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filterPrivacy="1" defaultThemeVersion="124226"/>
  <bookViews>
    <workbookView xWindow="240" yWindow="105" windowWidth="14805" windowHeight="8010" firstSheet="1" activeTab="3"/>
  </bookViews>
  <sheets>
    <sheet name="lignin depolymerization" sheetId="1" r:id="rId1"/>
    <sheet name="aromatic compounds catabolism" sheetId="2" r:id="rId2"/>
    <sheet name="PHA sysnthesis and fatty acid" sheetId="3" r:id="rId3"/>
    <sheet name="All protein expression levels" sheetId="4" r:id="rId4"/>
  </sheets>
  <calcPr calcId="125725"/>
</workbook>
</file>

<file path=xl/calcChain.xml><?xml version="1.0" encoding="utf-8"?>
<calcChain xmlns="http://schemas.openxmlformats.org/spreadsheetml/2006/main">
  <c r="F68" i="2"/>
  <c r="E68"/>
  <c r="D68"/>
  <c r="C68"/>
  <c r="F67"/>
  <c r="E67"/>
  <c r="D67"/>
  <c r="F66"/>
  <c r="E66"/>
  <c r="D66"/>
  <c r="C66"/>
  <c r="D65"/>
  <c r="C65"/>
  <c r="E64"/>
  <c r="F63"/>
  <c r="E62"/>
  <c r="C62"/>
  <c r="F61"/>
  <c r="E61"/>
  <c r="D61"/>
  <c r="C61"/>
  <c r="F60"/>
  <c r="C60"/>
  <c r="F59"/>
  <c r="F58"/>
  <c r="E58"/>
  <c r="D58"/>
  <c r="F57"/>
  <c r="E57"/>
  <c r="D57"/>
  <c r="C57"/>
  <c r="F56"/>
  <c r="E56"/>
  <c r="D56"/>
  <c r="C56"/>
  <c r="C55"/>
  <c r="C54"/>
  <c r="F53"/>
  <c r="E53"/>
  <c r="D53"/>
  <c r="C53"/>
  <c r="E52"/>
  <c r="F51"/>
  <c r="E51"/>
  <c r="F50"/>
  <c r="E50"/>
  <c r="D50"/>
  <c r="C50"/>
  <c r="F49"/>
  <c r="E49"/>
  <c r="F48"/>
  <c r="E48"/>
  <c r="F47"/>
  <c r="E47"/>
  <c r="D47"/>
  <c r="F46"/>
  <c r="E46"/>
  <c r="D46"/>
  <c r="C46"/>
  <c r="F45"/>
  <c r="E45"/>
  <c r="D45"/>
  <c r="F44"/>
  <c r="E44"/>
  <c r="D44"/>
  <c r="E43"/>
  <c r="E42"/>
  <c r="D42"/>
  <c r="F41"/>
  <c r="E41"/>
  <c r="F40"/>
  <c r="E40"/>
  <c r="D40"/>
  <c r="F39"/>
  <c r="E39"/>
  <c r="D39"/>
  <c r="C39"/>
  <c r="F38"/>
  <c r="E38"/>
  <c r="D38"/>
  <c r="C38"/>
  <c r="F37"/>
  <c r="E37"/>
  <c r="D37"/>
  <c r="C37"/>
  <c r="E36"/>
  <c r="E35"/>
  <c r="F34"/>
  <c r="E34"/>
  <c r="D34"/>
  <c r="E33"/>
  <c r="E32"/>
  <c r="E31"/>
  <c r="D31"/>
  <c r="F30"/>
  <c r="E30"/>
  <c r="D30"/>
  <c r="F29"/>
  <c r="E29"/>
  <c r="F28"/>
  <c r="E28"/>
  <c r="D28"/>
  <c r="C28"/>
  <c r="F27"/>
  <c r="E27"/>
  <c r="D27"/>
  <c r="E26"/>
  <c r="D26"/>
  <c r="E25"/>
  <c r="F24"/>
  <c r="E24"/>
  <c r="F23"/>
  <c r="F22"/>
  <c r="E22"/>
  <c r="E21"/>
  <c r="F20"/>
  <c r="E20"/>
  <c r="D20"/>
  <c r="C20"/>
  <c r="F19"/>
  <c r="E19"/>
  <c r="D19"/>
  <c r="F18"/>
  <c r="E18"/>
  <c r="D18"/>
  <c r="F17"/>
  <c r="E17"/>
  <c r="D17"/>
  <c r="C17"/>
  <c r="F16"/>
  <c r="E16"/>
  <c r="D16"/>
  <c r="F15"/>
  <c r="E15"/>
  <c r="D15"/>
  <c r="F14"/>
  <c r="F11"/>
  <c r="E11"/>
  <c r="D11"/>
  <c r="C11"/>
  <c r="F10"/>
  <c r="E10"/>
  <c r="D10"/>
  <c r="F9"/>
  <c r="E9"/>
  <c r="D9"/>
  <c r="C9"/>
  <c r="F8"/>
  <c r="E8"/>
  <c r="D8"/>
  <c r="C8"/>
  <c r="F7"/>
  <c r="E7"/>
  <c r="D7"/>
  <c r="F6"/>
  <c r="E6"/>
  <c r="D6"/>
  <c r="C6"/>
  <c r="F5"/>
  <c r="E5"/>
  <c r="D5"/>
  <c r="C5"/>
  <c r="F4"/>
  <c r="E4"/>
  <c r="D4"/>
  <c r="C4"/>
  <c r="F3"/>
  <c r="E3"/>
  <c r="D3"/>
  <c r="C3"/>
  <c r="E17" i="1"/>
  <c r="D16"/>
  <c r="F15"/>
  <c r="E15"/>
  <c r="D15"/>
  <c r="C15"/>
  <c r="F14"/>
  <c r="C14"/>
  <c r="F13"/>
  <c r="D13"/>
  <c r="F12"/>
  <c r="E12"/>
  <c r="D12"/>
  <c r="C12"/>
  <c r="F11"/>
  <c r="E11"/>
  <c r="D11"/>
  <c r="C11"/>
  <c r="F10"/>
  <c r="E10"/>
  <c r="D10"/>
  <c r="C10"/>
  <c r="F9"/>
  <c r="E9"/>
  <c r="D9"/>
  <c r="C9"/>
  <c r="F8"/>
  <c r="E8"/>
  <c r="E7"/>
  <c r="F6"/>
  <c r="D6"/>
  <c r="C6"/>
  <c r="E5"/>
  <c r="C5"/>
  <c r="E4"/>
  <c r="F3"/>
</calcChain>
</file>

<file path=xl/sharedStrings.xml><?xml version="1.0" encoding="utf-8"?>
<sst xmlns="http://schemas.openxmlformats.org/spreadsheetml/2006/main" count="6748" uniqueCount="5729">
  <si>
    <t>gene ID</t>
  </si>
  <si>
    <t>protuct</t>
  </si>
  <si>
    <t>PputA514_2985</t>
  </si>
  <si>
    <t>Dye-decolorizing peroxidase</t>
  </si>
  <si>
    <t>PputA514_3972</t>
  </si>
  <si>
    <t xml:space="preserve">Peroxidasin </t>
  </si>
  <si>
    <t>PputA514_4069</t>
  </si>
  <si>
    <t xml:space="preserve">Non-heme chloroperoxidase </t>
  </si>
  <si>
    <t>PputA514_5075</t>
  </si>
  <si>
    <t xml:space="preserve">Alcohol oxidase </t>
  </si>
  <si>
    <t>PputA514_0720</t>
  </si>
  <si>
    <t xml:space="preserve">Glucose oxidase </t>
  </si>
  <si>
    <t>PputA514_3677</t>
  </si>
  <si>
    <t>Aldehyde oxidase</t>
  </si>
  <si>
    <t>PputA514_3679</t>
  </si>
  <si>
    <t xml:space="preserve">Aldehyde oxidase </t>
  </si>
  <si>
    <t>PputA514_4684</t>
  </si>
  <si>
    <t>PputA514_5396</t>
  </si>
  <si>
    <t>Pyruvate oxidase</t>
  </si>
  <si>
    <t>PputA514_4585</t>
  </si>
  <si>
    <t>PputA514_6474</t>
  </si>
  <si>
    <t xml:space="preserve">NAD(P)H dehydrogenase [quinone] </t>
  </si>
  <si>
    <t>PputA514_3068</t>
  </si>
  <si>
    <t>PputA514_5399</t>
  </si>
  <si>
    <t xml:space="preserve">NADPH:quinone oxidoreductase </t>
  </si>
  <si>
    <t>PputA514_1963</t>
  </si>
  <si>
    <t xml:space="preserve">NADPH--cytochrome P450 reductase </t>
  </si>
  <si>
    <t>PputA514_3010</t>
  </si>
  <si>
    <t>PputA514_1375</t>
  </si>
  <si>
    <t>PputA514_1376</t>
  </si>
  <si>
    <t>PputA514_1377</t>
  </si>
  <si>
    <t>3-carboxy-cis,cis-muconate cycloisomerase</t>
  </si>
  <si>
    <t>PputA514_1378</t>
  </si>
  <si>
    <t>metabolite/H+ symportermajor facilitator</t>
  </si>
  <si>
    <t>PputA514_1379</t>
  </si>
  <si>
    <t>protocatechuate 3,4-dioxygenase, alpha subunit</t>
  </si>
  <si>
    <t>PputA514_1381</t>
  </si>
  <si>
    <t>beta-ketoadipyl CoA thiolase</t>
  </si>
  <si>
    <t>PputA514_1380</t>
  </si>
  <si>
    <t>protocatechuate 3,4-dioxygenase, beta subunit</t>
  </si>
  <si>
    <t>PputA514_1382</t>
  </si>
  <si>
    <t xml:space="preserve">3-oxoadipate CoA-transferase, subunit B </t>
  </si>
  <si>
    <t>PputA514_1383</t>
  </si>
  <si>
    <t xml:space="preserve">3-oxoadipate CoA-transferase, subunit A </t>
  </si>
  <si>
    <t>PputA514_0647</t>
  </si>
  <si>
    <t>acyl-CoA dehydrogenase, ferrulic acid biotransformation protein, putative</t>
  </si>
  <si>
    <t>PputA514_0648</t>
  </si>
  <si>
    <t>beta-ketothiolase</t>
  </si>
  <si>
    <t>PputA514_0649</t>
  </si>
  <si>
    <t>feruloyl-CoA-synthetase</t>
  </si>
  <si>
    <t>PputA514_0650</t>
  </si>
  <si>
    <t>vanillin dehydrogenase</t>
  </si>
  <si>
    <t>PputA514_0651</t>
  </si>
  <si>
    <t>enoyl-CoA hydratase/aldolase</t>
  </si>
  <si>
    <t>PputA514_1250</t>
  </si>
  <si>
    <t xml:space="preserve">4-hydroxybenzoate 3-monooxygenase </t>
  </si>
  <si>
    <t>PputA514_2607</t>
  </si>
  <si>
    <t>PputA514_2626</t>
  </si>
  <si>
    <t>vanillate O-demethylase oxidoreductase</t>
  </si>
  <si>
    <t>PputA514_2627</t>
  </si>
  <si>
    <t>vanillate demethylase A</t>
  </si>
  <si>
    <t>PputA514_4436</t>
  </si>
  <si>
    <t>catechol 1,2-dioxygenase</t>
  </si>
  <si>
    <t>PputA514_4438</t>
  </si>
  <si>
    <t>muconate cycloisomerase</t>
  </si>
  <si>
    <t>PputA514_5351</t>
  </si>
  <si>
    <t>cis-diol dehydrogenase</t>
  </si>
  <si>
    <t>PputA514_4417</t>
  </si>
  <si>
    <t>benzoate-specific porin</t>
  </si>
  <si>
    <t>PputA514_4696</t>
  </si>
  <si>
    <t>benzoate MFS transporter</t>
  </si>
  <si>
    <t>PputA514_4272</t>
  </si>
  <si>
    <t>PputA514_0960</t>
  </si>
  <si>
    <t>PputA514_5155</t>
  </si>
  <si>
    <t>PputA514_4197</t>
  </si>
  <si>
    <t>PputA514_5044</t>
  </si>
  <si>
    <t>PputA514_0873</t>
  </si>
  <si>
    <t>PputA514_5775</t>
  </si>
  <si>
    <t>phenylacetic acid transporter (PhaJ)</t>
  </si>
  <si>
    <t>PputA514_6397</t>
  </si>
  <si>
    <t>phenylalanine-4-hydroxylase</t>
  </si>
  <si>
    <t>PputA514_6398</t>
  </si>
  <si>
    <t xml:space="preserve"> pterin-4-alpha-carbinolamine dehydratase</t>
  </si>
  <si>
    <t>PputA514_2311</t>
  </si>
  <si>
    <t xml:space="preserve"> 4-hydroxyphenylpyruvate dioxygenase</t>
  </si>
  <si>
    <t>PputA514_6399</t>
  </si>
  <si>
    <t xml:space="preserve">Aromatic-amino-acid aminotransferase </t>
  </si>
  <si>
    <t>PputA514_1731</t>
  </si>
  <si>
    <t xml:space="preserve"> Homogentisate 1,2-dioxygenase </t>
  </si>
  <si>
    <t>PputA514_1730</t>
  </si>
  <si>
    <t xml:space="preserve"> Fumarylacetoacetase</t>
  </si>
  <si>
    <t>PputA514_1729</t>
  </si>
  <si>
    <t>Maleylacetoacetate isomerase</t>
  </si>
  <si>
    <t>PputA514_3195</t>
  </si>
  <si>
    <t>PputA514_2618</t>
  </si>
  <si>
    <t>PputA514_2619</t>
  </si>
  <si>
    <t>PputA514_2620</t>
  </si>
  <si>
    <t>PputA514_2621</t>
  </si>
  <si>
    <t>PputA514_2622</t>
  </si>
  <si>
    <t>PputA514_2623</t>
  </si>
  <si>
    <t>PputA514_5045</t>
  </si>
  <si>
    <t>PputA514_2343</t>
  </si>
  <si>
    <t>PputA514_2606</t>
  </si>
  <si>
    <t>PputA514_6121</t>
  </si>
  <si>
    <t>PputA514_6323</t>
  </si>
  <si>
    <t>PputA514_0307</t>
  </si>
  <si>
    <t>PputA514_0305</t>
  </si>
  <si>
    <t>PputA514_0619</t>
  </si>
  <si>
    <t>PputA514_0620</t>
  </si>
  <si>
    <t>PputA514_0621</t>
  </si>
  <si>
    <t>PputA514_5050</t>
  </si>
  <si>
    <t>PputA514_3464</t>
  </si>
  <si>
    <t>PputA514_4406</t>
  </si>
  <si>
    <t>PputA514_3008</t>
  </si>
  <si>
    <t>PputA514_5184</t>
  </si>
  <si>
    <t>PputA514_5185</t>
  </si>
  <si>
    <t>PputA514_5186</t>
  </si>
  <si>
    <t>PputA514_2303</t>
  </si>
  <si>
    <t>PputA514_2304</t>
  </si>
  <si>
    <t>PputA514_4867</t>
  </si>
  <si>
    <t>PputA514_0645</t>
  </si>
  <si>
    <t>Vanillate O-demethylase oxidoreductase OS=Pseudomonas putida GN=vanB PE=3 SV=1</t>
  </si>
  <si>
    <t>PputA514_0644</t>
  </si>
  <si>
    <t>Vanillate O-demethylase oxygenase subunit OS=Pseudomonas sp. (strain HR199 / DSM 7063) GN=vanA PE=3 SV=1</t>
  </si>
  <si>
    <t>carbohydrate-selective porin OprB</t>
  </si>
  <si>
    <t>Vanillate O-demethylase oxygenase subunit (vanA)</t>
  </si>
  <si>
    <t>Vanillate O-demethylase oxidoreductase (vanB)</t>
  </si>
  <si>
    <t>3-hydroxypropionyl-coenzyme A dehydratase OS=Metallosphaera sedula (strain ATCC 51363 / DSM 5348) GN=Msed_2001 PE=1 SV=1</t>
  </si>
  <si>
    <t>Delta(3,5)-Delta(2,4)-dienoyl-CoA isomerase, mitochondrial OS=Rattus norvegicus GN=Ech1 PE=1 SV=2</t>
  </si>
  <si>
    <t>NADH oxidoreductase hcr OS=Escherichia coli (strain K12) GN=hcr PE=1 SV=3</t>
  </si>
  <si>
    <t>Inner membrane protein YjcH OS=Shigella flexneri GN=yjcH PE=3 SV=1</t>
  </si>
  <si>
    <t>transferase</t>
  </si>
  <si>
    <t>3-hydroxypropionyl-coenzyme A dehydratase</t>
  </si>
  <si>
    <t>Delta(3,5)-Delta(2,4)-dienoyl-CoA isomerase</t>
  </si>
  <si>
    <t>Inner membrane protein (YjcH)</t>
  </si>
  <si>
    <t xml:space="preserve">NADH oxidoreductase </t>
  </si>
  <si>
    <t>Multiple antibiotic resistance protein MarR OS=Salmonella typhimurium (strain LT2 / SGSC1412 / ATCC 700720) GN=marR PE=4 SV=1</t>
  </si>
  <si>
    <t>Multiple antibiotic resistance protein MarR</t>
  </si>
  <si>
    <t>4-oxalomesaconate tautomerase OS=Pseudomonas putida (strain KT2440) GN=galD PE=1 SV=1</t>
  </si>
  <si>
    <t xml:space="preserve">4-oxalomesaconate tautomerase </t>
  </si>
  <si>
    <t>4-carboxy-4-hydroxy-2-oxoadipic acid aldolase OS=Pseudomonas putida (strain KT2440) GN=galC PE=1 SV=1</t>
  </si>
  <si>
    <t>4-oxalmesaconate hydratase OS=Pseudomonas putida (strain KT2440) GN=galB PE=1 SV=1</t>
  </si>
  <si>
    <t>HTH-type transcriptional regulator GalR OS=Pseudomonas putida (strain KT2440) GN=galR PE=4 SV=1</t>
  </si>
  <si>
    <t>Gallate dioxygenase OS=Pseudomonas putida (strain KT2440) GN=galA PE=1 SV=1</t>
  </si>
  <si>
    <t>Gallate transporter OS=Pseudomonas putida GN=galT PE=3 SV=1</t>
  </si>
  <si>
    <t xml:space="preserve">4-carboxy-4-hydroxy-2-oxoadipic acid aldolase </t>
  </si>
  <si>
    <t>Putative dioxygenase subunit alpha YeaW OS=Escherichia coli (strain K12) GN=yeaW PE=3 SV=1</t>
  </si>
  <si>
    <t>Probable N-methylproline demethylase OS=Rhizobium meliloti (strain 1021) GN=stcD PE=2 SV=2</t>
  </si>
  <si>
    <t>3-hydroxyisobutyryl-CoA hydrolase, mitochondrial OS=Danio rerio GN=hibch PE=2 SV=1</t>
  </si>
  <si>
    <t>3-hydroxyisobutyryl-CoA hydrolase</t>
  </si>
  <si>
    <t>Metapyrocatechase 2 OS=Cupriavidus necator GN=mcpII PE=3 SV=1</t>
  </si>
  <si>
    <t xml:space="preserve">Metapyrocatechase 2 </t>
  </si>
  <si>
    <t>Succinate semialdehyde dehydrogenase [NAD(P)+] Sad OS=Escherichia coli (strain K12) GN=sad PE=1 SV=2</t>
  </si>
  <si>
    <t xml:space="preserve">Succinate semialdehyde dehydrogenase [NAD(P)+] </t>
  </si>
  <si>
    <t>HTH-type transcriptional repressor KstR2 OS=Mycobacterium tuberculosis GN=kstR2 PE=1 SV=1</t>
  </si>
  <si>
    <t>HTH-type transcriptional repressor</t>
  </si>
  <si>
    <t>Alkanesulfonate monooxygenase OS=Pseudomonas putida (strain KT2440) GN=ssuD PE=3 SV=1</t>
  </si>
  <si>
    <t xml:space="preserve">Alkanesulfonate monooxygenase </t>
  </si>
  <si>
    <t>FMN reductase (NADPH) OS=Pseudomonas putida GN=ssuE PE=3 SV=2</t>
  </si>
  <si>
    <t>FMN reductase (NADPH)</t>
  </si>
  <si>
    <t>Isoquinoline 1-oxidoreductase subunit alpha OS=Brevundimonas diminuta GN=iorA PE=1 SV=1</t>
  </si>
  <si>
    <t>Isoquinoline 1-oxidoreductase subunit beta OS=Brevundimonas diminuta GN=iorB PE=1 SV=1</t>
  </si>
  <si>
    <t>Isoquinoline 1-oxidoreductase subunit alpha</t>
  </si>
  <si>
    <t xml:space="preserve">Isoquinoline 1-oxidoreductase subunit beta </t>
  </si>
  <si>
    <t xml:space="preserve">Probable N-methylproline demethylase </t>
  </si>
  <si>
    <t>Alpha-ketoglutarate-dependent taurine dioxygenase OS=Escherichia coli (strain K12) GN=tauD PE=1 SV=3</t>
  </si>
  <si>
    <t xml:space="preserve">Alpha-ketoglutarate-dependent taurine dioxygenase </t>
  </si>
  <si>
    <t>Artemisinic aldehyde Delta(11(13)) reductase OS=Artemisia annua GN=DBR2 PE=1 SV=1</t>
  </si>
  <si>
    <t>Artemisinic aldehyde Delta(11(13)) reductase</t>
  </si>
  <si>
    <t>Probable quinate dehydrogenase (quinone) OS=Xanthomonas campestris pv. juglandis GN=qumA PE=3 SV=1</t>
  </si>
  <si>
    <t>Probable quinate dehydrogenase (quinone)</t>
  </si>
  <si>
    <t>RND efflux system outer membrane lipoprotein</t>
  </si>
  <si>
    <t>Multidrug resistance protein MdtC OS=Serratia proteamaculans (strain 568) GN=mdtC PE=3 SV=1</t>
  </si>
  <si>
    <t>Multidrug resistance protein MdtB OS=Yersinia pestis GN=mdtB PE=3 SV=1</t>
  </si>
  <si>
    <t xml:space="preserve">Multidrug resistance protein MdtC </t>
  </si>
  <si>
    <t xml:space="preserve">Multidrug resistance protein MdtB </t>
  </si>
  <si>
    <t>alkyl hydroperoxide reductase</t>
  </si>
  <si>
    <t>catalase</t>
  </si>
  <si>
    <t>Alkyl hydroperoxide reductase subunit F OS=Pseudomonas aeruginosa (strain ATCC 15692 / PAO1 / 1C / PRS 101 / LMG 12228) GN=ahpF PE=3 SV=1</t>
  </si>
  <si>
    <t xml:space="preserve">Alkyl hydroperoxide reductase subunit F </t>
  </si>
  <si>
    <t>PputA514_5911</t>
  </si>
  <si>
    <t>-</t>
  </si>
  <si>
    <t>PputA514_5912</t>
  </si>
  <si>
    <t>Uncharacterized MFS-type transporter YhjX OS=Escherichia coli (strain K12) GN=yhjX PE=1 SV=1</t>
  </si>
  <si>
    <t>PputA514_1384</t>
  </si>
  <si>
    <t>4-hydroxybenzoate transporter PcaK OS=Pseudomonas putida GN=pcaK PE=1 SV=1</t>
  </si>
  <si>
    <t>PputA514_0177</t>
  </si>
  <si>
    <t>Periplasmic dipeptide transport protein OS=Escherichia coli (strain K12) GN=dppA PE=1 SV=1</t>
  </si>
  <si>
    <t>3-carboxy-cis,cis-muconate cycloisomerase (Fragment) OS=Pseudomonas putida GN=pcaB PE=1 SV=3</t>
  </si>
  <si>
    <t>PputA514_3513</t>
  </si>
  <si>
    <t>Sulfate/thiosulfate import ATP-binding protein CysA OS=Pseudomonas syringae pv. tomato (strain DC3000) GN=cysA PE=3 SV=1</t>
  </si>
  <si>
    <t>PputA514_0654</t>
  </si>
  <si>
    <t>Porin-like protein GalP OS=Pseudomonas putida (strain KT2440) GN=galP PE=3 SV=1</t>
  </si>
  <si>
    <t>PputA514_2094</t>
  </si>
  <si>
    <t>Porin D OS=Pseudomonas aeruginosa (strain ATCC 15692 / PAO1 / 1C / PRS 101 / LMG 12228) GN=oprD PE=1 SV=1</t>
  </si>
  <si>
    <t>PputA514_0653</t>
  </si>
  <si>
    <t>PputA514_1372</t>
  </si>
  <si>
    <t>PputA514_5964</t>
  </si>
  <si>
    <t>Uncharacterized protein y4xJ OS=Rhizobium sp. (strain NGR234) GN=NGR_a00790 PE=3 SV=1</t>
  </si>
  <si>
    <t>PputA514_5668</t>
  </si>
  <si>
    <t>High-affinity branched-chain amino acid transport ATP-binding protein BraF OS=Pseudomonas aeruginosa (strain ATCC 15692 / PAO1 / 1C / PRS 101 / LMG 12228) GN=braF PE=3 SV=1</t>
  </si>
  <si>
    <t>PputA514_1753</t>
  </si>
  <si>
    <t>Inner membrane amino-acid ABC transporter permease protein YhdY OS=Escherichia coli (strain K12) GN=yhdY PE=1 SV=2</t>
  </si>
  <si>
    <t>PputA514_2513</t>
  </si>
  <si>
    <t>Octopine permease ATP-binding protein P OS=Rhizobium meliloti GN=occP PE=3 SV=1</t>
  </si>
  <si>
    <t>PputA514_1298</t>
  </si>
  <si>
    <t>Transcriptional regulatory protein tctD OS=Salmonella typhimurium (strain LT2 / SGSC1412 / ATCC 700720) GN=tctD PE=2 SV=1</t>
  </si>
  <si>
    <t>PputA514_2154</t>
  </si>
  <si>
    <t>Osmoprotectant uptake system A OS=Dickeya dadantii (strain 3937) GN=ousA PE=3 SV=2</t>
  </si>
  <si>
    <t>PputA514_0075</t>
  </si>
  <si>
    <t>HTH-type transcriptional regulator HexR OS=Escherichia coli (strain K12) GN=hexR PE=3 SV=2</t>
  </si>
  <si>
    <t>PputA514_4501</t>
  </si>
  <si>
    <t>Zinc uptake regulation protein OS=Shigella flexneri GN=zur PE=3 SV=1</t>
  </si>
  <si>
    <t>PputA514_5966</t>
  </si>
  <si>
    <t>Putative conjugal transfer protein Rv3659c/MT3759 OS=Mycobacterium tuberculosis GN=Rv3659c PE=2 SV=1</t>
  </si>
  <si>
    <t>PputA514_3310</t>
  </si>
  <si>
    <t>PputA514_3332</t>
  </si>
  <si>
    <t>Lipoprotein-releasing system ATP-binding protein LolD OS=Shewanella sp. (strain MR-7) GN=lolD PE=3 SV=2</t>
  </si>
  <si>
    <t>Hexuronate transporter OS=Escherichia coli (strain K12) GN=exuT PE=1 SV=1</t>
  </si>
  <si>
    <t>PputA514_4268</t>
  </si>
  <si>
    <t>Inner membrane metabolite transport protein YhjE OS=Escherichia coli (strain K12) GN=yhjE PE=1 SV=1</t>
  </si>
  <si>
    <t>major facilitator superfamily transporter</t>
  </si>
  <si>
    <t>benzoate transporter</t>
  </si>
  <si>
    <t>extracellular solute-binding protein</t>
  </si>
  <si>
    <t>sulfate ABC transporter ATPase</t>
  </si>
  <si>
    <t>outer membrane porin</t>
  </si>
  <si>
    <t>type II and III secretion system protein</t>
  </si>
  <si>
    <t>ABC transporter-like protein</t>
  </si>
  <si>
    <t>polar amino acid ABC transporter inner membrane subunit</t>
  </si>
  <si>
    <t>amino acid ABC transporter ATP-binding protein</t>
  </si>
  <si>
    <t>two component transcriptional regulator</t>
  </si>
  <si>
    <t>proline/glycine betaine transporter</t>
  </si>
  <si>
    <t>RpiR family transcriptional regulator</t>
  </si>
  <si>
    <t>ferric uptake regulator family protein</t>
  </si>
  <si>
    <t>type II secretion system protein E</t>
  </si>
  <si>
    <t>branched chain amino acid ABC transporter substrate-binding protein</t>
  </si>
  <si>
    <t>ABC transporter ATP-binding protein</t>
  </si>
  <si>
    <t>major facilitator family transporter</t>
  </si>
  <si>
    <t>major facilitator superfamily metabolite/H(+) symporter</t>
  </si>
  <si>
    <t>PputA514_5971</t>
  </si>
  <si>
    <t>Glycerol metabolism activator OS=Pseudomonas aeruginosa (strain ATCC 15692 / PAO1 / 1C / PRS 101 / LMG 12228) GN=agmR PE=3 SV=1</t>
  </si>
  <si>
    <t>PputA514_3204</t>
  </si>
  <si>
    <t>HTH-type transcriptional activator NagR OS=Ralstonia sp. GN=nagR PE=4 SV=1</t>
  </si>
  <si>
    <t>PputA514_2331</t>
  </si>
  <si>
    <t>Sensor protein GacS OS=Pseudomonas syringae pv. syringae GN=gacS PE=3 SV=1</t>
  </si>
  <si>
    <t>PputA514_5960</t>
  </si>
  <si>
    <t>Acetoacetate metabolism regulatory protein AtoC OS=Escherichia coli (strain K12) GN=atoC PE=3 SV=2</t>
  </si>
  <si>
    <t>PputA514_1362</t>
  </si>
  <si>
    <t>Uncharacterized HTH-type transcriptional regulator YbzH OS=Bacillus subtilis (strain 168) GN=ybzH PE=4 SV=1</t>
  </si>
  <si>
    <t>PputA514_6155</t>
  </si>
  <si>
    <t>HTH-type transcriptional regulator LutR OS=Bacillus subtilis (strain 168) GN=lutR PE=1 SV=1</t>
  </si>
  <si>
    <t>PputA514_1385</t>
  </si>
  <si>
    <t>Pca regulon regulatory protein OS=Pseudomonas putida GN=pcaR PE=2 SV=1</t>
  </si>
  <si>
    <t>PputA514_3508</t>
  </si>
  <si>
    <t>Ornithine utilization regulator OS=Pseudomonas aeruginosa (strain ATCC 15692 / PAO1 / 1C / PRS 101 / LMG 12228) GN=oruR PE=4 SV=1</t>
  </si>
  <si>
    <t>PputA514_1512</t>
  </si>
  <si>
    <t>Uncharacterized HTH-type transcriptional regulator YdeS OS=Bacillus subtilis (strain 168) GN=ydeS PE=4 SV=1</t>
  </si>
  <si>
    <t>PputA514_4116</t>
  </si>
  <si>
    <t>Transcriptional regulatory protein CpxR OS=Shigella flexneri GN=cpxR PE=3 SV=1</t>
  </si>
  <si>
    <t>PputA514_5564</t>
  </si>
  <si>
    <t>Uxu operon regulator OS=Haemophilus influenzae (strain ATCC 51907 / DSM 11121 / KW20 / Rd) GN=uxuR PE=3 SV=1</t>
  </si>
  <si>
    <t>PputA514_0074</t>
  </si>
  <si>
    <t>PputA514_0486</t>
  </si>
  <si>
    <t>Transcriptional regulatory protein QseB OS=Haemophilus influenzae (strain ATCC 51907 / DSM 11121 / KW20 / Rd) GN=qseB PE=3 SV=1</t>
  </si>
  <si>
    <t>PputA514_1251</t>
  </si>
  <si>
    <t>Uncharacterized HTH-type transcriptional regulator YdiP OS=Escherichia coli (strain K12) GN=ydiP PE=4 SV=1</t>
  </si>
  <si>
    <t>PputA514_1263</t>
  </si>
  <si>
    <t>PputA514_1005</t>
  </si>
  <si>
    <t>KDP operon transcriptional regulatory protein KdpE OS=Escherichia coli (strain K12) GN=kdpE PE=1 SV=3</t>
  </si>
  <si>
    <t>PputA514_2790</t>
  </si>
  <si>
    <t>Uncharacterized HTH-type transcriptional regulator YeeY OS=Escherichia coli (strain K12) GN=yeeY PE=4 SV=2</t>
  </si>
  <si>
    <t>PputA514_6419</t>
  </si>
  <si>
    <t>Uncharacterized HTH-type transcriptional regulator YwoH OS=Bacillus subtilis (strain 168) GN=ywoH PE=4 SV=1</t>
  </si>
  <si>
    <t>PputA514_2604</t>
  </si>
  <si>
    <t>Transcriptional regulator KdgR OS=Escherichia coli (strain K12) GN=kdgR PE=1 SV=1</t>
  </si>
  <si>
    <t>PputA514_5807</t>
  </si>
  <si>
    <t>Uncharacterized HTH-type transcriptional regulator YnfL OS=Escherichia coli (strain K12) GN=ynfL PE=4 SV=1</t>
  </si>
  <si>
    <t>PputA514_1675</t>
  </si>
  <si>
    <t>Probable HTH-type transcriptional regulator YjjM OS=Escherichia coli (strain K12) GN=yjjM PE=2 SV=2</t>
  </si>
  <si>
    <t>PputA514_4432</t>
  </si>
  <si>
    <t>HTH-type transcriptional regulator AlsR OS=Bacillus subtilis (strain 168) GN=alsR PE=4 SV=1</t>
  </si>
  <si>
    <t>PputA514_0323</t>
  </si>
  <si>
    <t>HTH-type transcriptional regulator CdhR OS=Pseudomonas aeruginosa (strain ATCC 15692 / PAO1 / 1C / PRS 101 / LMG 12228) GN=cdhR PE=1 SV=1</t>
  </si>
  <si>
    <t>PputA514_1338</t>
  </si>
  <si>
    <t>PputA514_0419</t>
  </si>
  <si>
    <t>Protein PilG OS=Pseudomonas aeruginosa (strain ATCC 15692 / PAO1 / 1C / PRS 101 / LMG 12228) GN=pilG PE=3 SV=1</t>
  </si>
  <si>
    <t>PputA514_6107</t>
  </si>
  <si>
    <t>Uncharacterized HTH-type transcriptional regulator in ibpB-leuC intergenic region OS=Azotobacter vinelandii PE=4 SV=1</t>
  </si>
  <si>
    <t>PputA514_1073</t>
  </si>
  <si>
    <t>Uncharacterized HTH-type transcriptional regulator YhjC OS=Escherichia coli (strain K12) GN=yhjC PE=4 SV=2</t>
  </si>
  <si>
    <t>PputA514_5347</t>
  </si>
  <si>
    <t>Transcriptional regulatory protein CusR OS=Escherichia coli (strain K12) GN=cusR PE=1 SV=1</t>
  </si>
  <si>
    <t>two component LuxR family transcriptional regulator</t>
  </si>
  <si>
    <t>LysR family transcriptional regulator</t>
  </si>
  <si>
    <t>response regulator receiver sensor signal transduction histidine kinase</t>
  </si>
  <si>
    <t>response regulator receiver protein</t>
  </si>
  <si>
    <t>regulatory protein ArsR</t>
  </si>
  <si>
    <t>GntR family transcriptional regulator</t>
  </si>
  <si>
    <t>pca regulon regulatory protein</t>
  </si>
  <si>
    <t>AraC family transcriptional regulator</t>
  </si>
  <si>
    <t>TetR family transcriptional regulator</t>
  </si>
  <si>
    <t>MarR family transcriptional regulator</t>
  </si>
  <si>
    <t xml:space="preserve">Transcriptional regulator KdgR </t>
  </si>
  <si>
    <t>XRE family transcriptional regulator</t>
  </si>
  <si>
    <t>transcription regulator protein</t>
  </si>
  <si>
    <t>PputA514_2869</t>
  </si>
  <si>
    <t>Probable rhizopine catabolism regulatory protein MocR OS=Rhizobium meliloti GN=mocR PE=3 SV=1</t>
  </si>
  <si>
    <t>PputA514_0700</t>
  </si>
  <si>
    <t>Uncharacterized HTH-type transcriptional regulator YjiR OS=Escherichia coli (strain K12) GN=yjiR PE=1 SV=1</t>
  </si>
  <si>
    <t>PputA514_3573</t>
  </si>
  <si>
    <t>Transcriptional regulator SlyA OS=Klebsiella pneumoniae (strain 342) GN=slyA PE=3 SV=1</t>
  </si>
  <si>
    <t xml:space="preserve">Probable rhizopine catabolism regulatory protein MocR </t>
  </si>
  <si>
    <t xml:space="preserve">Uncharacterized HTH-type transcriptional regulator YjiR </t>
  </si>
  <si>
    <t xml:space="preserve">Transcriptional regulator SlyA </t>
  </si>
  <si>
    <t>Protein</t>
  </si>
  <si>
    <t>PputA514_6244</t>
  </si>
  <si>
    <t>3-ketoacyl-CoA thiolase OS=Bacillus subtilis (strain 168) GN=fadA PE=2 SV=1</t>
  </si>
  <si>
    <t>PputA514_4994</t>
  </si>
  <si>
    <t>Short/branched chain specific acyl-CoA dehydrogenase, mitochondrial OS=Homo sapiens GN=ACADSB PE=1 SV=1</t>
  </si>
  <si>
    <t>PputA514_4993</t>
  </si>
  <si>
    <t>Acyl-CoA dehydrogenase OS=Bacillus subtilis (strain 168) GN=mmgC PE=2 SV=3</t>
  </si>
  <si>
    <t>Isobutyryl-CoA dehydrogenase, mitochondrial OS=Dictyostelium discoideum GN=acad8 PE=3 SV=1</t>
  </si>
  <si>
    <t>PputA514_4458</t>
  </si>
  <si>
    <t>Glutaryl-CoA dehydrogenase, mitochondrial OS=Dictyostelium discoideum GN=gcdh PE=3 SV=1</t>
  </si>
  <si>
    <t>PputA514_5235</t>
  </si>
  <si>
    <t>Acyl-coenzyme A dehydrogenase OS=Yersinia pestis GN=fadE PE=3 SV=1</t>
  </si>
  <si>
    <t>PputA514_0816</t>
  </si>
  <si>
    <t>Acyl-coenzyme A dehydrogenase OS=Escherichia coli (strain K12) GN=fadE PE=2 SV=2</t>
  </si>
  <si>
    <t>PputA514_2341</t>
  </si>
  <si>
    <t>Probable enoyl-CoA hydratase OS=Rhizobium meliloti (strain 1021) GN=fadB1 PE=3 SV=2</t>
  </si>
  <si>
    <t>PputA514_5834</t>
  </si>
  <si>
    <t>Poly(3-hydroxyalkanoate) polymerase 1 OS=Pseudomonas oleovorans GN=phaA PE=3 SV=1</t>
  </si>
  <si>
    <t>PputA514_5836</t>
  </si>
  <si>
    <t>Poly(3-hydroxyalkanoate) polymerase 2 OS=Pseudomonas oleovorans GN=phaC PE=3 SV=1</t>
  </si>
  <si>
    <t>PputA514_1201</t>
  </si>
  <si>
    <t>Fatty acid oxidation complex subunit alpha OS=Pseudomonas fluorescens (strain SBW25) GN=fadB PE=3 SV=1</t>
  </si>
  <si>
    <t>PputA514_1200</t>
  </si>
  <si>
    <t>3-ketoacyl-CoA thiolase OS=Pseudomonas fluorescens (strain Pf-5 / ATCC BAA-477) GN=fadA PE=3 SV=1</t>
  </si>
  <si>
    <t>PputA514_4070</t>
  </si>
  <si>
    <t>(R)-specific enoyl-CoA hydratase OS=Aeromonas caviae GN=phaJ PE=1 SV=1</t>
  </si>
  <si>
    <t>PputA514_4767</t>
  </si>
  <si>
    <t>Probable enoyl-CoA hydratase 1 OS=Mycobacterium tuberculosis GN=Rv0130 PE=1 SV=1</t>
  </si>
  <si>
    <t>PputA514_5955</t>
  </si>
  <si>
    <t>[protein=Dehydratase,organism=BIRD-1]</t>
  </si>
  <si>
    <t>PputA514_5079</t>
  </si>
  <si>
    <t>Rhamnosyltransferase 1 subunit A OS=Pseudomonas aeruginosa (strain ATCC 15692 / PAO1 / 1C / PRS 101 / LMG 12228) GN=rhlA PE=2 SV=2</t>
  </si>
  <si>
    <t>PputA514_2616</t>
  </si>
  <si>
    <t>Glutathione-independent formaldehyde dehydrogenase OS=Pseudomonas putida GN=fdhA PE=1 SV=3</t>
  </si>
  <si>
    <t>PputA514_0834</t>
  </si>
  <si>
    <t>Putative NADP-dependent oxidoreductase YfmJ OS=Bacillus subtilis (strain 168) GN=yfmJ PE=2 SV=1</t>
  </si>
  <si>
    <t>PputA514_0657</t>
  </si>
  <si>
    <t>PputA514_0658</t>
  </si>
  <si>
    <t>Benzaldehyde dehydrogenase [NAD(+)] OS=Pseudomonas putida GN=xylC PE=1 SV=1</t>
  </si>
  <si>
    <t>PputA514_1266</t>
  </si>
  <si>
    <t>PputA514_1673</t>
  </si>
  <si>
    <t>Peptidoglycan deacetylase OS=Helicobacter pylori (strain G27) GN=pgdA PE=1 SV=1</t>
  </si>
  <si>
    <t>3-oxoadipate CoA-transferase subunit B OS=Pseudomonas sp. (strain B13) GN=catJ PE=1 SV=1</t>
  </si>
  <si>
    <t>PputA514_4676</t>
  </si>
  <si>
    <t>Catalase OS=Pseudomonas aeruginosa (strain ATCC 15692 / PAO1 / 1C / PRS 101 / LMG 12228) GN=katB PE=3 SV=1</t>
  </si>
  <si>
    <t>PputA514_2781</t>
  </si>
  <si>
    <t>Protocatechuate 3,4-dioxygenase alpha chain OS=Acinetobacter baylyi (strain ATCC 33305 / BD413 / ADP1) GN=pcaG PE=1 SV=3</t>
  </si>
  <si>
    <t>Hydroxycinnamoyl-CoA hydratase-lyase OS=Pseudomonas fluorescens PE=1 SV=1</t>
  </si>
  <si>
    <t>PputA514_2471</t>
  </si>
  <si>
    <t>PputA514_0874</t>
  </si>
  <si>
    <t>Glycine betaine-binding protein OpuAC OS=Bacillus subtilis (strain 168) GN=opuAC PE=1 SV=1</t>
  </si>
  <si>
    <t>PputA514_3295</t>
  </si>
  <si>
    <t>2-oxoisovalerate dehydrogenase subunit beta OS=Pseudomonas putida GN=bkdA2 PE=1 SV=1</t>
  </si>
  <si>
    <t>PputA514_4405</t>
  </si>
  <si>
    <t>Fumarylacetoacetase OS=Rattus norvegicus GN=Fah PE=1 SV=1</t>
  </si>
  <si>
    <t>PputA514_0681</t>
  </si>
  <si>
    <t>3-hydroxybutyryl-CoA dehydratase OS=Clostridium acetobutylicum (strain ATCC 824 / DSM 792 / JCM 1419 / LMG 5710 / VKM B-1787) GN=crt PE=3 SV=1</t>
  </si>
  <si>
    <t>PputA514_1461</t>
  </si>
  <si>
    <t>S-formylglutathione hydrolase YeiG OS=Escherichia coli O157:H7 GN=yeiG PE=3 SV=1</t>
  </si>
  <si>
    <t>PputA514_2624</t>
  </si>
  <si>
    <t>PputA514_1237</t>
  </si>
  <si>
    <t>PputA514_0382</t>
  </si>
  <si>
    <t>Long-chain-alcohol oxidase FAO2 OS=Lotus japonicus GN=FAO2 PE=2 SV=1</t>
  </si>
  <si>
    <t>PputA514_6230</t>
  </si>
  <si>
    <t>L-lactate dehydrogenase [cytochrome] OS=Pseudomonas fluorescens (strain SBW25) GN=lldD PE=3 SV=2</t>
  </si>
  <si>
    <t>PputA514_3080</t>
  </si>
  <si>
    <t>Glutathionyl-hydroquinone reductase YqjG OS=Escherichia coli (strain K12) GN=yqjG PE=1 SV=1</t>
  </si>
  <si>
    <t>PputA514_2709</t>
  </si>
  <si>
    <t>PputA514_2559</t>
  </si>
  <si>
    <t>Putative quercetin 2,3-dioxygenase PA1210 OS=Pseudomonas aeruginosa (strain ATCC 15692 / PAO1 / 1C / PRS 101 / LMG 12228) GN=PA1210 PE=3 SV=1</t>
  </si>
  <si>
    <t>PputA514_3208</t>
  </si>
  <si>
    <t>Isovaleryl-CoA dehydrogenase, mitochondrial OS=Oryza sativa subsp. japonica GN=Os05g0125500 PE=2 SV=2</t>
  </si>
  <si>
    <t>PputA514_6287</t>
  </si>
  <si>
    <t>5-hydroxyisourate hydrolase OS=Pseudomonas aeruginosa (strain ATCC 15692 / PAO1 / 1C / PRS 101 / LMG 12228) GN=PA1518 PE=3 SV=1</t>
  </si>
  <si>
    <t>PputA514_0938</t>
  </si>
  <si>
    <t>PputA514_3294</t>
  </si>
  <si>
    <t>2-oxoisovalerate dehydrogenase subunit alpha OS=Pseudomonas putida GN=bkdA1 PE=1 SV=2</t>
  </si>
  <si>
    <t>PputA514_4547</t>
  </si>
  <si>
    <t>p-hydroxybenzoate hydroxylase OS=Pseudomonas aeruginosa (strain ATCC 15692 / PAO1 / 1C / PRS 101 / LMG 12228) GN=pobA PE=1 SV=1</t>
  </si>
  <si>
    <t>PputA514_0958</t>
  </si>
  <si>
    <t>Uncharacterized protein YgiD OS=Escherichia coli (strain K12) GN=ygiD PE=1 SV=3</t>
  </si>
  <si>
    <t>PputA514_3121</t>
  </si>
  <si>
    <t>PputA514_2715</t>
  </si>
  <si>
    <t>PputA514_6255</t>
  </si>
  <si>
    <t>Probable oxidoreductase EphD OS=Mycobacterium tuberculosis GN=ephD PE=3 SV=1</t>
  </si>
  <si>
    <t>PputA514_2523</t>
  </si>
  <si>
    <t>PputA514_3297</t>
  </si>
  <si>
    <t>Dihydrolipoyl dehydrogenase OS=Pseudomonas putida GN=lpdV PE=1 SV=1</t>
  </si>
  <si>
    <t>PputA514_4922</t>
  </si>
  <si>
    <t>PputA514_4511</t>
  </si>
  <si>
    <t>Putative copper-binding protein OS=Pseudomonas stutzeri GN=scoP PE=3 SV=2</t>
  </si>
  <si>
    <t>PputA514_4882</t>
  </si>
  <si>
    <t>PputA514_1225</t>
  </si>
  <si>
    <t>UPF0271 protein PFL_1513 OS=Pseudomonas fluorescens (strain Pf-5 / ATCC BAA-477) GN=PFL_1513 PE=3 SV=1</t>
  </si>
  <si>
    <t>PputA514_5238</t>
  </si>
  <si>
    <t>alkane oxidation PraB</t>
  </si>
  <si>
    <t>PputA514_5777</t>
  </si>
  <si>
    <t>PputA514_2091</t>
  </si>
  <si>
    <t>Uncharacterized protein YddH OS=Escherichia coli (strain K12) GN=yddH PE=3 SV=2</t>
  </si>
  <si>
    <t>PputA514_3439</t>
  </si>
  <si>
    <t>Protein YdeP OS=Escherichia coli O157:H7 GN=ydeP PE=3 SV=3</t>
  </si>
  <si>
    <t>PputA514_2706</t>
  </si>
  <si>
    <t>PputA514_2625</t>
  </si>
  <si>
    <t>PputA514_5172</t>
  </si>
  <si>
    <t>Alpha-1,4-glucan:maltose-1-phosphate maltosyltransferase OS=Pseudomonas aeruginosa (strain ATCC 15692 / PAO1 / 1C / PRS 101 / LMG 12228) GN=glgE PE=3 SV=1</t>
  </si>
  <si>
    <t>PputA514_0656</t>
  </si>
  <si>
    <t>PputA514_4451</t>
  </si>
  <si>
    <t>Putative lipoprotein YfiB OS=Escherichia coli (strain K12) GN=yfiB PE=3 SV=2</t>
  </si>
  <si>
    <t>PputA514_5585</t>
  </si>
  <si>
    <t>Ycf48-like protein OS=Synechococcus sp. (strain CC9902) GN=Syncc9902_0228 PE=3 SV=1</t>
  </si>
  <si>
    <t>PputA514_2701</t>
  </si>
  <si>
    <t>Glutathione-independent formaldehyde dehydrogenase OS=Pseudomonas aeruginosa (strain ATCC 15692 / PAO1 / 1C / PRS 101 / LMG 12228) GN=fdhA PE=3 SV=1</t>
  </si>
  <si>
    <t>PputA514_5237</t>
  </si>
  <si>
    <t>alkane oxidation PraA</t>
  </si>
  <si>
    <t>PputA514_1508</t>
  </si>
  <si>
    <t>Nodulation protein NolG OS=Rhizobium meliloti (strain 1021) GN=nolG PE=4 SV=2</t>
  </si>
  <si>
    <t>PputA514_1809</t>
  </si>
  <si>
    <t>D-alanine--D-alanine ligase OS=Pseudomonas fluorescens (strain Pf0-1) GN=ddl PE=1 SV=1</t>
  </si>
  <si>
    <t>PputA514_3296</t>
  </si>
  <si>
    <t>Lipoamide acyltransferase component of branched-chain alpha-keto acid dehydrogenase complex OS=Pseudomonas putida GN=bkdB PE=3 SV=1</t>
  </si>
  <si>
    <t>PputA514_5692</t>
  </si>
  <si>
    <t>23S rRNA (guanosine-2'-O-)-methyltransferase RlmB OS=Pseudomonas syringae pv. tomato (strain DC3000) GN=rlmB PE=3 SV=1</t>
  </si>
  <si>
    <t>PputA514_5965</t>
  </si>
  <si>
    <t>PputA514_5350</t>
  </si>
  <si>
    <t>Uncharacterized oxidoreductase YvaG OS=Bacillus subtilis (strain 168) GN=yvaG PE=3 SV=1</t>
  </si>
  <si>
    <t>PputA514_3266</t>
  </si>
  <si>
    <t>Hydantoin utilization protein C OS=Pseudomonas sp. (strain NS671) GN=hyuC PE=1 SV=1</t>
  </si>
  <si>
    <t>PputA514_1305</t>
  </si>
  <si>
    <t>PputA514_3966</t>
  </si>
  <si>
    <t>PputA514_2716</t>
  </si>
  <si>
    <t>Quinone oxidoreductase OS=Lama guanicoe GN=CRYZ PE=2 SV=1</t>
  </si>
  <si>
    <t>PputA514_2748</t>
  </si>
  <si>
    <t>PputA514_5488</t>
  </si>
  <si>
    <t>ATP-dependent Clp protease proteolytic subunit 2 OS=Myxococcus xanthus (strain DK 1622) GN=clpP2 PE=3 SV=1</t>
  </si>
  <si>
    <t>PputA514_1163</t>
  </si>
  <si>
    <t>tRNA-dihydrouridine synthase A OS=Pseudomonas putida (strain KT2440) GN=dusA PE=3 SV=1</t>
  </si>
  <si>
    <t>PputA514_1476</t>
  </si>
  <si>
    <t>3-hydroxyacyl-[acyl-carrier-protein] dehydratase FabZ OS=Pseudomonas fluorescens (strain SBW25) GN=fabZ PE=3 SV=1</t>
  </si>
  <si>
    <t>PputA514_2742</t>
  </si>
  <si>
    <t>PputA514_4110</t>
  </si>
  <si>
    <t>Uncharacterized protein YciO OS=Shigella flexneri GN=yciO PE=3 SV=1</t>
  </si>
  <si>
    <t>PputA514_3512</t>
  </si>
  <si>
    <t>Uncharacterized endoplasmic reticulum membrane protein YGL010W OS=Saccharomyces cerevisiae (strain ATCC 204508 / S288c) GN=YGL010W PE=1 SV=2</t>
  </si>
  <si>
    <t>PputA514_4248</t>
  </si>
  <si>
    <t>PputA514_4568</t>
  </si>
  <si>
    <t>Protein Ddg OS=Shigella flexneri GN=lpxP PE=3 SV=1</t>
  </si>
  <si>
    <t>PputA514_4636</t>
  </si>
  <si>
    <t>4-hydroxy-tetrahydrodipicolinate reductase OS=Pseudomonas fluorescens (strain SBW25) GN=dapB PE=3 SV=2</t>
  </si>
  <si>
    <t>PputA514_2736</t>
  </si>
  <si>
    <t>PputA514_3323</t>
  </si>
  <si>
    <t>D-arabitol-phosphate dehydrogenase OS=Enterococcus avium PE=1 SV=1</t>
  </si>
  <si>
    <t>PputA514_3432</t>
  </si>
  <si>
    <t>Uncharacterized protein YiiD OS=Escherichia coli (strain K12) GN=yiiD PE=4 SV=1</t>
  </si>
  <si>
    <t>PputA514_1189</t>
  </si>
  <si>
    <t>PputA514_6372</t>
  </si>
  <si>
    <t>PputA514_5539</t>
  </si>
  <si>
    <t>Hydroxyacyl-thioester dehydratase type 2, mitochondrial OS=Schizosaccharomyces pombe (strain 972 / ATCC 24843) GN=htd2 PE=3 SV=1</t>
  </si>
  <si>
    <t>PputA514_6053</t>
  </si>
  <si>
    <t>Phenylalanine--tRNA ligase alpha subunit OS=Pseudomonas fluorescens (strain SBW25) GN=pheS PE=3 SV=1</t>
  </si>
  <si>
    <t>PputA514_4387</t>
  </si>
  <si>
    <t>Putative aldolase class 2 protein PA3430 OS=Pseudomonas aeruginosa (strain ATCC 15692 / PAO1 / 1C / PRS 101 / LMG 12228) GN=PA3430 PE=3 SV=1</t>
  </si>
  <si>
    <t>PputA514_4151</t>
  </si>
  <si>
    <t>Protein TolR OS=Pseudomonas aeruginosa (strain ATCC 15692 / PAO1 / 1C / PRS 101 / LMG 12228) GN=tolR PE=3 SV=1</t>
  </si>
  <si>
    <t>PputA514_6126</t>
  </si>
  <si>
    <t>PputA514_5719</t>
  </si>
  <si>
    <t>Phosphoserine phosphatase OS=Archaeoglobus fulgidus (strain ATCC 49558 / VC-16 / DSM 4304 / JCM 9628 / NBRC 100126) GN=AF_2138 PE=3 SV=1</t>
  </si>
  <si>
    <t>PputA514_6074</t>
  </si>
  <si>
    <t>PputA514_2704</t>
  </si>
  <si>
    <t>Maleylacetoacetate isomerase OS=Pseudomonas aeruginosa (strain ATCC 15692 / PAO1 / 1C / PRS 101 / LMG 12228) GN=maiA PE=3 SV=1</t>
  </si>
  <si>
    <t>PputA514_2615</t>
  </si>
  <si>
    <t>Lignostilbene-alpha,beta-dioxygenase isozyme III OS=Sphingomonas paucimobilis GN=lsdB PE=1 SV=1</t>
  </si>
  <si>
    <t>PputA514_4699</t>
  </si>
  <si>
    <t>PputA514_3199</t>
  </si>
  <si>
    <t>PputA514_6341</t>
  </si>
  <si>
    <t>PputA514_4489</t>
  </si>
  <si>
    <t>N-acetylmuramoyl-L-alanine amidase AmiD OS=Escherichia coli (strain K12) GN=amiD PE=1 SV=1</t>
  </si>
  <si>
    <t>PputA514_4801</t>
  </si>
  <si>
    <t>Uncharacterized protein YjfK OS=Escherichia coli (strain K12) GN=yjfK PE=4 SV=1</t>
  </si>
  <si>
    <t>PputA514_2198</t>
  </si>
  <si>
    <t>PputA514_1281</t>
  </si>
  <si>
    <t>Glycine cleavage system transcriptional repressor OS=Shigella flexneri GN=gcvR PE=3 SV=2</t>
  </si>
  <si>
    <t>PputA514_6229</t>
  </si>
  <si>
    <t>Putative pterin-4-alpha-carbinolamine dehydratase OS=Pseudomonas fluorescens (strain SBW25) GN=PFLU_4459 PE=3 SV=1</t>
  </si>
  <si>
    <t>PputA514_3268</t>
  </si>
  <si>
    <t>D-hydantoinase/dihydropyrimidinase OS=Pseudomonas aeruginosa (strain ATCC 15692 / PAO1 / 1C / PRS 101 / LMG 12228) GN=dht PE=3 SV=1</t>
  </si>
  <si>
    <t>PputA514_5743</t>
  </si>
  <si>
    <t>Toluene-4-sulfonate monooxygenase system iron-sulfur subunit TsaM1 OS=Comamonas testosteroni GN=tsaM1 PE=1 SV=1</t>
  </si>
  <si>
    <t>PputA514_1219</t>
  </si>
  <si>
    <t>PputA514_0833</t>
  </si>
  <si>
    <t>2,5-dichloro-2,5-cyclohexadiene-1,4-diol dehydrogenase OS=Sphingomonas paucimobilis GN=linC PE=2 SV=1</t>
  </si>
  <si>
    <t>PputA514_3077</t>
  </si>
  <si>
    <t>PputA514_3850</t>
  </si>
  <si>
    <t>Maf-like protein Pfl01_4162 OS=Pseudomonas fluorescens (strain Pf0-1) GN=Pfl01_4162 PE=3 SV=1</t>
  </si>
  <si>
    <t>PputA514_0729</t>
  </si>
  <si>
    <t>PputA514_3709</t>
  </si>
  <si>
    <t>Putative phosphoenolpyruvate synthase regulatory protein OS=Pseudomonas fluorescens (strain SBW25) GN=PFLU_4621 PE=3 SV=1</t>
  </si>
  <si>
    <t>PputA514_2140</t>
  </si>
  <si>
    <t>PputA514_5071</t>
  </si>
  <si>
    <t>Glycine betaine/L-proline transport ATP-binding protein ProV OS=Escherichia coli (strain K12) GN=proV PE=1 SV=1</t>
  </si>
  <si>
    <t>PputA514_6088</t>
  </si>
  <si>
    <t>Gamma-glutamylputrescine oxidoreductase OS=Escherichia coli (strain K12) GN=puuB PE=1 SV=2</t>
  </si>
  <si>
    <t>PputA514_2705</t>
  </si>
  <si>
    <t>PputA514_1674</t>
  </si>
  <si>
    <t>Glutamyl-tRNA(Gln) amidotransferase subunit A OS=Streptococcus uberis (strain ATCC BAA-854 / 0140J) GN=gatA PE=3 SV=1</t>
  </si>
  <si>
    <t>PputA514_0210</t>
  </si>
  <si>
    <t>UPF0047 protein YjbQ OS=Escherichia coli (strain K12) GN=yjbQ PE=3 SV=1</t>
  </si>
  <si>
    <t>PputA514_3901</t>
  </si>
  <si>
    <t>Flagellar basal body rod protein FlgB OS=Salmonella typhimurium (strain LT2 / SGSC1412 / ATCC 700720) GN=flgB PE=1 SV=2</t>
  </si>
  <si>
    <t>PputA514_4408</t>
  </si>
  <si>
    <t>Protein CreA OS=Shigella flexneri GN=creA PE=4 SV=1</t>
  </si>
  <si>
    <t>PputA514_3211</t>
  </si>
  <si>
    <t>Methylcrotonoyl-CoA carboxylase subunit alpha, mitochondrial OS=Dictyostelium discoideum GN=mccA PE=3 SV=1</t>
  </si>
  <si>
    <t>PputA514_1389</t>
  </si>
  <si>
    <t>PputA514_1004</t>
  </si>
  <si>
    <t>Uncharacterized NTE family protein Mb1092c OS=Mycobacterium bovis (strain ATCC BAA-935 / AF2122/97) GN=Mb1092c PE=3 SV=1</t>
  </si>
  <si>
    <t>PputA514_2710</t>
  </si>
  <si>
    <t>Uncharacterized oxidoreductase YxnA OS=Bacillus subtilis (strain 168) GN=yxnA PE=3 SV=2</t>
  </si>
  <si>
    <t>PputA514_5467</t>
  </si>
  <si>
    <t>Transketolase OS=Bacillus halodurans (strain ATCC BAA-125 / DSM 18197 / FERM 7344 / JCM 9153 / C-125) GN=tkt PE=3 SV=1</t>
  </si>
  <si>
    <t>PputA514_5012</t>
  </si>
  <si>
    <t>Uncharacterized protein MK0525 OS=Methanopyrus kandleri (strain AV19 / DSM 6324 / JCM 9639 / NBRC 100938) GN=MK0525 PE=4 SV=2</t>
  </si>
  <si>
    <t>PputA514_3093</t>
  </si>
  <si>
    <t>Cold shock-like protein CspD OS=Vibrio cholerae serotype O1 (strain ATCC 39315 / El Tor Inaba N16961) GN=cspD PE=3 SV=1</t>
  </si>
  <si>
    <t>PputA514_4315</t>
  </si>
  <si>
    <t>Cytoskeleton protein RodZ OS=Erwinia carotovora subsp. atroseptica (strain SCRI 1043 / ATCC BAA-672) GN=rodZ PE=3 SV=1</t>
  </si>
  <si>
    <t>PputA514_2772</t>
  </si>
  <si>
    <t>Putative competence-damage inducible protein OS=Caldicellulosiruptor saccharolyticus (strain ATCC 43494 / DSM 8903) GN=cinA PE=3 SV=1</t>
  </si>
  <si>
    <t>PputA514_1443</t>
  </si>
  <si>
    <t>Probable DNA ligase OS=Opitutus terrae (strain DSM 11246 / PB90-1) GN=lig PE=3 SV=1</t>
  </si>
  <si>
    <t>PputA514_4521</t>
  </si>
  <si>
    <t>Cytochrome c oxidase subunit 1 OS=Bradyrhizobium diazoefficiens (strain JCM 10833 / IAM 13628 / NBRC 14792 / USDA 110) GN=ctaD PE=2 SV=1</t>
  </si>
  <si>
    <t>PputA514_0673</t>
  </si>
  <si>
    <t>Uncharacterized protein YobB OS=Escherichia coli (strain K12) GN=yobB PE=4 SV=1</t>
  </si>
  <si>
    <t>Putative long-chain-fatty-acid--CoA ligase OS=Haemophilus influenzae (strain ATCC 51907 / DSM 11121 / KW20 / Rd) GN=HI_0002 PE=3 SV=1</t>
  </si>
  <si>
    <t>PputA514_0521</t>
  </si>
  <si>
    <t>PputA514_2714</t>
  </si>
  <si>
    <t>PputA514_4409</t>
  </si>
  <si>
    <t>Glutamate 5-kinase OS=Pseudomonas fluorescens (strain Pf0-1) GN=proB PE=3 SV=2</t>
  </si>
  <si>
    <t>PputA514_3828</t>
  </si>
  <si>
    <t>Uncharacterized sugar kinase YegV OS=Escherichia coli (strain K12) GN=yegV PE=3 SV=1</t>
  </si>
  <si>
    <t>PputA514_0957</t>
  </si>
  <si>
    <t>Thiopurine S-methyltransferase OS=Pseudomonas fluorescens (strain SBW25) GN=tpm PE=3 SV=1</t>
  </si>
  <si>
    <t>PputA514_3659</t>
  </si>
  <si>
    <t>Recombination protein RecR OS=Pseudomonas fluorescens (strain SBW25) GN=recR PE=3 SV=1</t>
  </si>
  <si>
    <t>PputA514_2253</t>
  </si>
  <si>
    <t>PputA514_1183</t>
  </si>
  <si>
    <t>PputA514_2326</t>
  </si>
  <si>
    <t>Transcriptional regulatory protein SrrA OS=Staphylococcus aureus (strain MW2) GN=srrA PE=3 SV=1</t>
  </si>
  <si>
    <t>PputA514_3849</t>
  </si>
  <si>
    <t>PputA514_5872</t>
  </si>
  <si>
    <t>Urocanate hydratase OS=Pseudomonas fluorescens (strain SBW25) GN=hutU PE=3 SV=1</t>
  </si>
  <si>
    <t>PputA514_2338</t>
  </si>
  <si>
    <t>3-hydroxyacyl-CoA dehydrogenase type-2 OS=Drosophila melanogaster GN=scu PE=1 SV=1</t>
  </si>
  <si>
    <t>PputA514_2050</t>
  </si>
  <si>
    <t>Outer-membrane lipoprotein LolB OS=Pseudomonas fluorescens (strain SBW25) GN=lolB PE=3 SV=1</t>
  </si>
  <si>
    <t>PputA514_3879</t>
  </si>
  <si>
    <t>Phosphinothricin N-acetyltransferase OS=Streptomyces hygroscopicus GN=bar PE=1 SV=1</t>
  </si>
  <si>
    <t>PputA514_2825</t>
  </si>
  <si>
    <t>PputA514_4044</t>
  </si>
  <si>
    <t>Glutathione S-transferase GstB OS=Shigella flexneri GN=gstB PE=3 SV=1</t>
  </si>
  <si>
    <t>PputA514_3926</t>
  </si>
  <si>
    <t>3-ketoacyl-CoA thiolase, mitochondrial OS=Bos taurus GN=ACAA2 PE=2 SV=1</t>
  </si>
  <si>
    <t>PputA514_4855</t>
  </si>
  <si>
    <t>Uncharacterized protein YbhP OS=Shigella flexneri GN=ybhP PE=4 SV=1</t>
  </si>
  <si>
    <t>PputA514_0791</t>
  </si>
  <si>
    <t>PputA514_3020</t>
  </si>
  <si>
    <t>Methylmalonate semialdehyde dehydrogenase [acylating] 1 OS=Geobacillus kaustophilus (strain HTA426) GN=iolA1 PE=3 SV=1</t>
  </si>
  <si>
    <t>PputA514_2766</t>
  </si>
  <si>
    <t>Lysyl aminopeptidase OS=Pyrococcus furiosus (strain ATCC 43587 / DSM 3638 / JCM 8422 / Vc1) GN=PF1861 PE=1 SV=1</t>
  </si>
  <si>
    <t>PputA514_3072</t>
  </si>
  <si>
    <t>Inner membrane protein YohC OS=Escherichia coli (strain K12) GN=yohC PE=1 SV=1</t>
  </si>
  <si>
    <t>PputA514_5341</t>
  </si>
  <si>
    <t>Rhizopine catabolism protein MocC OS=Rhizobium meliloti GN=mocC PE=3 SV=1</t>
  </si>
  <si>
    <t>PputA514_1601</t>
  </si>
  <si>
    <t>Formate dehydrogenase subunit alpha OS=Methanocaldococcus jannaschii (strain ATCC 43067 / DSM 2661 / JAL-1 / JCM 10045 / NBRC 100440) GN=fdhA PE=3 SV=2</t>
  </si>
  <si>
    <t>PputA514_3970</t>
  </si>
  <si>
    <t>Arginine N-succinyltransferase subunit alpha OS=Pseudomonas aeruginosa (strain ATCC 15692 / PAO1 / 1C / PRS 101 / LMG 12228) GN=astA PE=1 SV=2</t>
  </si>
  <si>
    <t>PputA514_4155</t>
  </si>
  <si>
    <t>Holliday junction ATP-dependent DNA helicase RuvA OS=Pseudomonas fluorescens (strain SBW25) GN=ruvA PE=3 SV=1</t>
  </si>
  <si>
    <t>PputA514_3600</t>
  </si>
  <si>
    <t>Uncharacterized ABC transporter ATP-binding protein y4gM OS=Rhizobium sp. (strain NGR234) GN=NGR_a03510 PE=3 SV=1</t>
  </si>
  <si>
    <t>PputA514_5675</t>
  </si>
  <si>
    <t>Putative aldehyde dehydrogenase family 7 member A1 homolog OS=Caenorhabditis elegans GN=alh-9 PE=3 SV=2</t>
  </si>
  <si>
    <t>PputA514_5959</t>
  </si>
  <si>
    <t>PputA514_2175</t>
  </si>
  <si>
    <t>Cystathionine beta-synthase OS=Homo sapiens GN=CBS PE=1 SV=2</t>
  </si>
  <si>
    <t>PputA514_4364</t>
  </si>
  <si>
    <t>Putative amino-acid ABC transporter-binding protein YhdW OS=Escherichia coli O157:H7 GN=yhdW PE=3 SV=1</t>
  </si>
  <si>
    <t>PputA514_1992</t>
  </si>
  <si>
    <t>Dephospho-CoA kinase OS=Pseudomonas fluorescens (strain Pf-5 / ATCC BAA-477) GN=coaE PE=3 SV=1</t>
  </si>
  <si>
    <t>PputA514_3884</t>
  </si>
  <si>
    <t>UPF0166 protein TM_0021 OS=Thermotoga maritima (strain ATCC 43589 / MSB8 / DSM 3109 / JCM 10099) GN=TM_0021 PE=1 SV=1</t>
  </si>
  <si>
    <t>PputA514_5839</t>
  </si>
  <si>
    <t>PputA514_3527</t>
  </si>
  <si>
    <t>Putative transposase YkgN OS=Escherichia coli (strain K12) GN=ykgN PE=5 SV=1</t>
  </si>
  <si>
    <t>PputA514_1570</t>
  </si>
  <si>
    <t>PputA514_3999</t>
  </si>
  <si>
    <t>PputA514_2032</t>
  </si>
  <si>
    <t>PputA514_5537</t>
  </si>
  <si>
    <t>Uncharacterized protein YxeQ OS=Bacillus subtilis (strain 168) GN=yxeQ PE=3 SV=2</t>
  </si>
  <si>
    <t>PputA514_5584</t>
  </si>
  <si>
    <t>Membrane protein YdfJ OS=Bacillus subtilis (strain 168) GN=ydfJ PE=2 SV=1</t>
  </si>
  <si>
    <t>PputA514_4760</t>
  </si>
  <si>
    <t>Probable nicotinate-nucleotide adenylyltransferase OS=Pseudomonas fluorescens (strain Pf-5 / ATCC BAA-477) GN=nadD PE=3 SV=1</t>
  </si>
  <si>
    <t>Phenylalanine-4-hydroxylase OS=Pseudomonas aeruginosa (strain ATCC 15692 / PAO1 / 1C / PRS 101 / LMG 12228) GN=phhA PE=3 SV=2</t>
  </si>
  <si>
    <t>PputA514_0215</t>
  </si>
  <si>
    <t>Diaminopimelate epimerase OS=Pseudomonas syringae pv. phaseolicola (strain 1448A / Race 6) GN=dapF PE=1 SV=1</t>
  </si>
  <si>
    <t>PputA514_2913</t>
  </si>
  <si>
    <t>PputA514_5340</t>
  </si>
  <si>
    <t>5-deoxy-glucuronate isomerase OS=Geobacillus kaustophilus (strain HTA426) GN=iolB PE=3 SV=1</t>
  </si>
  <si>
    <t>PputA514_3571</t>
  </si>
  <si>
    <t>Uncharacterized protein YdhJ OS=Escherichia coli (strain K12) GN=ydhJ PE=3 SV=2</t>
  </si>
  <si>
    <t>PputA514_5657</t>
  </si>
  <si>
    <t>PputA514_0266</t>
  </si>
  <si>
    <t>CDP-6-deoxy-L-threo-D-glycero-4-hexulose-3-dehydrase reductase OS=Yersinia pseudotuberculosis serotype I (strain IP32953) GN=ascD PE=1 SV=3</t>
  </si>
  <si>
    <t>PputA514_0132</t>
  </si>
  <si>
    <t>Putative type VI secretion system protein VgrGA OS=Dickeya dadantii (strain 3937) GN=vgrGA PE=4 SV=1</t>
  </si>
  <si>
    <t>PputA514_4515</t>
  </si>
  <si>
    <t>SURF1-like protein OS=Rickettsia felis (strain ATCC VR-1525 / URRWXCal2) GN=RF_0175 PE=3 SV=1</t>
  </si>
  <si>
    <t>PputA514_5489</t>
  </si>
  <si>
    <t>PputA514_4678</t>
  </si>
  <si>
    <t>Ferredoxin--NADP reductase OS=Shigella flexneri GN=fpr PE=3 SV=3</t>
  </si>
  <si>
    <t>PputA514_3969</t>
  </si>
  <si>
    <t>Arginine N-succinyltransferase subunit beta OS=Pseudomonas aeruginosa (strain ATCC 15692 / PAO1 / 1C / PRS 101 / LMG 12228) GN=aruG PE=1 SV=2</t>
  </si>
  <si>
    <t>PputA514_0314</t>
  </si>
  <si>
    <t>Uncharacterized aminotransferase y4uB OS=Rhizobium sp. (strain NGR234) GN=NGR_a01380 PE=3 SV=1</t>
  </si>
  <si>
    <t>PputA514_5713</t>
  </si>
  <si>
    <t>Putative ribosome biogenesis GTPase RsgA OS=Pseudomonas fluorescens (strain SBW25) GN=rsgA PE=3 SV=1</t>
  </si>
  <si>
    <t>PputA514_0949</t>
  </si>
  <si>
    <t>Free methionine-R-sulfoxide reductase OS=Escherichia coli (strain K12) GN=msrC PE=1 SV=2</t>
  </si>
  <si>
    <t>PputA514_6065</t>
  </si>
  <si>
    <t>D-ribose pyranase OS=Pseudomonas fluorescens (strain SBW25) GN=rbsD PE=3 SV=1</t>
  </si>
  <si>
    <t>PputA514_1867</t>
  </si>
  <si>
    <t>Histidinol dehydrogenase OS=Pseudomonas fluorescens (strain Pf0-1) GN=hisD PE=3 SV=1</t>
  </si>
  <si>
    <t>PputA514_2794</t>
  </si>
  <si>
    <t>Lysine-arginine-ornithine-binding periplasmic protein OS=Escherichia coli (strain K12) GN=argT PE=1 SV=3</t>
  </si>
  <si>
    <t>PputA514_5974</t>
  </si>
  <si>
    <t>PputA514_3443</t>
  </si>
  <si>
    <t>PputA514_5750</t>
  </si>
  <si>
    <t>PputA514_0218</t>
  </si>
  <si>
    <t>Protein CyaY OS=Pseudomonas syringae pv. syringae (strain B728a) GN=cyaY PE=3 SV=1</t>
  </si>
  <si>
    <t>PputA514_0680</t>
  </si>
  <si>
    <t>Acyl-CoA dehydrogenase OS=Bacillus subtilis (strain 168) GN=acdA PE=2 SV=1</t>
  </si>
  <si>
    <t>PputA514_2708</t>
  </si>
  <si>
    <t>PputA514_5052</t>
  </si>
  <si>
    <t>Putative dipeptidase CPC735_014430 OS=Coccidioides posadasii (strain C735) GN=CPC735_014430 PE=3 SV=1</t>
  </si>
  <si>
    <t>PputA514_5200</t>
  </si>
  <si>
    <t>PputA514_4423</t>
  </si>
  <si>
    <t>D-aminoacylase OS=Alcaligenes xylosoxydans xylosoxydans GN=dan PE=1 SV=3</t>
  </si>
  <si>
    <t>PputA514_4591</t>
  </si>
  <si>
    <t>PputA514_5034</t>
  </si>
  <si>
    <t>Sarcosine oxidase subunit gamma OS=Corynebacterium sp. (strain P-1) GN=soxG PE=4 SV=1</t>
  </si>
  <si>
    <t>PputA514_1665</t>
  </si>
  <si>
    <t>Quinoprotein glucose dehydrogenase A OS=Acinetobacter calcoaceticus GN=gdhA PE=3 SV=1</t>
  </si>
  <si>
    <t>PputA514_5876</t>
  </si>
  <si>
    <t>Outer membrane lipoprotein Blc OS=Vibrio cholerae serotype O1 (strain ATCC 39315 / El Tor Inaba N16961) GN=blc PE=3 SV=2</t>
  </si>
  <si>
    <t>PputA514_5471</t>
  </si>
  <si>
    <t>Blue-light-activated protein OS=Pseudomonas syringae pv. phaseolicola (strain 1448A / Race 6) GN=PSPPH_2483 PE=3 SV=2</t>
  </si>
  <si>
    <t>PputA514_6454</t>
  </si>
  <si>
    <t>Agmatinase, mitochondrial OS=Gallus gallus GN=AGMAT PE=2 SV=1</t>
  </si>
  <si>
    <t>PputA514_2017</t>
  </si>
  <si>
    <t>Riboflavin biosynthesis protein RibF OS=Pseudomonas fluorescens GN=ribF PE=3 SV=1</t>
  </si>
  <si>
    <t>PputA514_1460</t>
  </si>
  <si>
    <t>2-C-methyl-D-erythritol 2,4-cyclodiphosphate synthase OS=Pseudomonas fluorescens (strain SBW25) GN=ispF PE=3 SV=1</t>
  </si>
  <si>
    <t>PputA514_0732</t>
  </si>
  <si>
    <t>Succinyl-CoA:3-ketoacid coenzyme A transferase subunit B OS=Xanthomonas campestris pv. campestris (strain B100) GN=lpsJ PE=3 SV=1</t>
  </si>
  <si>
    <t>PputA514_0105</t>
  </si>
  <si>
    <t>Putative glucose-6-phosphate 1-epimerase OS=Cenchrus ciliaris PE=2 SV=1</t>
  </si>
  <si>
    <t>PputA514_5985</t>
  </si>
  <si>
    <t>Probable isoprenylcysteine alpha-carbonyl methylesterase ICMEL1 OS=Arabidopsis thaliana GN=ICMEL1 PE=2 SV=1</t>
  </si>
  <si>
    <t>PputA514_2294</t>
  </si>
  <si>
    <t>PputA514_5898</t>
  </si>
  <si>
    <t>Murein hydrolase activator EnvC OS=Escherichia coli (strain K12) GN=envC PE=1 SV=2</t>
  </si>
  <si>
    <t>PputA514_3833</t>
  </si>
  <si>
    <t>PputA514_5338</t>
  </si>
  <si>
    <t>3D-(3,5/4)-trihydroxycyclohexane-1,2-dione hydrolase OS=Bacillus cereus (strain 03BB102) GN=iolD PE=3 SV=1</t>
  </si>
  <si>
    <t>PputA514_0347</t>
  </si>
  <si>
    <t>Alkaline phosphatase isozyme conversion protein OS=Escherichia coli (strain K12) GN=iap PE=3 SV=1</t>
  </si>
  <si>
    <t>PputA514_2259</t>
  </si>
  <si>
    <t>Putative SOS response-associated peptidase YedK OS=Escherichia coli (strain K12) GN=yedK PE=1 SV=2</t>
  </si>
  <si>
    <t>PputA514_4692</t>
  </si>
  <si>
    <t>3-dehydroquinate dehydratase 2 OS=Pseudomonas putida (strain KT2440) GN=aroQ2 PE=3 SV=1</t>
  </si>
  <si>
    <t>PputA514_1802</t>
  </si>
  <si>
    <t>Phytochrome-like protein cph2 OS=Synechocystis sp. (strain PCC 6803 / Kazusa) GN=cph2 PE=1 SV=1</t>
  </si>
  <si>
    <t>PputA514_6394</t>
  </si>
  <si>
    <t>Flagellar basal-body rod protein FlgF OS=Escherichia coli (strain K12) GN=flgF PE=3 SV=1</t>
  </si>
  <si>
    <t>PputA514_1121</t>
  </si>
  <si>
    <t>PputA514_2718</t>
  </si>
  <si>
    <t>Protein YdeP OS=Escherichia coli (strain K12) GN=ydeP PE=2 SV=1</t>
  </si>
  <si>
    <t>PputA514_5342</t>
  </si>
  <si>
    <t>5-dehydro-2-deoxygluconokinase 1 OS=Bacillus cereus (strain ZK / E33L) GN=iolC1 PE=3 SV=1</t>
  </si>
  <si>
    <t>PputA514_5864</t>
  </si>
  <si>
    <t>Imidazolonepropionase OS=Pseudomonas fluorescens (strain Pf0-1) GN=hutI PE=3 SV=1</t>
  </si>
  <si>
    <t>PputA514_1442</t>
  </si>
  <si>
    <t>Acyl-homoserine lactone acylase QuiP OS=Pseudomonas fluorescens (strain Pf0-1) GN=quiP PE=3 SV=1</t>
  </si>
  <si>
    <t>PputA514_5470</t>
  </si>
  <si>
    <t>PputA514_3452</t>
  </si>
  <si>
    <t>Heat shock protein 15 homolog OS=Haemophilus influenzae (strain ATCC 51907 / DSM 11121 / KW20 / Rd) GN=hslR PE=3 SV=1</t>
  </si>
  <si>
    <t>PputA514_6218</t>
  </si>
  <si>
    <t>UPF0394 inner membrane protein YedE OS=Salmonella typhimurium (strain LT2 / SGSC1412 / ATCC 700720) GN=yedE PE=3 SV=1</t>
  </si>
  <si>
    <t>PputA514_4961</t>
  </si>
  <si>
    <t>PputA514_5868</t>
  </si>
  <si>
    <t>Glycine betaine transport ATP-binding protein OpuAA OS=Bacillus subtilis (strain 168) GN=opuAA PE=1 SV=3</t>
  </si>
  <si>
    <t>PputA514_3197</t>
  </si>
  <si>
    <t>Translocation and assembly module TamA OS=Citrobacter rodentium (strain ICC168) GN=tamA PE=1 SV=1</t>
  </si>
  <si>
    <t>PputA514_5677</t>
  </si>
  <si>
    <t>Nicotinate phosphoribosyltransferase OS=Pseudomonas fluorescens (strain Pf0-1) GN=pncB PE=3 SV=1</t>
  </si>
  <si>
    <t>PputA514_4573</t>
  </si>
  <si>
    <t>D-glycero-beta-D-manno-heptose-1,7-bisphosphate 7-phosphatase OS=Pseudomonas aeruginosa (strain ATCC 15692 / PAO1 / 1C / PRS 101 / LMG 12228) GN=gmhB PE=3 SV=1</t>
  </si>
  <si>
    <t>PputA514_4928</t>
  </si>
  <si>
    <t>Glucose-1-phosphate thymidylyltransferase OS=Salmonella anatum GN=rmlA PE=3 SV=1</t>
  </si>
  <si>
    <t>PputA514_0467</t>
  </si>
  <si>
    <t>Selenide, water dikinase OS=Pseudomonas syringae pv. tomato (strain DC3000) GN=selD PE=3 SV=1</t>
  </si>
  <si>
    <t>PputA514_3063</t>
  </si>
  <si>
    <t>PputA514_5538</t>
  </si>
  <si>
    <t>PputA514_3797</t>
  </si>
  <si>
    <t>Fatty acid oxidation complex subunit alpha OS=Escherichia coli O9:H4 (strain HS) GN=fadJ PE=3 SV=1</t>
  </si>
  <si>
    <t>PputA514_4960</t>
  </si>
  <si>
    <t>PputA514_5806</t>
  </si>
  <si>
    <t>PputA514_3455</t>
  </si>
  <si>
    <t>Probable alpha-L-glutamate ligase OS=Pseudomonas fluorescens (strain Pf-5 / ATCC BAA-477) GN=rimK PE=3 SV=1</t>
  </si>
  <si>
    <t>PputA514_4473</t>
  </si>
  <si>
    <t>Uncharacterized protein YjbB OS=Escherichia coli O157:H7 GN=yjbB PE=4 SV=1</t>
  </si>
  <si>
    <t>PputA514_2761</t>
  </si>
  <si>
    <t>50S ribosomal protein L3 glutamine methyltransferase OS=Xanthomonas campestris pv. campestris (strain ATCC 33913 / NCPPB 528 / LMG 568) GN=prmB PE=3 SV=1</t>
  </si>
  <si>
    <t>PputA514_4383</t>
  </si>
  <si>
    <t>Uncharacterized protein PA3922 OS=Pseudomonas aeruginosa (strain ATCC 15692 / PAO1 / 1C / PRS 101 / LMG 12228) GN=PA3922 PE=1 SV=1</t>
  </si>
  <si>
    <t>PputA514_1798</t>
  </si>
  <si>
    <t>Transcriptional activator protein CzcR OS=Ralstonia metallidurans (strain CH34 / ATCC 43123 / DSM 2839) GN=czcR PE=2 SV=1</t>
  </si>
  <si>
    <t>PputA514_1925</t>
  </si>
  <si>
    <t>Long-chain specific acyl-CoA dehydrogenase, mitochondrial OS=Rattus norvegicus GN=Acadl PE=1 SV=1</t>
  </si>
  <si>
    <t>PputA514_5589</t>
  </si>
  <si>
    <t>PputA514_4117</t>
  </si>
  <si>
    <t>PputA514_4851</t>
  </si>
  <si>
    <t>dTDP-4-dehydrorhamnose reductase OS=Aggregatibacter actinomycetemcomitans GN=rmlD PE=1 SV=1</t>
  </si>
  <si>
    <t>PputA514_2117</t>
  </si>
  <si>
    <t>Uncharacterized protein YebT OS=Escherichia coli (strain K12) GN=yebT PE=3 SV=2</t>
  </si>
  <si>
    <t>PputA514_5408</t>
  </si>
  <si>
    <t>Biodegradative arginine decarboxylase OS=Escherichia coli (strain K12) GN=adiA PE=1 SV=1</t>
  </si>
  <si>
    <t>PputA514_3217</t>
  </si>
  <si>
    <t>Catalase-related peroxidase OS=Synechococcus elongatus (strain PCC 7942) GN=srpA PE=1 SV=2</t>
  </si>
  <si>
    <t>PputA514_3206</t>
  </si>
  <si>
    <t>Hydroxymethylglutaryl-CoA lyase, mitochondrial OS=Macaca fascicularis GN=HMGCL PE=2 SV=1</t>
  </si>
  <si>
    <t>PputA514_0972</t>
  </si>
  <si>
    <t>PputA514_4672</t>
  </si>
  <si>
    <t>Cyclic diguanosine monophosphate-binding protein PA4608 OS=Pseudomonas aeruginosa (strain ATCC 15692 / PAO1 / 1C / PRS 101 / LMG 12228) GN=PA4608 PE=1 SV=1</t>
  </si>
  <si>
    <t>PputA514_1349</t>
  </si>
  <si>
    <t>PputA514_4063</t>
  </si>
  <si>
    <t>Putative ribonuclease-like protein YfkH OS=Bacillus subtilis (strain 168) GN=yfkH PE=4 SV=1</t>
  </si>
  <si>
    <t>PputA514_3433</t>
  </si>
  <si>
    <t>3'(2'),5'-bisphosphate nucleotidase CysQ OS=Salmonella typhi GN=cysQ PE=3 SV=1</t>
  </si>
  <si>
    <t>PputA514_1000</t>
  </si>
  <si>
    <t>PputA514_3434</t>
  </si>
  <si>
    <t>ADP compounds hydrolase NudE OS=Escherichia coli (strain K12) GN=nudE PE=1 SV=1</t>
  </si>
  <si>
    <t>PputA514_5879</t>
  </si>
  <si>
    <t>PputA514_2254</t>
  </si>
  <si>
    <t>PputA514_2525</t>
  </si>
  <si>
    <t>Uncharacterized protein sll0335 OS=Synechocystis sp. (strain PCC 6803 / Kazusa) GN=sll0335 PE=4 SV=1</t>
  </si>
  <si>
    <t>PputA514_4574</t>
  </si>
  <si>
    <t>1-acyl-sn-glycerol-3-phosphate acyltransferase 1, chloroplastic OS=Brassica napus GN=LPAT1 PE=2 SV=1</t>
  </si>
  <si>
    <t>PputA514_5415</t>
  </si>
  <si>
    <t>Putative binding protein BMEII0691 OS=Brucella melitensis biotype 1 (strain 16M / ATCC 23456 / NCTC 10094) GN=BMEII0691 PE=3 SV=1</t>
  </si>
  <si>
    <t>Oxygen-dependent choline dehydrogenase OS=Pseudomonas mendocina (strain ymp) GN=betA PE=3 SV=1</t>
  </si>
  <si>
    <t>Muconate cycloisomerase 1 OS=Pseudomonas putida GN=catB PE=1 SV=4</t>
  </si>
  <si>
    <t>PputA514_3322</t>
  </si>
  <si>
    <t>Xylulose kinase OS=Bacillus subtilis (strain 168) GN=xylB PE=3 SV=2</t>
  </si>
  <si>
    <t>PputA514_1821</t>
  </si>
  <si>
    <t>Ribosomal RNA small subunit methyltransferase I OS=Pseudomonas aeruginosa (strain ATCC 15692 / PAO1 / 1C / PRS 101 / LMG 12228) GN=rsmI PE=3 SV=1</t>
  </si>
  <si>
    <t>PputA514_4580</t>
  </si>
  <si>
    <t>Sulfoxide reductase catalytic subunit YedY OS=Pseudomonas syringae pv. tomato (strain DC3000) GN=yedY PE=3 SV=1</t>
  </si>
  <si>
    <t>PputA514_6067</t>
  </si>
  <si>
    <t>HTH-type transcriptional repressor PurR OS=Aliivibrio salmonicida (strain LFI1238) GN=purR PE=3 SV=1</t>
  </si>
  <si>
    <t>PputA514_5627</t>
  </si>
  <si>
    <t>Probable inorganic polyphosphate/ATP-NAD kinase OS=Pseudomonas fluorescens (strain SBW25) GN=ppnK PE=3 SV=1</t>
  </si>
  <si>
    <t>PputA514_4771</t>
  </si>
  <si>
    <t>Probable aromatic acid decarboxylase OS=Pseudomonas aeruginosa (strain ATCC 15692 / PAO1 / 1C / PRS 101 / LMG 12228) GN=PA4019 PE=1 SV=1</t>
  </si>
  <si>
    <t>PputA514_1187</t>
  </si>
  <si>
    <t>Transcription-repair-coupling factor OS=Escherichia coli (strain K12) GN=mfd PE=1 SV=2</t>
  </si>
  <si>
    <t>PputA514_0271</t>
  </si>
  <si>
    <t>Glycerol-3-phosphate transporter OS=Escherichia coli (strain K12) GN=glpT PE=1 SV=1</t>
  </si>
  <si>
    <t>PputA514_6109</t>
  </si>
  <si>
    <t>Uncharacterized signaling protein PA1727 OS=Pseudomonas aeruginosa (strain ATCC 15692 / PAO1 / 1C / PRS 101 / LMG 12228) GN=PA1727 PE=4 SV=1</t>
  </si>
  <si>
    <t>PputA514_5033</t>
  </si>
  <si>
    <t>Formyltetrahydrofolate deformylase OS=Corynebacterium sp. (strain P-1) GN=purU PE=3 SV=1</t>
  </si>
  <si>
    <t>PputA514_5516</t>
  </si>
  <si>
    <t>Putative quercetin 2,3-dioxygenase PA2418 OS=Pseudomonas aeruginosa (strain ATCC 15692 / PAO1 / 1C / PRS 101 / LMG 12228) GN=PA2418 PE=3 SV=1</t>
  </si>
  <si>
    <t>PputA514_5784</t>
  </si>
  <si>
    <t>Thioredoxin-2 OS=Shigella flexneri GN=trxC PE=3 SV=1</t>
  </si>
  <si>
    <t>PputA514_2602</t>
  </si>
  <si>
    <t>PputA514_0335</t>
  </si>
  <si>
    <t>Uncharacterized abhydrolase domain-containing protein DDB_G0269086 OS=Dictyostelium discoideum GN=DDB_G0269086 PE=1 SV=2</t>
  </si>
  <si>
    <t>PputA514_2394</t>
  </si>
  <si>
    <t>Neuropathy target esterase OS=Homo sapiens GN=PNPLA6 PE=1 SV=2</t>
  </si>
  <si>
    <t>PputA514_1726</t>
  </si>
  <si>
    <t>Leucine dehydrogenase OS=Bacillus subtilis (strain 168) GN=yqiT PE=3 SV=1</t>
  </si>
  <si>
    <t>PputA514_0040</t>
  </si>
  <si>
    <t>Uncharacterized protein YnbD OS=Escherichia coli (strain K12) GN=ynbD PE=3 SV=1</t>
  </si>
  <si>
    <t>PputA514_5418</t>
  </si>
  <si>
    <t>Inner membrane ABC transporter permease protein YejE OS=Escherichia coli (strain K12) GN=yejE PE=1 SV=1</t>
  </si>
  <si>
    <t>PputA514_3702</t>
  </si>
  <si>
    <t>ECF RNA polymerase sigma factor SigW OS=Bacillus subtilis (strain 168) GN=sigW PE=1 SV=1</t>
  </si>
  <si>
    <t>PputA514_5582</t>
  </si>
  <si>
    <t>PputA514_5998</t>
  </si>
  <si>
    <t>PputA514_0517</t>
  </si>
  <si>
    <t>O antigen biosynthesis rhamnosyltransferase RfbN OS=Salmonella typhimurium (strain LT2 / SGSC1412 / ATCC 700720) GN=rfbN PE=3 SV=1</t>
  </si>
  <si>
    <t>PputA514_3958</t>
  </si>
  <si>
    <t>Magnesium transporter MgtE OS=Thermus thermophilus (strain HB8 / ATCC 27634 / DSM 579) GN=TTHA1060 PE=1 SV=1</t>
  </si>
  <si>
    <t>PputA514_5674</t>
  </si>
  <si>
    <t>PputA514_4858</t>
  </si>
  <si>
    <t>PputA514_4517</t>
  </si>
  <si>
    <t>Cytochrome c oxidase subunit 3 OS=Paracoccus denitrificans GN=ctaE PE=1 SV=3</t>
  </si>
  <si>
    <t>PputA514_0031</t>
  </si>
  <si>
    <t>UPF0192 protein YPO2573/y1143/YP_1141 OS=Yersinia pestis GN=YPO2573 PE=3 SV=1</t>
  </si>
  <si>
    <t>PputA514_4919</t>
  </si>
  <si>
    <t>UDP-Glc:alpha-D-GlcNAc-diphosphoundecaprenol beta-1,3-glucosyltransferase WfgD OS=Escherichia coli GN=wfgD PE=1 SV=1</t>
  </si>
  <si>
    <t>PputA514_0522</t>
  </si>
  <si>
    <t>PputA514_3207</t>
  </si>
  <si>
    <t>Putative acyl-CoA synthetase YngI OS=Bacillus subtilis (strain 168) GN=yngI PE=3 SV=1</t>
  </si>
  <si>
    <t>PputA514_0675</t>
  </si>
  <si>
    <t>Phospho-2-dehydro-3-deoxyheptonate aldolase, Tyr-sensitive OS=Escherichia coli (strain K12) GN=aroF PE=1 SV=1</t>
  </si>
  <si>
    <t>PputA514_6324</t>
  </si>
  <si>
    <t>PputA514_5326</t>
  </si>
  <si>
    <t>PputA514_6209</t>
  </si>
  <si>
    <t>Cyanate hydratase OS=Pseudomonas entomophila (strain L48) GN=cynS PE=3 SV=1</t>
  </si>
  <si>
    <t>PputA514_0191</t>
  </si>
  <si>
    <t>D-amino acid dehydrogenase small subunit OS=Pseudomonas syringae pv. phaseolicola (strain 1448A / Race 6) GN=dadA PE=3 SV=1</t>
  </si>
  <si>
    <t>PputA514_0614</t>
  </si>
  <si>
    <t>sn-glycerol-3-phosphate import ATP-binding protein UgpC OS=Burkholderia xenovorans (strain LB400) GN=ugpC PE=3 SV=1</t>
  </si>
  <si>
    <t>PputA514_4479</t>
  </si>
  <si>
    <t>Uncharacterized protein bll6063 OS=Bradyrhizobium diazoefficiens (strain JCM 10833 / IAM 13628 / NBRC 14792 / USDA 110) GN=bll6063 PE=4 SV=2</t>
  </si>
  <si>
    <t>PputA514_2639</t>
  </si>
  <si>
    <t>PputA514_3803</t>
  </si>
  <si>
    <t>PputA514_5013</t>
  </si>
  <si>
    <t>DNA polymerase III PolC-type OS=Clostridium perfringens (strain 13 / Type A) GN=polC PE=3 SV=1</t>
  </si>
  <si>
    <t>PputA514_0183</t>
  </si>
  <si>
    <t>Uncharacterized protein YmdC OS=Escherichia coli (strain K12) GN=ymdC PE=3 SV=2</t>
  </si>
  <si>
    <t>PputA514_1448</t>
  </si>
  <si>
    <t>PputA514_3853</t>
  </si>
  <si>
    <t>Ribosomal large subunit pseudouridine synthase C OS=Pseudomonas aeruginosa (strain ATCC 15692 / PAO1 / 1C / PRS 101 / LMG 12228) GN=rluC PE=3 SV=1</t>
  </si>
  <si>
    <t>PputA514_1648</t>
  </si>
  <si>
    <t>PputA514_6480</t>
  </si>
  <si>
    <t>PputA514_3726</t>
  </si>
  <si>
    <t>PputA514_4180</t>
  </si>
  <si>
    <t>Uncharacterized protein YjgR OS=Escherichia coli (strain K12) GN=yjgR PE=4 SV=1</t>
  </si>
  <si>
    <t>PputA514_4657</t>
  </si>
  <si>
    <t>PputA514_4736</t>
  </si>
  <si>
    <t>PputA514_5535</t>
  </si>
  <si>
    <t>Citrate lyase subunit beta-like protein OS=Mycobacterium tuberculosis GN=citE PE=1 SV=1</t>
  </si>
  <si>
    <t>PputA514_1072</t>
  </si>
  <si>
    <t>PputA514_3160</t>
  </si>
  <si>
    <t>Macrolide export ATP-binding/permease protein MacB OS=Bdellovibrio bacteriovorus (strain ATCC 15356 / DSM 50701 / NCIB 9529 / HD100) GN=macB PE=3 SV=1</t>
  </si>
  <si>
    <t>PputA514_2821</t>
  </si>
  <si>
    <t>CDP-diacylglycerol--serine O-phosphatidyltransferase OS=Escherichia coli (strain K12) GN=pssA PE=1 SV=2</t>
  </si>
  <si>
    <t>PputA514_4549</t>
  </si>
  <si>
    <t>D-galactonate dehydratase OS=Ralstonia pickettii (strain 12J) GN=dgoD PE=1 SV=1</t>
  </si>
  <si>
    <t>PputA514_3435</t>
  </si>
  <si>
    <t>GMP/IMP nucleotidase YrfG OS=Shigella flexneri GN=yrfG PE=3 SV=1</t>
  </si>
  <si>
    <t>PputA514_4798</t>
  </si>
  <si>
    <t>Putative acid--amine ligase YjfC OS=Escherichia coli (strain K12) GN=yjfC PE=1 SV=2</t>
  </si>
  <si>
    <t>PputA514_1561</t>
  </si>
  <si>
    <t>Nicotinamide-nucleotide amidohydrolase PncC OS=Pseudomonas putida GN=pncC PE=3 SV=1</t>
  </si>
  <si>
    <t>PputA514_5363</t>
  </si>
  <si>
    <t>Methionine gamma-lyase OS=Pseudomonas putida GN=mdeA PE=1 SV=2</t>
  </si>
  <si>
    <t>PputA514_5436</t>
  </si>
  <si>
    <t>D-threonine aldolase OS=Arthrobacter sp. PE=1 SV=1</t>
  </si>
  <si>
    <t>PputA514_3400</t>
  </si>
  <si>
    <t>PputA514_0435</t>
  </si>
  <si>
    <t>Malonyl-S-ACP:biotin-protein carboxyltransferase MADC OS=Malonomonas rubra GN=madC PE=1 SV=1</t>
  </si>
  <si>
    <t>PputA514_4372</t>
  </si>
  <si>
    <t>Cytochrome bo(3) ubiquinol oxidase subunit 4 OS=Pseudomonas putida GN=cyoD PE=3 SV=1</t>
  </si>
  <si>
    <t>PputA514_3285</t>
  </si>
  <si>
    <t>Sulfide:quinone oxidoreductase, mitochondrial OS=Homo sapiens GN=SQRDL PE=1 SV=1</t>
  </si>
  <si>
    <t>PputA514_1569</t>
  </si>
  <si>
    <t>PputA514_1647</t>
  </si>
  <si>
    <t>PputA514_5730</t>
  </si>
  <si>
    <t>3',5'-cyclic adenosine monophosphate phosphodiesterase CpdA OS=Pseudomonas aeruginosa GN=cpdA PE=1 SV=1</t>
  </si>
  <si>
    <t>PputA514_6108</t>
  </si>
  <si>
    <t>Blue-light-activated histidine kinase OS=Brucella ovis (strain ATCC 25840 / 63/290 / NCTC 10512) GN=BOV_A0554 PE=3 SV=2</t>
  </si>
  <si>
    <t>PputA514_1441</t>
  </si>
  <si>
    <t>PputA514_5026</t>
  </si>
  <si>
    <t>Probable acyltransferase YihG OS=Escherichia coli (strain K12) GN=yihG PE=1 SV=1</t>
  </si>
  <si>
    <t>PputA514_6344</t>
  </si>
  <si>
    <t>Sporulation initiation inhibitor protein Soj OS=Bacillus subtilis (strain 168) GN=soj PE=1 SV=1</t>
  </si>
  <si>
    <t>PputA514_3229</t>
  </si>
  <si>
    <t>PputA514_0033</t>
  </si>
  <si>
    <t>PputA514_6233</t>
  </si>
  <si>
    <t>Probable diguanylate cyclase YegE OS=Escherichia coli (strain K12) GN=yegE PE=2 SV=2</t>
  </si>
  <si>
    <t>PputA514_1229</t>
  </si>
  <si>
    <t>PputA514_4262</t>
  </si>
  <si>
    <t>Ribosome maturation factor RimM OS=Pseudomonas fluorescens (strain SBW25) GN=rimM PE=3 SV=1</t>
  </si>
  <si>
    <t>PputA514_1982</t>
  </si>
  <si>
    <t>Xanthine dehydrogenase OS=Emericella nidulans (strain FGSC A4 / ATCC 38163 / CBS 112.46 / NRRL 194 / M139) GN=hxA PE=2 SV=2</t>
  </si>
  <si>
    <t>PputA514_0515</t>
  </si>
  <si>
    <t>UDP-glucose:undecaprenyl-phosphate glucose-1-phosphate transferase OS=Escherichia coli (strain K12) GN=wcaJ PE=1 SV=2</t>
  </si>
  <si>
    <t>PputA514_6330</t>
  </si>
  <si>
    <t>ERI1 exoribonuclease 2 OS=Homo sapiens GN=ERI2 PE=2 SV=2</t>
  </si>
  <si>
    <t>PputA514_1528</t>
  </si>
  <si>
    <t>Uncharacterized protein YfhR OS=Salmonella typhi GN=yhfR PE=3 SV=1</t>
  </si>
  <si>
    <t>PputA514_2763</t>
  </si>
  <si>
    <t>PputA514_4757</t>
  </si>
  <si>
    <t>Penicillin-binding protein 2 OS=Escherichia coli (strain K12) GN=mrdA PE=3 SV=1</t>
  </si>
  <si>
    <t>PputA514_4198</t>
  </si>
  <si>
    <t>Ferredoxin--NAD(P)(+) reductase (naphthalene dioxygenase ferredoxin-specific) OS=Pseudomonas putida GN=ndoR PE=1 SV=1</t>
  </si>
  <si>
    <t>PputA514_3899</t>
  </si>
  <si>
    <t>Basal-body rod modification protein FlgD OS=Escherichia coli (strain K12) GN=flgD PE=3 SV=1</t>
  </si>
  <si>
    <t>PputA514_4422</t>
  </si>
  <si>
    <t>PputA514_5669</t>
  </si>
  <si>
    <t>High-affinity branched-chain amino acid transport system permease protein BraE OS=Pseudomonas aeruginosa (strain ATCC 15692 / PAO1 / 1C / PRS 101 / LMG 12228) GN=braE PE=3 SV=1</t>
  </si>
  <si>
    <t>PputA514_3588</t>
  </si>
  <si>
    <t>PputA514_2247</t>
  </si>
  <si>
    <t>4-hydroxy-tetrahydrodipicolinate synthase OS=Methanospirillum hungatei JF-1 (strain ATCC 27890 / DSM 864 / NBRC 100397 / JF-1) GN=dapA PE=3 SV=1</t>
  </si>
  <si>
    <t>PputA514_2887</t>
  </si>
  <si>
    <t>RutC family protein PH0854 OS=Pyrococcus horikoshii (strain ATCC 700860 / DSM 12428 / JCM 9974 / NBRC 100139 / OT-3) GN=PH0854 PE=1 SV=2</t>
  </si>
  <si>
    <t>PputA514_0404</t>
  </si>
  <si>
    <t>Homoserine O-acetyltransferase OS=Pseudomonas fluorescens (strain SBW25) GN=metX PE=3 SV=1</t>
  </si>
  <si>
    <t>PputA514_5035</t>
  </si>
  <si>
    <t>Sarcosine oxidase subunit alpha OS=Corynebacterium sp. (strain P-1) GN=soxA PE=3 SV=1</t>
  </si>
  <si>
    <t>PputA514_2135</t>
  </si>
  <si>
    <t>UPF0312 protein Avin_03250 OS=Azotobacter vinelandii (strain DJ / ATCC BAA-1303) GN=Avin_03250 PE=3 SV=1</t>
  </si>
  <si>
    <t>PputA514_4453</t>
  </si>
  <si>
    <t>Uncharacterized protein YfiR OS=Escherichia coli (strain K12) GN=yfiR PE=4 SV=1</t>
  </si>
  <si>
    <t>PputA514_1681</t>
  </si>
  <si>
    <t>tRNA (mo5U34)-methyltransferase OS=Pseudomonas fluorescens (strain SBW25) GN=cmoB PE=3 SV=1</t>
  </si>
  <si>
    <t>PputA514_1672</t>
  </si>
  <si>
    <t>Probable 4-methylmuconolactone transporter OS=Cupriavidus pinatubonensis (strain JMP 134 / LMG 1197) GN=mmlH PE=3 SV=1</t>
  </si>
  <si>
    <t>PputA514_3288</t>
  </si>
  <si>
    <t>Probable metallo-hydrolase BURPS1710b_2304 OS=Burkholderia pseudomallei (strain 1710b) GN=BURPS1710b_2304 PE=1 SV=1</t>
  </si>
  <si>
    <t>PputA514_4244</t>
  </si>
  <si>
    <t>PputA514_1070</t>
  </si>
  <si>
    <t>PputA514_0831</t>
  </si>
  <si>
    <t>Methyl-accepting chemotaxis protein McpS OS=Pseudomonas putida (strain KT2440) GN=mcpS PE=1 SV=1</t>
  </si>
  <si>
    <t>PputA514_0023</t>
  </si>
  <si>
    <t>Bifunctional protein GlmU OS=Pseudomonas fluorescens (strain SBW25) GN=glmU PE=3 SV=1</t>
  </si>
  <si>
    <t>PputA514_4983</t>
  </si>
  <si>
    <t>Hydrolase in pqqF 5'region OS=Pseudomonas fluorescens PE=3 SV=1</t>
  </si>
  <si>
    <t>PputA514_5057</t>
  </si>
  <si>
    <t>PputA514_4488</t>
  </si>
  <si>
    <t>Alginate biosynthesis sensor protein KinB OS=Pseudomonas aeruginosa GN=kinB PE=1 SV=1</t>
  </si>
  <si>
    <t>PputA514_4474</t>
  </si>
  <si>
    <t>Uncharacterized zinc protease RC0293 OS=Rickettsia conorii (strain ATCC VR-613 / Malish 7) GN=RC0293 PE=3 SV=1</t>
  </si>
  <si>
    <t>PputA514_0187</t>
  </si>
  <si>
    <t>PputA514_1803</t>
  </si>
  <si>
    <t>PputA514_1973</t>
  </si>
  <si>
    <t>PTS system fructose-specific EIIBC component OS=Haemophilus influenzae (strain ATCC 51907 / DSM 11121 / KW20 / Rd) GN=fruA PE=3 SV=1</t>
  </si>
  <si>
    <t>PputA514_0706</t>
  </si>
  <si>
    <t>PputA514_4536</t>
  </si>
  <si>
    <t>PputA514_2595</t>
  </si>
  <si>
    <t>PputA514_6216</t>
  </si>
  <si>
    <t>PputA514_2288</t>
  </si>
  <si>
    <t>Probable nitronate monooxygenase OS=Staphylococcus saprophyticus subsp. saprophyticus (strain ATCC 15305 / DSM 20229) GN=SSP1854 PE=3 SV=1</t>
  </si>
  <si>
    <t>PputA514_6069</t>
  </si>
  <si>
    <t>Putative ribose/galactose/methyl galactoside import ATP-binding protein 1 OS=Agrobacterium tumefaciens (strain C58 / ATCC 33970) GN=Atu2819 PE=3 SV=2</t>
  </si>
  <si>
    <t>PputA514_1891</t>
  </si>
  <si>
    <t>Fumarate hydratase class II 1 OS=Pseudomonas aeruginosa (strain ATCC 15692 / PAO1 / 1C / PRS 101 / LMG 12228) GN=fumC1 PE=3 SV=1</t>
  </si>
  <si>
    <t>PputA514_1691</t>
  </si>
  <si>
    <t>Lipopolysaccharide export system permease protein LptG OS=Haemophilus influenzae (strain ATCC 51907 / DSM 11121 / KW20 / Rd) GN=lptG PE=3 SV=1</t>
  </si>
  <si>
    <t>PputA514_5500</t>
  </si>
  <si>
    <t>Acetyltransferase ECA0875 OS=Erwinia carotovora subsp. atroseptica (strain SCRI 1043 / ATCC BAA-672) GN=ECA0875 PE=3 SV=1</t>
  </si>
  <si>
    <t>PputA514_5463</t>
  </si>
  <si>
    <t>Uncharacterized protein YMR196W OS=Saccharomyces cerevisiae (strain ATCC 204508 / S288c) GN=YMR196W PE=1 SV=1</t>
  </si>
  <si>
    <t>PputA514_5626</t>
  </si>
  <si>
    <t>Bis(5'-nucleosyl)-tetraphosphatase PrpE [asymmetrical] OS=Bacillus halodurans (strain ATCC BAA-125 / DSM 18197 / FERM 7344 / JCM 9153 / C-125) GN=prpE PE=3 SV=1</t>
  </si>
  <si>
    <t>PputA514_4247</t>
  </si>
  <si>
    <t>Phosphatidylglycerol lysyltransferase OS=Staphylococcus xylosus GN=mprF PE=3 SV=1</t>
  </si>
  <si>
    <t>PputA514_0722</t>
  </si>
  <si>
    <t>PputA514_0039</t>
  </si>
  <si>
    <t>PputA514_3420</t>
  </si>
  <si>
    <t>PputA514_0370</t>
  </si>
  <si>
    <t>PputA514_1537</t>
  </si>
  <si>
    <t>Gliding motility regulatory protein OS=Myxococcus xanthus GN=frzE PE=1 SV=1</t>
  </si>
  <si>
    <t>PputA514_0676</t>
  </si>
  <si>
    <t>Ribosyldihydronicotinamide dehydrogenase [quinone] OS=Pongo abelii GN=NQO2 PE=2 SV=3</t>
  </si>
  <si>
    <t>PputA514_3737</t>
  </si>
  <si>
    <t>Cyclic-di-GMP-binding biofilm dispersal mediator protein OS=Escherichia coli (strain K12) GN=bdcA PE=1 SV=2</t>
  </si>
  <si>
    <t>PputA514_4799</t>
  </si>
  <si>
    <t>PputA514_5975</t>
  </si>
  <si>
    <t>C4-dicarboxylate transport sensor protein DctB OS=Rhizobium meliloti (strain 1021) GN=dctB PE=1 SV=3</t>
  </si>
  <si>
    <t>PputA514_5536</t>
  </si>
  <si>
    <t>Succinate--hydroxymethylglutarate CoA-transferase OS=Homo sapiens GN=SUGCT PE=1 SV=2</t>
  </si>
  <si>
    <t>PputA514_2823</t>
  </si>
  <si>
    <t>PputA514_0147</t>
  </si>
  <si>
    <t>Protein phosphatase PrpC OS=Bacillus subtilis (strain 168) GN=prpC PE=4 SV=1</t>
  </si>
  <si>
    <t>PputA514_0524</t>
  </si>
  <si>
    <t>PputA514_1438</t>
  </si>
  <si>
    <t>PputA514_3419</t>
  </si>
  <si>
    <t>PputA514_5152</t>
  </si>
  <si>
    <t>Phosphatidylcholine synthase OS=Pseudomonas aeruginosa (strain ATCC 15692 / PAO1 / 1C / PRS 101 / LMG 12228) GN=pcs PE=1 SV=1</t>
  </si>
  <si>
    <t>PputA514_0051</t>
  </si>
  <si>
    <t>Cardiolipin synthase OS=Pseudomonas fluorescens (strain SBW25) GN=cls PE=3 SV=1</t>
  </si>
  <si>
    <t>PputA514_0068</t>
  </si>
  <si>
    <t>Protein VdlD OS=Helicobacter pylori (strain ATCC 700392 / 26695) GN=vdlD PE=3 SV=1</t>
  </si>
  <si>
    <t>PputA514_1099</t>
  </si>
  <si>
    <t>PputA514_4290</t>
  </si>
  <si>
    <t>Maltoporin OS=Photorhabdus luminescens subsp. laumondii (strain TT01) GN=lamB PE=3 SV=1</t>
  </si>
  <si>
    <t>PputA514_0125</t>
  </si>
  <si>
    <t>Putative deoxyribonuclease RhsC OS=Dickeya dadantii (strain 3937) GN=rhsC PE=1 SV=1</t>
  </si>
  <si>
    <t>PputA514_1581</t>
  </si>
  <si>
    <t>HTH-type transcriptional regulator PrtR OS=Pseudomonas aeruginosa (strain ATCC 15692 / PAO1 / 1C / PRS 101 / LMG 12228) GN=prtR PE=2 SV=1</t>
  </si>
  <si>
    <t>PputA514_3222</t>
  </si>
  <si>
    <t>PputA514_5437</t>
  </si>
  <si>
    <t>Uncharacterized HTH-type transcriptional regulator YagI OS=Escherichia coli (strain K12) GN=yagI PE=4 SV=1</t>
  </si>
  <si>
    <t>PputA514_1926</t>
  </si>
  <si>
    <t>PputA514_5577</t>
  </si>
  <si>
    <t>Nuclease SbcCD subunit D OS=Rhodobacter capsulatus (strain ATCC BAA-309 / NBRC 16581 / SB1003) GN=sbcD PE=3 SV=1</t>
  </si>
  <si>
    <t>PputA514_0961</t>
  </si>
  <si>
    <t>Spermidine synthase OS=Chromobacterium violaceum (strain ATCC 12472 / DSM 30191 / JCM 1249 / NBRC 12614 / NCIMB 9131 / NCTC 9757) GN=speE PE=3 SV=1</t>
  </si>
  <si>
    <t>PputA514_5037</t>
  </si>
  <si>
    <t>Sarcosine oxidase subunit beta OS=Rhodobacter capsulatus (strain ATCC BAA-309 / NBRC 16581 / SB1003) GN=soxB PE=3 SV=2</t>
  </si>
  <si>
    <t>PputA514_0652</t>
  </si>
  <si>
    <t>PputA514_2045</t>
  </si>
  <si>
    <t>Molybdopterin-synthase adenylyltransferase OS=Escherichia coli (strain K12) GN=moeB PE=1 SV=1</t>
  </si>
  <si>
    <t>PputA514_2605</t>
  </si>
  <si>
    <t>3-(3-hydroxy-phenyl)propionate/3-hydroxycinnamic acid hydroxylase OS=Comamonas testosteroni GN=mhpA PE=3 SV=1</t>
  </si>
  <si>
    <t>PputA514_0436</t>
  </si>
  <si>
    <t>Malonyl-S-ACP:biotin-protein carboxyltransferase MADD OS=Malonomonas rubra GN=madD PE=1 SV=1</t>
  </si>
  <si>
    <t>PputA514_6089</t>
  </si>
  <si>
    <t>Uncharacterized oxidoreductase PA3106 OS=Pseudomonas aeruginosa (strain ATCC 15692 / PAO1 / 1C / PRS 101 / LMG 12228) GN=PA3106 PE=3 SV=1</t>
  </si>
  <si>
    <t>PputA514_4294</t>
  </si>
  <si>
    <t>Aminoglycoside 3'-phosphotransferase OS=Klebsiella pneumoniae GN=neo PE=1 SV=1</t>
  </si>
  <si>
    <t>PputA514_1141</t>
  </si>
  <si>
    <t>PputA514_4535</t>
  </si>
  <si>
    <t>PputA514_2793</t>
  </si>
  <si>
    <t>Inner membrane amino-acid ABC transporter permease protein YecS OS=Shigella flexneri GN=yecS PE=3 SV=1</t>
  </si>
  <si>
    <t>PputA514_4562</t>
  </si>
  <si>
    <t>PputA514_4331</t>
  </si>
  <si>
    <t>tRNA (cytidine/uridine-2'-O-)-methyltransferase TrmJ OS=Klebsiella pneumoniae subsp. pneumoniae (strain ATCC 700721 / MGH 78578) GN=trmJ PE=3 SV=1</t>
  </si>
  <si>
    <t>PputA514_6311</t>
  </si>
  <si>
    <t>Sensor protein QseC OS=Escherichia coli O157:H7 GN=qseC PE=2 SV=1</t>
  </si>
  <si>
    <t>PputA514_4957</t>
  </si>
  <si>
    <t>Signal transduction histidine-protein kinase/phosphatase DegS OS=Brevibacillus brevis GN=degS PE=3 SV=1</t>
  </si>
  <si>
    <t>PputA514_2205</t>
  </si>
  <si>
    <t>Aliphatic sulfonates import ATP-binding protein SsuB 1 OS=Xanthomonas axonopodis pv. citri (strain 306) GN=ssuB1 PE=3 SV=1</t>
  </si>
  <si>
    <t>PputA514_0445</t>
  </si>
  <si>
    <t>Transcriptional activator protein LysR OS=Escherichia coli (strain K12) GN=lysR PE=4 SV=1</t>
  </si>
  <si>
    <t>PputA514_1065</t>
  </si>
  <si>
    <t>PputA514_1227</t>
  </si>
  <si>
    <t>PputA514_2776</t>
  </si>
  <si>
    <t>Exodeoxyribonuclease III OS=Escherichia coli (strain K12) GN=xthA PE=1 SV=4</t>
  </si>
  <si>
    <t>PputA514_2895</t>
  </si>
  <si>
    <t>Glycine cleavage system transcriptional activator OS=Escherichia coli (strain K12) GN=gcvA PE=1 SV=1</t>
  </si>
  <si>
    <t>PputA514_3507</t>
  </si>
  <si>
    <t>PputA514_4172</t>
  </si>
  <si>
    <t>Signal transduction histidine-protein kinase AtoS OS=Escherichia coli (strain K12) GN=atoS PE=3 SV=1</t>
  </si>
  <si>
    <t>PputA514_4984</t>
  </si>
  <si>
    <t>Coenzyme PQQ synthesis protein F OS=Pseudomonas fluorescens GN=pqqF PE=3 SV=1</t>
  </si>
  <si>
    <t>PputA514_4452</t>
  </si>
  <si>
    <t>Probable diguanylate cyclase YfiN OS=Escherichia coli (strain K12) GN=yfiN PE=1 SV=2</t>
  </si>
  <si>
    <t>PputA514_4982</t>
  </si>
  <si>
    <t>Tryptophan 2-monooxygenase OS=Pseudomonas syringae pv. savastanoi GN=iaaM PE=1 SV=1</t>
  </si>
  <si>
    <t>PputA514_3535</t>
  </si>
  <si>
    <t>ECF RNA polymerase sigma factor RpoE OS=Rhodobacter sphaeroides (strain ATCC 17023 / 2.4.1 / NCIB 8253 / DSM 158) GN=rpoE PE=1 SV=1</t>
  </si>
  <si>
    <t>PputA514_5527</t>
  </si>
  <si>
    <t>Hemolysin transporter protein HpmB OS=Proteus mirabilis GN=hpmB PE=3 SV=1</t>
  </si>
  <si>
    <t>PputA514_5873</t>
  </si>
  <si>
    <t>Uncharacterized 21.2 kDa protein in hutC 3'region OS=Pseudomonas putida PE=4 SV=1</t>
  </si>
  <si>
    <t>PputA514_4778</t>
  </si>
  <si>
    <t>Uncharacterized transporter R00093 OS=Rhizobium meliloti (strain 1021) GN=R00093 PE=3 SV=1</t>
  </si>
  <si>
    <t>PputA514_0847</t>
  </si>
  <si>
    <t>Vitamin B12 transporter BtuB OS=Photobacterium profundum GN=btuB PE=3 SV=1</t>
  </si>
  <si>
    <t>PputA514_3562</t>
  </si>
  <si>
    <t>PputA514_3672</t>
  </si>
  <si>
    <t>Uncharacterized protein Mb2598c OS=Mycobacterium bovis (strain ATCC BAA-935 / AF2122/97) GN=Mb2598c PE=4 SV=1</t>
  </si>
  <si>
    <t>PputA514_2289</t>
  </si>
  <si>
    <t>Uncharacterized hydrolase YNR064C OS=Saccharomyces cerevisiae (strain ATCC 204508 / S288c) GN=YNR064C PE=3 SV=1</t>
  </si>
  <si>
    <t>PputA514_0067</t>
  </si>
  <si>
    <t>Pyridoxamine kinase OS=Pseudomonas fluorescens (strain SBW25) GN=pdxY PE=3 SV=1</t>
  </si>
  <si>
    <t>PputA514_0566</t>
  </si>
  <si>
    <t>N-substituted formamide deformylase OS=Arthrobacter pascens GN=nfdA PE=1 SV=1</t>
  </si>
  <si>
    <t>PputA514_4600</t>
  </si>
  <si>
    <t>Glutamyl-Q tRNA(Asp) synthetase OS=Pseudomonas fluorescens (strain Pf-5 / ATCC BAA-477) GN=gluQ PE=3 SV=1</t>
  </si>
  <si>
    <t>PputA514_5676</t>
  </si>
  <si>
    <t>PputA514_0117</t>
  </si>
  <si>
    <t>Phosphate regulon sensor protein PhoR OS=Pseudomonas aeruginosa (strain ATCC 15692 / PAO1 / 1C / PRS 101 / LMG 12228) GN=phoR PE=3 SV=2</t>
  </si>
  <si>
    <t>PputA514_0565</t>
  </si>
  <si>
    <t>Uncharacterized protein YcaC OS=Escherichia coli (strain K12) GN=ycaC PE=1 SV=1</t>
  </si>
  <si>
    <t>PputA514_4619</t>
  </si>
  <si>
    <t>tRNA pseudouridine synthase B OS=Pseudomonas fluorescens (strain Pf-5 / ATCC BAA-477) GN=truB PE=3 SV=1</t>
  </si>
  <si>
    <t>PputA514_6387</t>
  </si>
  <si>
    <t>3-oxoacyl-[acyl-carrier-protein] synthase 3 OS=Lactococcus lactis subsp. lactis (strain IL1403) GN=fabH PE=3 SV=1</t>
  </si>
  <si>
    <t>PputA514_2358</t>
  </si>
  <si>
    <t>Putative ribokinase OS=Schizosaccharomyces pombe (strain 972 / ATCC 24843) GN=SPBC16G5.02c PE=3 SV=1</t>
  </si>
  <si>
    <t>PputA514_0818</t>
  </si>
  <si>
    <t>Probable HTH-type transcriptional regulator LtrA OS=Klebsiella pneumoniae GN=ltrA PE=4 SV=1</t>
  </si>
  <si>
    <t>PputA514_2533</t>
  </si>
  <si>
    <t>Bifunctional epoxide hydrolase 2 OS=Sus scrofa GN=EPHX2 PE=2 SV=1</t>
  </si>
  <si>
    <t>PputA514_4209</t>
  </si>
  <si>
    <t>Uncharacterized HTH-type transcriptional regulator YqhC OS=Escherichia coli (strain K12) GN=yqhC PE=4 SV=2</t>
  </si>
  <si>
    <t>PputA514_1971</t>
  </si>
  <si>
    <t>Uncharacterized HTH-type transcriptional regulator HI_1364 OS=Haemophilus influenzae (strain ATCC 51907 / DSM 11121 / KW20 / Rd) GN=HI_1364 PE=4 SV=1</t>
  </si>
  <si>
    <t>PputA514_0430</t>
  </si>
  <si>
    <t>PputA514_1997</t>
  </si>
  <si>
    <t>PputA514_4727</t>
  </si>
  <si>
    <t>Ribosomal large subunit pseudouridine synthase E OS=Pseudomonas aeruginosa (strain ATCC 15692 / PAO1 / 1C / PRS 101 / LMG 12228) GN=rluE PE=3 SV=1</t>
  </si>
  <si>
    <t>PputA514_0322</t>
  </si>
  <si>
    <t>PputA514_0264</t>
  </si>
  <si>
    <t>Putative O-acetyltransferase SAR0937 OS=Staphylococcus aureus (strain MRSA252) GN=SAR0937 PE=3 SV=1</t>
  </si>
  <si>
    <t>PputA514_3918</t>
  </si>
  <si>
    <t>PputA514_5441</t>
  </si>
  <si>
    <t>Glutamine transport system permease protein GlnP OS=Shigella flexneri GN=glnP PE=3 SV=1</t>
  </si>
  <si>
    <t>PputA514_5682</t>
  </si>
  <si>
    <t>Uncharacterized protein Mb2599c OS=Mycobacterium bovis (strain ATCC BAA-935 / AF2122/97) GN=Mb2599c PE=4 SV=1</t>
  </si>
  <si>
    <t>PputA514_2612</t>
  </si>
  <si>
    <t>PputA514_2591</t>
  </si>
  <si>
    <t>Glutamate-1-semialdehyde 2,1-aminomutase OS=Methanosarcina mazei (strain ATCC BAA-159 / DSM 3647 / Goe1 / Go1 / JCM 11833 / OCM 88) GN=hemL PE=3 SV=1</t>
  </si>
  <si>
    <t>PputA514_5128</t>
  </si>
  <si>
    <t>4-aminobutyrate aminotransferase GabT OS=Escherichia coli (strain K12) GN=gabT PE=1 SV=1</t>
  </si>
  <si>
    <t>PputA514_6164</t>
  </si>
  <si>
    <t>PputA514_6003</t>
  </si>
  <si>
    <t>PputA514_4240</t>
  </si>
  <si>
    <t>PputA514_6492</t>
  </si>
  <si>
    <t>PputA514_3830</t>
  </si>
  <si>
    <t>Uncharacterized protein YegU OS=Escherichia coli (strain K12) GN=yegU PE=3 SV=1</t>
  </si>
  <si>
    <t>PputA514_4277</t>
  </si>
  <si>
    <t>Glutamine--fructose-6-phosphate aminotransferase [isomerizing] OS=Thermotoga maritima (strain ATCC 43589 / MSB8 / DSM 3109 / JCM 10099) GN=glmS PE=3 SV=3</t>
  </si>
  <si>
    <t>PputA514_1538</t>
  </si>
  <si>
    <t>Chemotaxis protein CheW OS=Rhodobacter sphaeroides GN=cheW PE=3 SV=1</t>
  </si>
  <si>
    <t>PputA514_4003</t>
  </si>
  <si>
    <t>Uncharacterized protein Mb0930 OS=Mycobacterium bovis (strain ATCC BAA-935 / AF2122/97) GN=Mb0930 PE=4 SV=1</t>
  </si>
  <si>
    <t>PputA514_3089</t>
  </si>
  <si>
    <t>Putative arginyl-tRNA--protein transferase OS=Pseudomonas fluorescens (strain SBW25) GN=ate PE=3 SV=1</t>
  </si>
  <si>
    <t>PputA514_3159</t>
  </si>
  <si>
    <t>Macrolide export ATP-binding/permease protein MacB OS=Rhodopirellula baltica (strain SH1) GN=macB PE=3 SV=1</t>
  </si>
  <si>
    <t>PputA514_6485</t>
  </si>
  <si>
    <t>ATP-dependent RNA helicase HrpA homolog OS=Haemophilus influenzae (strain ATCC 51907 / DSM 11121 / KW20 / Rd) GN=hrpA PE=3 SV=2</t>
  </si>
  <si>
    <t>PputA514_5419</t>
  </si>
  <si>
    <t>Uncharacterized ABC transporter ATP-binding protein YejF OS=Escherichia coli (strain K12) GN=yejF PE=3 SV=1</t>
  </si>
  <si>
    <t>PputA514_4659</t>
  </si>
  <si>
    <t>PputA514_0640</t>
  </si>
  <si>
    <t>Signal transduction histidine-protein kinase BaeS OS=Escherichia coli (strain K12) GN=baeS PE=1 SV=2</t>
  </si>
  <si>
    <t>PputA514_4443</t>
  </si>
  <si>
    <t>Tryptophan 2,3-dioxygenase OS=Pseudomonas fluorescens (strain Pf-5 / ATCC BAA-477) GN=kynA PE=3 SV=1</t>
  </si>
  <si>
    <t>PputA514_1011</t>
  </si>
  <si>
    <t>Uncharacterized protein C11D3.03c OS=Schizosaccharomyces pombe (strain 972 / ATCC 24843) GN=SPAC11D3.03c PE=4 SV=1</t>
  </si>
  <si>
    <t>PputA514_3809</t>
  </si>
  <si>
    <t>PputA514_3389</t>
  </si>
  <si>
    <t>Uncharacterized transporter HI_0895 OS=Haemophilus influenzae (strain ATCC 51907 / DSM 11121 / KW20 / Rd) GN=HI_0895 PE=3 SV=1</t>
  </si>
  <si>
    <t>PputA514_1022</t>
  </si>
  <si>
    <t>Uncharacterized glycosyltransferase YpjH OS=Bacillus subtilis (strain 168) GN=ypjH PE=3 SV=2</t>
  </si>
  <si>
    <t>PputA514_0557</t>
  </si>
  <si>
    <t>PputA514_2184</t>
  </si>
  <si>
    <t>Uncharacterized deacetylase YaiS OS=Escherichia coli (strain K12) GN=yaiS PE=3 SV=1</t>
  </si>
  <si>
    <t>PputA514_2362</t>
  </si>
  <si>
    <t>Deoxyribose operon repressor OS=Escherichia coli (strain K12) GN=deoR PE=1 SV=1</t>
  </si>
  <si>
    <t>PputA514_3995</t>
  </si>
  <si>
    <t>Glutamine transport ATP-binding protein GlnQ OS=Geobacillus stearothermophilus GN=glnQ PE=2 SV=1</t>
  </si>
  <si>
    <t>PputA514_0849</t>
  </si>
  <si>
    <t>Autoinducer 2 sensor kinase/phosphatase LuxQ OS=Vibrio cholerae serotype O1 (strain ATCC 39315 / El Tor Inaba N16961) GN=luxQ PE=1 SV=1</t>
  </si>
  <si>
    <t>PputA514_4472</t>
  </si>
  <si>
    <t>UPF0053 protein HI_0056 OS=Haemophilus influenzae (strain ATCC 51907 / DSM 11121 / KW20 / Rd) GN=HI_0056 PE=3 SV=1</t>
  </si>
  <si>
    <t>PputA514_6328</t>
  </si>
  <si>
    <t>Enoyl-CoA hydratase domain-containing protein 2, mitochondrial OS=Homo sapiens GN=ECHDC2 PE=2 SV=2</t>
  </si>
  <si>
    <t>PputA514_1105</t>
  </si>
  <si>
    <t>PputA514_3589</t>
  </si>
  <si>
    <t>Uncharacterized protein HI_0894 OS=Haemophilus influenzae (strain ATCC 51907 / DSM 11121 / KW20 / Rd) GN=HI_0894 PE=3 SV=2</t>
  </si>
  <si>
    <t>PputA514_1228</t>
  </si>
  <si>
    <t>Putative glutamine amidotransferase YafJ OS=Escherichia coli (strain K12) GN=yafJ PE=3 SV=1</t>
  </si>
  <si>
    <t>PputA514_5195</t>
  </si>
  <si>
    <t>Maltose/maltodextrin import ATP-binding protein MalK OS=Yersinia pseudotuberculosis serotype I (strain IP32953) GN=malK PE=3 SV=1</t>
  </si>
  <si>
    <t>PputA514_6248</t>
  </si>
  <si>
    <t>tRNA 5-methylaminomethyl-2-thiouridine biosynthesis bifunctional protein MnmC OS=Pseudomonas fluorescens (strain Pf0-1) GN=mnmC PE=3 SV=1</t>
  </si>
  <si>
    <t>PputA514_3552</t>
  </si>
  <si>
    <t>Signal peptidase I OS=Pseudomonas aeruginosa (strain ATCC 15692 / PAO1 / 1C / PRS 101 / LMG 12228) GN=lepB PE=3 SV=1</t>
  </si>
  <si>
    <t>PputA514_2754</t>
  </si>
  <si>
    <t>Blue-light-activated protein OS=Pseudomonas syringae pv. syringae (strain B728a) GN=Psyr_2700 PE=3 SV=1</t>
  </si>
  <si>
    <t>PputA514_4478</t>
  </si>
  <si>
    <t>Probable ribonucleotide transport ATP-binding protein mkl OS=Mycobacterium leprae (strain TN) GN=mkl PE=3 SV=2</t>
  </si>
  <si>
    <t>PputA514_4349</t>
  </si>
  <si>
    <t>Cloacin OS=Escherichia coli GN=ccl PE=3 SV=2</t>
  </si>
  <si>
    <t>PputA514_2804</t>
  </si>
  <si>
    <t>Uncharacterized peptidase y4nA OS=Rhizobium sp. (strain NGR234) GN=NGR_a02410 PE=3 SV=1</t>
  </si>
  <si>
    <t>PputA514_3522</t>
  </si>
  <si>
    <t>Regulatory protein VanRB OS=Enterococcus faecalis (strain ATCC 700802 / V583) GN=vanRB PE=3 SV=1</t>
  </si>
  <si>
    <t>PputA514_0377</t>
  </si>
  <si>
    <t>Ribosomal RNA large subunit methyltransferase I OS=Vibrio cholerae serotype O1 (strain ATCC 39315 / El Tor Inaba N16961) GN=rlmI PE=3 SV=2</t>
  </si>
  <si>
    <t>PputA514_2940</t>
  </si>
  <si>
    <t>Nicotinate phosphoribosyltransferase 1 OS=Pseudomonas aeruginosa (strain ATCC 15692 / PAO1 / 1C / PRS 101 / LMG 12228) GN=pncB1 PE=3 SV=1</t>
  </si>
  <si>
    <t>PputA514_0331</t>
  </si>
  <si>
    <t>Protein MosB OS=Rhizobium meliloti GN=mosB PE=3 SV=1</t>
  </si>
  <si>
    <t>PputA514_2316</t>
  </si>
  <si>
    <t>Uncharacterized oxidoreductase SERP2049 OS=Staphylococcus epidermidis (strain ATCC 35984 / RP62A) GN=SERP2049 PE=3 SV=1</t>
  </si>
  <si>
    <t>PputA514_5424</t>
  </si>
  <si>
    <t>Putative binding protein BRA0576/BS1330_II0571 OS=Brucella suis biovar 1 (strain 1330) GN=BRA0576 PE=3 SV=1</t>
  </si>
  <si>
    <t>PputA514_6112</t>
  </si>
  <si>
    <t>PputA514_6464</t>
  </si>
  <si>
    <t>Uncharacterized protein YitL OS=Bacillus subtilis (strain 168) GN=yitL PE=4 SV=2</t>
  </si>
  <si>
    <t>PputA514_2829</t>
  </si>
  <si>
    <t>PputA514_4731</t>
  </si>
  <si>
    <t>PputA514_2051</t>
  </si>
  <si>
    <t>4-diphosphocytidyl-2-C-methyl-D-erythritol kinase OS=Pseudomonas fluorescens (strain SBW25) GN=ispE PE=3 SV=1</t>
  </si>
  <si>
    <t>Porin B OS=Pseudomonas aeruginosa (strain ATCC 15692 / PAO1 / 1C / PRS 101 / LMG 12228) GN=oprB PE=1 SV=1</t>
  </si>
  <si>
    <t>PputA514_0963</t>
  </si>
  <si>
    <t>Uncharacterized protein YcaQ OS=Escherichia coli (strain K12) GN=ycaQ PE=4 SV=1</t>
  </si>
  <si>
    <t>PputA514_4077</t>
  </si>
  <si>
    <t>HTH-type transcriptional regulator HexR OS=Pseudomonas aeruginosa (strain ATCC 15692 / PAO1 / 1C / PRS 101 / LMG 12228) GN=hexR PE=4 SV=2</t>
  </si>
  <si>
    <t>PputA514_0362</t>
  </si>
  <si>
    <t>Probable cadmium-transporting ATPase OS=Listeria monocytogenes serovar 1/2a (strain ATCC BAA-679 / EGD-e) GN=cadA PE=3 SV=1</t>
  </si>
  <si>
    <t>PputA514_2594</t>
  </si>
  <si>
    <t>PputA514_3437</t>
  </si>
  <si>
    <t>Hydrogen peroxide-inducible genes activator OS=Erwinia chrysanthemi GN=oxyR PE=3 SV=1</t>
  </si>
  <si>
    <t>PputA514_6211</t>
  </si>
  <si>
    <t>HTH-type transcriptional regulator CynR OS=Escherichia coli (strain K12) GN=cynR PE=1 SV=5</t>
  </si>
  <si>
    <t>PputA514_2151</t>
  </si>
  <si>
    <t>Uncharacterized protein PA2218 OS=Pseudomonas aeruginosa (strain ATCC 15692 / PAO1 / 1C / PRS 101 / LMG 12228) GN=PA2218 PE=1 SV=2</t>
  </si>
  <si>
    <t>PputA514_5540</t>
  </si>
  <si>
    <t>Probable RuBisCO transcriptional regulator OS=Emiliania huxleyi GN=rbcR PE=3 SV=1</t>
  </si>
  <si>
    <t>PputA514_5968</t>
  </si>
  <si>
    <t>PputA514_1113</t>
  </si>
  <si>
    <t>Multifunctional non-homologous end joining protein LigD OS=Pseudomonas aeruginosa (strain ATCC 15692 / PAO1 / 1C / PRS 101 / LMG 12228) GN=ligD PE=1 SV=1</t>
  </si>
  <si>
    <t>PputA514_4019</t>
  </si>
  <si>
    <t>Urea amidolyase OS=Lachancea kluyveri GN=DUR1,2 PE=3 SV=1</t>
  </si>
  <si>
    <t>PputA514_0470</t>
  </si>
  <si>
    <t>Transcriptional activator protein NhaR OS=Vibrio cholerae serotype O1 (strain ATCC 39315 / El Tor Inaba N16961) GN=nhaR PE=4 SV=1</t>
  </si>
  <si>
    <t>PputA514_2249</t>
  </si>
  <si>
    <t>Aspartate-proton symporter OS=Bacillus subtilis (strain 168) GN=yveA PE=1 SV=1</t>
  </si>
  <si>
    <t>PputA514_2838</t>
  </si>
  <si>
    <t>PputA514_3864</t>
  </si>
  <si>
    <t>Sensor protein RstB OS=Escherichia coli (strain K12) GN=rstB PE=1 SV=2</t>
  </si>
  <si>
    <t>PputA514_4986</t>
  </si>
  <si>
    <t>Coenzyme PQQ synthesis protein B OS=Pseudomonas fluorescens (strain SBW25) GN=pqqB PE=3 SV=1</t>
  </si>
  <si>
    <t>PputA514_4674</t>
  </si>
  <si>
    <t>DNA repair protein RadA homolog OS=Pseudomonas aeruginosa (strain ATCC 15692 / PAO1 / 1C / PRS 101 / LMG 12228) GN=radA PE=3 SV=2</t>
  </si>
  <si>
    <t>PputA514_2428</t>
  </si>
  <si>
    <t>Sensor protein QseC OS=Haemophilus influenzae (strain ATCC 51907 / DSM 11121 / KW20 / Rd) GN=qseC PE=1 SV=1</t>
  </si>
  <si>
    <t>PputA514_5384</t>
  </si>
  <si>
    <t>PputA514_5687</t>
  </si>
  <si>
    <t>Replicative DNA helicase OS=Shigella flexneri GN=dnaB PE=3 SV=1</t>
  </si>
  <si>
    <t>PputA514_4576</t>
  </si>
  <si>
    <t>PputA514_1974</t>
  </si>
  <si>
    <t>1-phosphofructokinase OS=Haemophilus influenzae (strain ATCC 51907 / DSM 11121 / KW20 / Rd) GN=fruK PE=3 SV=1</t>
  </si>
  <si>
    <t>PputA514_1536</t>
  </si>
  <si>
    <t>Chemotaxis response regulator protein-glutamate methylesterase 1 OS=Pseudomonas fluorescens (strain Pf-5 / ATCC BAA-477) GN=cheB1 PE=3 SV=1</t>
  </si>
  <si>
    <t>PputA514_4223</t>
  </si>
  <si>
    <t>PputA514_6037</t>
  </si>
  <si>
    <t>PputA514_3062</t>
  </si>
  <si>
    <t>2-hydroxyacid dehydrogenase homolog OS=Haemophilus influenzae (strain ATCC 51907 / DSM 11121 / KW20 / Rd) GN=ddh PE=3 SV=1</t>
  </si>
  <si>
    <t>PputA514_1387</t>
  </si>
  <si>
    <t>Low-affinity inorganic phosphate transporter 1 OS=Escherichia coli (strain K12) GN=pitA PE=1 SV=1</t>
  </si>
  <si>
    <t>PputA514_3540</t>
  </si>
  <si>
    <t>Serralysin OS=Pseudomonas aeruginosa (strain ATCC 15692 / PAO1 / 1C / PRS 101 / LMG 12228) GN=aprA PE=1 SV=1</t>
  </si>
  <si>
    <t>PputA514_5196</t>
  </si>
  <si>
    <t>Mannitol 2-dehydrogenase OS=Phaeosphaeria nodorum (strain SN15 / ATCC MYA-4574 / FGSC 10173) GN=SNOG_09898 PE=3 SV=1</t>
  </si>
  <si>
    <t>Sodium/proline symporter OS=Escherichia coli (strain K12) GN=putP PE=1 SV=1</t>
  </si>
  <si>
    <t>PputA514_4278</t>
  </si>
  <si>
    <t>Multiphosphoryl transfer protein OS=Rhodobacter capsulatus GN=fruB(HI) PE=3 SV=1</t>
  </si>
  <si>
    <t>PputA514_5241</t>
  </si>
  <si>
    <t>Uncharacterized monooxygenase Mb0916 OS=Mycobacterium bovis (strain ATCC BAA-935 / AF2122/97) GN=Mb0916 PE=3 SV=1</t>
  </si>
  <si>
    <t>PputA514_6150</t>
  </si>
  <si>
    <t>Methyl-accepting chemotaxis protein PctC OS=Pseudomonas aeruginosa (strain ATCC 15692 / PAO1 / 1C / PRS 101 / LMG 12228) GN=pctC PE=1 SV=1</t>
  </si>
  <si>
    <t>PputA514_3343</t>
  </si>
  <si>
    <t>L-idonate 5-dehydrogenase (NAD(P)(+)) OS=Escherichia coli (strain K12) GN=idnD PE=1 SV=1</t>
  </si>
  <si>
    <t>PputA514_0881</t>
  </si>
  <si>
    <t>PputA514_2407</t>
  </si>
  <si>
    <t>Ferrichrome-iron receptor OS=Escherichia coli (strain K12) GN=fhuA PE=1 SV=2</t>
  </si>
  <si>
    <t>PputA514_1972</t>
  </si>
  <si>
    <t>PTS system fructose-specific EIIBC component OS=Escherichia coli (strain K12) GN=fruA PE=4 SV=1</t>
  </si>
  <si>
    <t>PputA514_6409</t>
  </si>
  <si>
    <t>Non-motile and phage-resistance protein OS=Caulobacter crescentus (strain ATCC 19089 / CB15) GN=pleC PE=1 SV=2</t>
  </si>
  <si>
    <t>PputA514_0951</t>
  </si>
  <si>
    <t>Hybrid signal transduction histidine kinase J OS=Dictyostelium discoideum GN=dhkJ PE=3 SV=2</t>
  </si>
  <si>
    <t>PputA514_5066</t>
  </si>
  <si>
    <t>PputA514_5645</t>
  </si>
  <si>
    <t>Uncharacterized chaperone protein YegD OS=Escherichia coli (strain K12) GN=yegD PE=3 SV=2</t>
  </si>
  <si>
    <t>PputA514_3334</t>
  </si>
  <si>
    <t>Undecaprenyl phosphate-alpha-4-amino-4-deoxy-L-arabinose arabinosyl transferase 2 OS=Pseudomonas fluorescens (strain Pf-5 / ATCC BAA-477) GN=arnT2 PE=3 SV=1</t>
  </si>
  <si>
    <t>PputA514_1291</t>
  </si>
  <si>
    <t>L-aspartate oxidase OS=Pseudomonas aeruginosa (strain ATCC 15692 / PAO1 / 1C / PRS 101 / LMG 12228) GN=nadB PE=3 SV=1</t>
  </si>
  <si>
    <t>PputA514_2240</t>
  </si>
  <si>
    <t>Uncharacterized protein MJ0963 OS=Methanocaldococcus jannaschii (strain ATCC 43067 / DSM 2661 / JAL-1 / JCM 10045 / NBRC 100440) GN=MJ0963 PE=3 SV=1</t>
  </si>
  <si>
    <t>PputA514_1161</t>
  </si>
  <si>
    <t>Shufflon-specific DNA recombinase OS=Escherichia coli GN=rci PE=3 SV=1</t>
  </si>
  <si>
    <t>PputA514_5390</t>
  </si>
  <si>
    <t>D-ribose-binding periplasmic protein OS=Salmonella typhimurium (strain LT2 / SGSC1412 / ATCC 700720) GN=rbsB PE=1 SV=1</t>
  </si>
  <si>
    <t>PputA514_0268</t>
  </si>
  <si>
    <t>Vitamin B12 transporter BtuB OS=Vibrio cholerae serotype O1 (strain M66-2) GN=btuB PE=3 SV=1</t>
  </si>
  <si>
    <t>PputA514_1450</t>
  </si>
  <si>
    <t>Uncharacterized ATP-dependent helicase MJ0294 OS=Methanocaldococcus jannaschii (strain ATCC 43067 / DSM 2661 / JAL-1 / JCM 10045 / NBRC 100440) GN=MJ0294 PE=3 SV=1</t>
  </si>
  <si>
    <t>PputA514_5133</t>
  </si>
  <si>
    <t>Acetylornithine deacetylase OS=Pasteurella multocida (strain Pm70) GN=argE PE=3 SV=2</t>
  </si>
  <si>
    <t>PputA514_2384</t>
  </si>
  <si>
    <t>PputA514_5992</t>
  </si>
  <si>
    <t>Methyl-accepting chemotaxis protein CtpL OS=Pseudomonas aeruginosa (strain ATCC 15692 / PAO1 / 1C / PRS 101 / LMG 12228) GN=ctpL PE=1 SV=1</t>
  </si>
  <si>
    <t>PputA514_3491</t>
  </si>
  <si>
    <t>PputA514_3011</t>
  </si>
  <si>
    <t>Xylose operon regulatory protein OS=Escherichia coli (strain K12) GN=xylR PE=1 SV=1</t>
  </si>
  <si>
    <t>PputA514_3798</t>
  </si>
  <si>
    <t>Putative acyltransferase Rv0859 OS=Mycobacterium tuberculosis GN=fadA PE=1 SV=1</t>
  </si>
  <si>
    <t>PputA514_2892</t>
  </si>
  <si>
    <t>D-galactonate dehydratase OS=Verminephrobacter eiseniae (strain EF01-2) GN=dgoD PE=3 SV=1</t>
  </si>
  <si>
    <t>PputA514_3487</t>
  </si>
  <si>
    <t>Nickel and cobalt resistance protein CnrA OS=Ralstonia metallidurans (strain CH34 / ATCC 43123 / DSM 2839) GN=cnrA PE=2 SV=2</t>
  </si>
  <si>
    <t>PputA514_5137</t>
  </si>
  <si>
    <t>Glutathione import ATP-binding protein GsiA OS=Salmonella choleraesuis (strain SC-B67) GN=gsiA PE=3 SV=2</t>
  </si>
  <si>
    <t>PputA514_0717</t>
  </si>
  <si>
    <t>PputA514_4834</t>
  </si>
  <si>
    <t>Uncharacterized ABC transporter permease MJ1507 OS=Methanocaldococcus jannaschii (strain ATCC 43067 / DSM 2661 / JAL-1 / JCM 10045 / NBRC 100440) GN=MJ1507 PE=3 SV=1</t>
  </si>
  <si>
    <t>PputA514_6023</t>
  </si>
  <si>
    <t>Aliphatic amidase expression-regulating protein OS=Pseudomonas aeruginosa (strain ATCC 15692 / PAO1 / 1C / PRS 101 / LMG 12228) GN=amiC PE=1 SV=5</t>
  </si>
  <si>
    <t>PputA514_4230</t>
  </si>
  <si>
    <t>Sensor protein BasS OS=Escherichia coli (strain K12) GN=basS PE=1 SV=1</t>
  </si>
  <si>
    <t>PputA514_6329</t>
  </si>
  <si>
    <t>Acetyl-/propionyl-coenzyme A carboxylase alpha chain OS=Mycobacterium tuberculosis GN=accA1 PE=1 SV=1</t>
  </si>
  <si>
    <t>PputA514_4776</t>
  </si>
  <si>
    <t>Acetoin catabolism regulatory protein OS=Cupriavidus necator (strain ATCC 17699 / H16 / DSM 428 / Stanier 337) GN=acoR PE=1 SV=2</t>
  </si>
  <si>
    <t>PputA514_2840</t>
  </si>
  <si>
    <t>Glutamyl-tRNA(Gln) amidotransferase subunit A 2 OS=Clostridium acetobutylicum (strain ATCC 824 / DSM 792 / JCM 1419 / LMG 5710 / VKM B-1787) GN=gatA2 PE=3 SV=1</t>
  </si>
  <si>
    <t>PputA514_2692</t>
  </si>
  <si>
    <t>PputA514_5232</t>
  </si>
  <si>
    <t>3-ketoacyl-CoA thiolase OS=Idiomarina loihiensis (strain ATCC BAA-735 / DSM 15497 / L2-TR) GN=fadI PE=3 SV=1</t>
  </si>
  <si>
    <t>PputA514_3570</t>
  </si>
  <si>
    <t>Outer membrane protein OprM OS=Pseudomonas aeruginosa (strain ATCC 15692 / PAO1 / 1C / PRS 101 / LMG 12228) GN=oprM PE=1 SV=2</t>
  </si>
  <si>
    <t>PputA514_1060</t>
  </si>
  <si>
    <t>Uncharacterized HTH-type transcriptional regulator YdhB OS=Escherichia coli (strain K12) GN=ydhB PE=4 SV=1</t>
  </si>
  <si>
    <t>PputA514_0148</t>
  </si>
  <si>
    <t>Serine/threonine-protein kinase PknB OS=Mycobacterium leprae (strain TN) GN=pknB PE=3 SV=3</t>
  </si>
  <si>
    <t>PputA514_3945</t>
  </si>
  <si>
    <t>PputA514_0203</t>
  </si>
  <si>
    <t>PputA514_2542</t>
  </si>
  <si>
    <t>Alkaline protease secretion protein AprF OS=Pseudomonas aeruginosa (strain ATCC 15692 / PAO1 / 1C / PRS 101 / LMG 12228) GN=aprF PE=3 SV=1</t>
  </si>
  <si>
    <t>PputA514_0209</t>
  </si>
  <si>
    <t>Ammonia channel OS=Escherichia coli (strain K12) GN=amtB PE=1 SV=1</t>
  </si>
  <si>
    <t>PputA514_3269</t>
  </si>
  <si>
    <t>Sulfide dehydrogenase subunit alpha OS=Pyrococcus furiosus (strain ATCC 43587 / DSM 3638 / JCM 8422 / Vc1) GN=sudA PE=1 SV=1</t>
  </si>
  <si>
    <t>PputA514_2368</t>
  </si>
  <si>
    <t>PputA514_6355</t>
  </si>
  <si>
    <t>Flagellar biosynthesis protein FlhA OS=Escherichia coli (strain K12) GN=flhA PE=3 SV=1</t>
  </si>
  <si>
    <t>PputA514_5274</t>
  </si>
  <si>
    <t>Probable L,D-transpeptidase YcbB OS=Escherichia coli (strain K12) GN=ycbB PE=3 SV=2</t>
  </si>
  <si>
    <t>PputA514_6032</t>
  </si>
  <si>
    <t>Urease subunit alpha OS=Pseudomonas fluorescens (strain Pf0-1) GN=ureC PE=3 SV=1</t>
  </si>
  <si>
    <t>PputA514_4303</t>
  </si>
  <si>
    <t>Exodeoxyribonuclease 7 large subunit OS=Pseudomonas fluorescens (strain SBW25) GN=xseA PE=3 SV=1</t>
  </si>
  <si>
    <t>PputA514_6404</t>
  </si>
  <si>
    <t>Uncharacterized NTE family protein YlbK OS=Bacillus subtilis (strain 168) GN=ylbK PE=3 SV=1</t>
  </si>
  <si>
    <t>PputA514_5783</t>
  </si>
  <si>
    <t>UPF0061 protein PFLU_0444 OS=Pseudomonas fluorescens (strain SBW25) GN=PFLU_0444 PE=3 SV=1</t>
  </si>
  <si>
    <t>PputA514_2532</t>
  </si>
  <si>
    <t>Sensor histidine kinase ResE OS=Bacillus subtilis (strain 168) GN=resE PE=3 SV=1</t>
  </si>
  <si>
    <t>PputA514_5149</t>
  </si>
  <si>
    <t>3-succinoylsemialdehyde-pyridine dehydrogenase OS=Pseudomonas sp. GN=ald PE=1 SV=1</t>
  </si>
  <si>
    <t>PputA514_5167</t>
  </si>
  <si>
    <t>PputA514_4980</t>
  </si>
  <si>
    <t>PputA514_5081</t>
  </si>
  <si>
    <t>ATP-dependent RNA helicase DbpA OS=Escherichia coli (strain K12) GN=dbpA PE=1 SV=2</t>
  </si>
  <si>
    <t>PputA514_2491</t>
  </si>
  <si>
    <t>Ribose import ATP-binding protein RbsA 2 OS=Burkholderia pseudomallei (strain 1710b) GN=rbsA2 PE=3 SV=1</t>
  </si>
  <si>
    <t>PputA514_6374</t>
  </si>
  <si>
    <t>Flagellum-specific ATP synthase OS=Pseudomonas aeruginosa (strain ATCC 15692 / PAO1 / 1C / PRS 101 / LMG 12228) GN=fliI PE=3 SV=1</t>
  </si>
  <si>
    <t>PputA514_1937</t>
  </si>
  <si>
    <t>PputA514_5575</t>
  </si>
  <si>
    <t>Cell surface glycoprotein 1 OS=Clostridium thermocellum (strain ATCC 27405 / DSM 1237) GN=olpB PE=4 SV=2</t>
  </si>
  <si>
    <t>PputA514_3612</t>
  </si>
  <si>
    <t>Iron-regulated protein FrpA OS=Neisseria meningitidis serogroup B (strain MC58) GN=frpA PE=3 SV=1</t>
  </si>
  <si>
    <t>PputA514_4232</t>
  </si>
  <si>
    <t>Uncharacterized protein HI_1246 OS=Haemophilus influenzae (strain ATCC 51907 / DSM 11121 / KW20 / Rd) GN=HI_1246 PE=4 SV=1</t>
  </si>
  <si>
    <t>PputA514_3559</t>
  </si>
  <si>
    <t>Filamentous hemagglutinin OS=Bordetella pertussis (strain Tohama I / ATCC BAA-589 / NCTC 13251) GN=fhaB PE=1 SV=4</t>
  </si>
  <si>
    <t>PputA514_4259</t>
  </si>
  <si>
    <t>K(+)/H(+) antiporter NhaP2 OS=Pseudomonas syringae pv. tomato (strain DC3000) GN=nhaP2 PE=3 SV=2</t>
  </si>
  <si>
    <t>PputA514_5472</t>
  </si>
  <si>
    <t>Error-prone DNA polymerase OS=Pseudomonas fluorescens (strain Pf0-1) GN=dnaE2 PE=3 SV=1</t>
  </si>
  <si>
    <t>PputA514_2809</t>
  </si>
  <si>
    <t>Efflux pump membrane transporter BepE OS=Brucella suis biovar 1 (strain 1330) GN=bepE PE=1 SV=1</t>
  </si>
  <si>
    <t>PputA514_3572</t>
  </si>
  <si>
    <t>p-hydroxybenzoic acid efflux pump subunit AaeB OS=Rahnella sp. (strain Y9602) GN=aaeB PE=3 SV=1</t>
  </si>
  <si>
    <t>PputA514_5248</t>
  </si>
  <si>
    <t>PputA514_0530</t>
  </si>
  <si>
    <t>DNA polymerase II OS=Escherichia coli (strain K12) GN=polB PE=1 SV=2</t>
  </si>
  <si>
    <t>PputA514_3358</t>
  </si>
  <si>
    <t>Outer membrane usher protein LpfC OS=Salmonella typhimurium (strain LT2 / SGSC1412 / ATCC 700720) GN=lpfC PE=3 SV=2</t>
  </si>
  <si>
    <t>PputA514_5880</t>
  </si>
  <si>
    <t>PputA514_0689</t>
  </si>
  <si>
    <t>Magnesium-transporting ATPase, P-type 1 OS=Escherichia coli (strain K12) GN=mgtA PE=1 SV=1</t>
  </si>
  <si>
    <t>Protein lap4 OS=Drosophila melanogaster GN=scrib PE=1 SV=1</t>
  </si>
  <si>
    <t>PputA514_0007</t>
  </si>
  <si>
    <t>Membrane protein insertase YidC OS=Pseudomonas fluorescens (strain Pf0-1) GN=yidC PE=3 SV=1</t>
  </si>
  <si>
    <t>PputA514_0013</t>
  </si>
  <si>
    <t>ATP synthase protein I OS=Pseudomonas putida GN=atpI PE=3 SV=1</t>
  </si>
  <si>
    <t>PputA514_0106</t>
  </si>
  <si>
    <t>Putative glucose-6-phosphate 1-epimerase OS=Escherichia coli (strain K12) GN=yeaD PE=1 SV=2</t>
  </si>
  <si>
    <t>PputA514_0113</t>
  </si>
  <si>
    <t>Phosphate import ATP-binding protein PstB OS=Pseudomonas fluorescens (strain Pf-5 / ATCC BAA-477) GN=pstB PE=3 SV=1</t>
  </si>
  <si>
    <t>PputA514_0279</t>
  </si>
  <si>
    <t>Uncharacterized protein HI_0858 OS=Haemophilus influenzae (strain ATCC 51907 / DSM 11121 / KW20 / Rd) GN=HI_0858 PE=1 SV=1</t>
  </si>
  <si>
    <t>PputA514_0283</t>
  </si>
  <si>
    <t>Xaa-Pro aminopeptidase OS=Escherichia coli (strain K12) GN=pepP PE=1 SV=2</t>
  </si>
  <si>
    <t>PputA514_0293</t>
  </si>
  <si>
    <t>PputA514_0325</t>
  </si>
  <si>
    <t>Uncharacterized HTH-type transcriptional regulator HI_1052 OS=Haemophilus influenzae (strain ATCC 51907 / DSM 11121 / KW20 / Rd) GN=HI_1052 PE=4 SV=1</t>
  </si>
  <si>
    <t>PputA514_0329</t>
  </si>
  <si>
    <t>PputA514_0379</t>
  </si>
  <si>
    <t>Formamidopyrimidine-DNA glycosylase OS=Pseudomonas fluorescens (strain Pf-5 / ATCC BAA-477) GN=mutM PE=3 SV=3</t>
  </si>
  <si>
    <t>PputA514_0385</t>
  </si>
  <si>
    <t>HTH-type transcriptional regulator UidR OS=Shigella flexneri GN=uidR PE=3 SV=1</t>
  </si>
  <si>
    <t>PputA514_0432</t>
  </si>
  <si>
    <t>Acetyl-S-ACP:malonate ACP transferase OS=Malonomonas rubra GN=madA PE=1 SV=1</t>
  </si>
  <si>
    <t>PputA514_0446</t>
  </si>
  <si>
    <t>D-amino acid dehydrogenase 2 small subunit OS=Pseudomonas aeruginosa (strain ATCC 15692 / PAO1 / 1C / PRS 101 / LMG 12228) GN=dadA2 PE=3 SV=1</t>
  </si>
  <si>
    <t>PputA514_0501</t>
  </si>
  <si>
    <t>Diaminopimelate epimerase OS=Chromohalobacter salexigens (strain DSM 3043 / ATCC BAA-138 / NCIMB 13768) GN=dapF PE=1 SV=1</t>
  </si>
  <si>
    <t>PputA514_0528</t>
  </si>
  <si>
    <t>Uncharacterized GST-like protein YncG OS=Escherichia coli (strain K12) GN=yncG PE=3 SV=1</t>
  </si>
  <si>
    <t>PputA514_0613</t>
  </si>
  <si>
    <t>sn-glycerol-3-phosphate import ATP-binding protein UgpC OS=Rhizobium loti (strain MAFF303099) GN=ugpC PE=3 SV=1</t>
  </si>
  <si>
    <t>PputA514_0615</t>
  </si>
  <si>
    <t>PputA514_0687</t>
  </si>
  <si>
    <t>Virulence sensor protein BvgS OS=Bordetella bronchiseptica (strain ATCC BAA-588 / NCTC 13252 / RB50) GN=bvgS PE=3 SV=2</t>
  </si>
  <si>
    <t>PputA514_0703</t>
  </si>
  <si>
    <t>Tryptophan 2-monooxygenase OS=Pantoea agglomerans pv. gypsophilae GN=iaaM PE=3 SV=1</t>
  </si>
  <si>
    <t>PputA514_0721</t>
  </si>
  <si>
    <t>Proline/betaine transporter OS=Salmonella typhimurium (strain LT2 / SGSC1412 / ATCC 700720) GN=proP PE=3 SV=2</t>
  </si>
  <si>
    <t>PputA514_0794</t>
  </si>
  <si>
    <t>Uncharacterized protein y4iL OS=Rhizobium sp. (strain NGR234) GN=NGR_a03210 PE=4 SV=1</t>
  </si>
  <si>
    <t>PputA514_0819</t>
  </si>
  <si>
    <t>Alanyl-tRNA editing protein Aarsd1 OS=Homo sapiens GN=AARSD1 PE=1 SV=2</t>
  </si>
  <si>
    <t>PputA514_0843</t>
  </si>
  <si>
    <t>Long-chain-fatty-acid--CoA ligase FadD15 OS=Mycobacterium bovis (strain ATCC BAA-935 / AF2122/97) GN=fadD15 PE=3 SV=2</t>
  </si>
  <si>
    <t>PputA514_0889</t>
  </si>
  <si>
    <t>Putative hydroxypyruvate reductase OS=Agrobacterium vitis GN=ttuD PE=2 SV=1</t>
  </si>
  <si>
    <t>PputA514_0901</t>
  </si>
  <si>
    <t>Phosphoribosyl 1,2-cyclic phosphodiesterase OS=Escherichia coli (strain K12) GN=phnP PE=1 SV=1</t>
  </si>
  <si>
    <t>PputA514_0924</t>
  </si>
  <si>
    <t>Cytochrome c-type biogenesis protein CcmE OS=Pseudomonas fluorescens (strain SBW25) GN=ccmE PE=3 SV=1</t>
  </si>
  <si>
    <t>PputA514_0936</t>
  </si>
  <si>
    <t>Uncharacterized RNA pseudouridine synthase Cpar_0723 OS=Chlorobaculum parvum (strain NCIB 8327) GN=Cpar_0723 PE=3 SV=1</t>
  </si>
  <si>
    <t>PputA514_0948</t>
  </si>
  <si>
    <t>Virulence sensor protein BvgS OS=Bordetella parapertussis (strain 12822 / ATCC BAA-587 / NCTC 13253) GN=bvgS PE=3 SV=2</t>
  </si>
  <si>
    <t>PputA514_0967</t>
  </si>
  <si>
    <t>PputA514_1006</t>
  </si>
  <si>
    <t>Sensor protein KdpD OS=Escherichia coli (strain K12) GN=kdpD PE=1 SV=2</t>
  </si>
  <si>
    <t>PputA514_1114</t>
  </si>
  <si>
    <t>PputA514_1216</t>
  </si>
  <si>
    <t>PputA514_1234</t>
  </si>
  <si>
    <t>PputA514_1238</t>
  </si>
  <si>
    <t>PputA514_1261</t>
  </si>
  <si>
    <t>PputA514_1319</t>
  </si>
  <si>
    <t>PputA514_1368</t>
  </si>
  <si>
    <t>Probable efflux pump membrane transporter TtgB OS=Pseudomonas putida (strain KT2440) GN=ttgB PE=1 SV=1</t>
  </si>
  <si>
    <t>PputA514_1417</t>
  </si>
  <si>
    <t>PputA514_1464</t>
  </si>
  <si>
    <t>HTH-type transcriptional activator TtdR OS=Escherichia coli (strain UTI89 / UPEC) GN=ttdR PE=3 SV=2</t>
  </si>
  <si>
    <t>PputA514_1484</t>
  </si>
  <si>
    <t>Ditrans,polycis-undecaprenyl-diphosphate synthase ((2E,6E)-farnesyl-diphosphate specific) OS=Pseudomonas putida (strain KT2440) GN=uppS PE=3 SV=1</t>
  </si>
  <si>
    <t>PputA514_1515</t>
  </si>
  <si>
    <t>PputA514_1516</t>
  </si>
  <si>
    <t>PputA514_1548</t>
  </si>
  <si>
    <t>Uncharacterized RNA pseudouridine synthase aq_554 OS=Aquifex aeolicus (strain VF5) GN=aq_554 PE=3 SV=1</t>
  </si>
  <si>
    <t>PputA514_1568</t>
  </si>
  <si>
    <t>PputA514_1572</t>
  </si>
  <si>
    <t>PputA514_1573</t>
  </si>
  <si>
    <t>PputA514_1574</t>
  </si>
  <si>
    <t>PputA514_1575</t>
  </si>
  <si>
    <t>Tail protein I OS=Enterobacteria phage P2 GN=I PE=4 SV=1</t>
  </si>
  <si>
    <t>PputA514_1576</t>
  </si>
  <si>
    <t>Baseplate assembly protein J OS=Enterobacteria phage P2 GN=J PE=4 SV=1</t>
  </si>
  <si>
    <t>PputA514_1579</t>
  </si>
  <si>
    <t>PputA514_1615</t>
  </si>
  <si>
    <t>C4-dicarboxylate transport transcriptional regulatory protein DctD OS=Rhizobium meliloti (strain 1021) GN=dctD PE=1 SV=3</t>
  </si>
  <si>
    <t>PputA514_1620</t>
  </si>
  <si>
    <t>PputA514_1763</t>
  </si>
  <si>
    <t>Peptidoglycan-N-acetylmuramic acid deacetylase PdaC OS=Bacillus subtilis (strain 168) GN=pdaC PE=1 SV=1</t>
  </si>
  <si>
    <t>PputA514_1779</t>
  </si>
  <si>
    <t>PputA514_1784</t>
  </si>
  <si>
    <t>PputA514_1786</t>
  </si>
  <si>
    <t>Fusaric acid resistance protein FusC OS=Burkholderia cepacia GN=fusC PE=3 SV=1</t>
  </si>
  <si>
    <t>PputA514_1799</t>
  </si>
  <si>
    <t>Sensor kinase CusS OS=Escherichia coli O157:H7 GN=cusS PE=3 SV=1</t>
  </si>
  <si>
    <t>PputA514_1808</t>
  </si>
  <si>
    <t>D-alanine--D-alanine ligase OS=Pseudomonas entomophila (strain L48) GN=ddl PE=3 SV=1</t>
  </si>
  <si>
    <t>PputA514_1812</t>
  </si>
  <si>
    <t>Lipid II flippase FtsW OS=Pseudomonas fluorescens (strain SBW25) GN=ftsW PE=3 SV=1</t>
  </si>
  <si>
    <t>PputA514_1814</t>
  </si>
  <si>
    <t>Phospho-N-acetylmuramoyl-pentapeptide-transferase OS=Pseudomonas fluorescens (strain SBW25) GN=mraY PE=3 SV=1</t>
  </si>
  <si>
    <t>PputA514_1820</t>
  </si>
  <si>
    <t>Protein MraZ OS=Pseudomonas fluorescens (strain SBW25) GN=mraZ PE=3 SV=1</t>
  </si>
  <si>
    <t>PputA514_1915</t>
  </si>
  <si>
    <t>PputA514_1952</t>
  </si>
  <si>
    <t>Sulfite reductase [NADPH] flavoprotein alpha-component OS=Vibrio cholerae serotype O1 (strain ATCC 39315 / El Tor Inaba N16961) GN=cysJ PE=3 SV=1</t>
  </si>
  <si>
    <t>PputA514_1975</t>
  </si>
  <si>
    <t>PputA514_2003</t>
  </si>
  <si>
    <t>Laccase domain protein PA4543 OS=Pseudomonas aeruginosa (strain ATCC 15692 / PAO1 / 1C / PRS 101 / LMG 12228) GN=PA4543 PE=3 SV=2</t>
  </si>
  <si>
    <t>PputA514_2025</t>
  </si>
  <si>
    <t>Putative GTP cyclohydrolase 1 type 2 OS=Pseudomonas aeruginosa (strain ATCC 15692 / PAO1 / 1C / PRS 101 / LMG 12228) GN=PA4445 PE=3 SV=1</t>
  </si>
  <si>
    <t>PputA514_2027</t>
  </si>
  <si>
    <t>Ferrichrysobactin receptor OS=Dickeya dadantii (strain 3937) GN=fct PE=3 SV=2</t>
  </si>
  <si>
    <t>PputA514_2046</t>
  </si>
  <si>
    <t>Release factor glutamine methyltransferase OS=Pseudomonas aeruginosa (strain ATCC 15692 / PAO1 / 1C / PRS 101 / LMG 12228) GN=prmC PE=3 SV=1</t>
  </si>
  <si>
    <t>PputA514_2152</t>
  </si>
  <si>
    <t>PputA514_2222</t>
  </si>
  <si>
    <t>Linear gramicidin synthase subunit D OS=Brevibacillus parabrevis GN=lgrD PE=1 SV=1</t>
  </si>
  <si>
    <t>PputA514_2244</t>
  </si>
  <si>
    <t>D-amino acid dehydrogenase small subunit OS=Vibrio splendidus (strain LGP32) GN=dadA PE=3 SV=1</t>
  </si>
  <si>
    <t>PputA514_2248</t>
  </si>
  <si>
    <t>4-hydroxyproline epimerase OS=Pseudomonas aeruginosa (strain ATCC 15692 / PAO1 / 1C / PRS 101 / LMG 12228) GN=PA1268 PE=1 SV=1</t>
  </si>
  <si>
    <t>PputA514_2410</t>
  </si>
  <si>
    <t>Sensor histidine kinase RcsC OS=Salmonella typhimurium (strain LT2 / SGSC1412 / ATCC 700720) GN=rcsC PE=3 SV=1</t>
  </si>
  <si>
    <t>PputA514_2420</t>
  </si>
  <si>
    <t>PputA514_2455</t>
  </si>
  <si>
    <t>Putative type VI secretion system protein VgrGB OS=Dickeya dadantii (strain 3937) GN=vgrGB PE=4 SV=1</t>
  </si>
  <si>
    <t>PputA514_2468</t>
  </si>
  <si>
    <t>Response regulator protein VraR OS=Staphylococcus aureus (strain MW2) GN=vraR PE=3 SV=1</t>
  </si>
  <si>
    <t>PputA514_2539</t>
  </si>
  <si>
    <t>Lipase OS=Pseudomonas fluorescens PE=3 SV=1</t>
  </si>
  <si>
    <t>PputA514_2552</t>
  </si>
  <si>
    <t>Putative HTH-type transcriptional regulator in exeN 3'region OS=Aeromonas salmonicida PE=4 SV=1</t>
  </si>
  <si>
    <t>PputA514_2558</t>
  </si>
  <si>
    <t>ATP-dependent DNA helicase PcrA OS=Staphylococcus aureus (strain MRSA252) GN=pcrA PE=3 SV=1</t>
  </si>
  <si>
    <t>PputA514_2596</t>
  </si>
  <si>
    <t>PputA514_2613</t>
  </si>
  <si>
    <t>Uncharacterized oxidoreductase YkvO OS=Bacillus subtilis (strain 168) GN=ykvO PE=3 SV=1</t>
  </si>
  <si>
    <t>PputA514_2633</t>
  </si>
  <si>
    <t>PputA514_2695</t>
  </si>
  <si>
    <t>PputA514_2774</t>
  </si>
  <si>
    <t>Glucose--fructose oxidoreductase OS=Zymomonas mobilis subsp. mobilis (strain ATCC 31821 / ZM4 / CP4) GN=gfo PE=1 SV=2</t>
  </si>
  <si>
    <t>PputA514_2792</t>
  </si>
  <si>
    <t>PputA514_2818</t>
  </si>
  <si>
    <t>PputA514_2836</t>
  </si>
  <si>
    <t>FMN-dependent NADH-azoreductase 3 OS=Pseudomonas fluorescens (strain Pf0-1) GN=azoR3 PE=3 SV=1</t>
  </si>
  <si>
    <t>PputA514_2858</t>
  </si>
  <si>
    <t>Cystathionine beta-lyase OS=Bordetella avium GN=metC PE=1 SV=3</t>
  </si>
  <si>
    <t>PputA514_2937</t>
  </si>
  <si>
    <t>Uncharacterized protein HI_0131 OS=Haemophilus influenzae (strain ATCC 51907 / DSM 11121 / KW20 / Rd) GN=HI_0131 PE=1 SV=1</t>
  </si>
  <si>
    <t>PputA514_2950</t>
  </si>
  <si>
    <t>Zinc-type alcohol dehydrogenase-like protein C337.11 OS=Schizosaccharomyces pombe (strain 972 / ATCC 24843) GN=SPBC337.11 PE=3 SV=1</t>
  </si>
  <si>
    <t>Probable deferrochelatase/peroxidase YfeX OS=Escherichia coli (strain K12) GN=yfeX PE=1 SV=2</t>
  </si>
  <si>
    <t>PputA514_3003</t>
  </si>
  <si>
    <t>PputA514_3016</t>
  </si>
  <si>
    <t>Xylose transport system permease protein XylH OS=Haemophilus influenzae (strain ATCC 51907 / DSM 11121 / KW20 / Rd) GN=xylH PE=3 SV=1</t>
  </si>
  <si>
    <t>PputA514_3017</t>
  </si>
  <si>
    <t>Pectin lyase OS=Pseudomonas marginalis GN=pnl PE=1 SV=2</t>
  </si>
  <si>
    <t>PputA514_3033</t>
  </si>
  <si>
    <t>PputA514_3078</t>
  </si>
  <si>
    <t>Sulfurtransferase TusE homolog OS=Haemophilus influenzae (strain ATCC 51907 / DSM 11121 / KW20 / Rd) GN=tusE PE=3 SV=1</t>
  </si>
  <si>
    <t>PputA514_3092</t>
  </si>
  <si>
    <t>ATP-dependent Clp protease adapter protein ClpS OS=Pseudomonas fluorescens (strain SBW25) GN=clpS PE=3 SV=1</t>
  </si>
  <si>
    <t>PputA514_3097</t>
  </si>
  <si>
    <t>tRNA-specific 2-thiouridylase MnmA OS=Pseudomonas fluorescens (strain SBW25) GN=mnmA PE=3 SV=1</t>
  </si>
  <si>
    <t>PputA514_3128</t>
  </si>
  <si>
    <t>Probable translocation protein y4yO OS=Rhizobium sp. (strain NGR234) GN=NGR_a00580 PE=3 SV=1</t>
  </si>
  <si>
    <t>PputA514_3155</t>
  </si>
  <si>
    <t>PputA514_3163</t>
  </si>
  <si>
    <t>PputA514_3185</t>
  </si>
  <si>
    <t>Uncharacterized HIT-like protein MJ0866 OS=Methanocaldococcus jannaschii (strain ATCC 43067 / DSM 2661 / JAL-1 / JCM 10045 / NBRC 100440) GN=MJ0866 PE=4 SV=2</t>
  </si>
  <si>
    <t>PputA514_3228</t>
  </si>
  <si>
    <t>PputA514_3243</t>
  </si>
  <si>
    <t>PputA514_3278</t>
  </si>
  <si>
    <t>Uncharacterized protein YtbQ OS=Bacillus subtilis (strain 168) GN=ytbQ PE=3 SV=1</t>
  </si>
  <si>
    <t>PputA514_3320</t>
  </si>
  <si>
    <t>HTH-type transcriptional repressor PurR OS=Actinobacillus pleuropneumoniae serotype 3 (strain JL03) GN=purR PE=3 SV=1</t>
  </si>
  <si>
    <t>PputA514_3376</t>
  </si>
  <si>
    <t>Antitoxin LsoB OS=Escherichia coli O157:H7 GN=lsoB PE=1 SV=1</t>
  </si>
  <si>
    <t>PputA514_3384</t>
  </si>
  <si>
    <t>PputA514_3404</t>
  </si>
  <si>
    <t>PputA514_3415</t>
  </si>
  <si>
    <t>PputA514_3421</t>
  </si>
  <si>
    <t>3-oxoacyl-[acyl-carrier-protein] reductase FabG OS=Thermotoga maritima (strain ATCC 43589 / MSB8 / DSM 3109 / JCM 10099) GN=fabG PE=3 SV=1</t>
  </si>
  <si>
    <t>PputA514_3475</t>
  </si>
  <si>
    <t>PputA514_3490</t>
  </si>
  <si>
    <t>Multidrug resistance protein MdtA OS=Dickeya dadantii (strain Ech586) GN=mdtA PE=3 SV=1</t>
  </si>
  <si>
    <t>PputA514_3518</t>
  </si>
  <si>
    <t>PputA514_3560</t>
  </si>
  <si>
    <t>PputA514_3561</t>
  </si>
  <si>
    <t>PputA514_3564</t>
  </si>
  <si>
    <t>Poly-beta-1,6-N-acetyl-D-glucosamine synthase OS=Escherichia coli (strain K12) GN=pgaC PE=1 SV=1</t>
  </si>
  <si>
    <t>PputA514_3565</t>
  </si>
  <si>
    <t>Poly-beta-1,6-N-acetyl-D-glucosamine N-deacetylase OS=Escherichia coli (strain K12) GN=pgaB PE=1 SV=1</t>
  </si>
  <si>
    <t>PputA514_3566</t>
  </si>
  <si>
    <t>Poly-beta-1,6-N-acetyl-D-glucosamine export protein OS=Escherichia coli (strain K12) GN=pgaA PE=1 SV=1</t>
  </si>
  <si>
    <t>PputA514_3576</t>
  </si>
  <si>
    <t>PputA514_3581</t>
  </si>
  <si>
    <t>PputA514_3587</t>
  </si>
  <si>
    <t>PputA514_3605</t>
  </si>
  <si>
    <t>PputA514_3620</t>
  </si>
  <si>
    <t>PputA514_3655</t>
  </si>
  <si>
    <t>PputA514_3741</t>
  </si>
  <si>
    <t>Uncharacterized HTH-type transcriptional regulator YafC OS=Escherichia coli (strain K12) GN=yafC PE=4 SV=1</t>
  </si>
  <si>
    <t>PputA514_3749</t>
  </si>
  <si>
    <t>Response regulator PleD OS=Caulobacter crescentus (strain ATCC 19089 / CB15) GN=pleD PE=1 SV=1</t>
  </si>
  <si>
    <t>PputA514_3784</t>
  </si>
  <si>
    <t>PputA514_3829</t>
  </si>
  <si>
    <t>Putative purine-cytosine permease YxlA OS=Bacillus subtilis (strain 168) GN=yxlA PE=3 SV=1</t>
  </si>
  <si>
    <t>PputA514_3857</t>
  </si>
  <si>
    <t>Probable xanthine dehydrogenase subunit A OS=Bacillus subtilis (strain 168) GN=pucA PE=2 SV=1</t>
  </si>
  <si>
    <t>PputA514_3876</t>
  </si>
  <si>
    <t>Arsenate reductase OS=Acidiphilium multivorum (strain DSM 11245 / JCM 8867 / AIU301) GN=arsC PE=3 SV=1</t>
  </si>
  <si>
    <t>PputA514_3900</t>
  </si>
  <si>
    <t>Flagellar basal-body rod protein FlgC OS=Salmonella typhimurium (strain LT2 / SGSC1412 / ATCC 700720) GN=flgC PE=1 SV=1</t>
  </si>
  <si>
    <t>PputA514_3905</t>
  </si>
  <si>
    <t>Flagella basal body P-ring formation protein FlgA OS=Yersinia enterocolitica GN=flgA PE=3 SV=1</t>
  </si>
  <si>
    <t>PputA514_3952</t>
  </si>
  <si>
    <t>PputA514_4022</t>
  </si>
  <si>
    <t>PputA514_4047</t>
  </si>
  <si>
    <t>PputA514_4112</t>
  </si>
  <si>
    <t>Protein TrpH OS=Haemophilus influenzae (strain ATCC 51907 / DSM 11121 / KW20 / Rd) GN=trpH PE=3 SV=1</t>
  </si>
  <si>
    <t>PputA514_4169</t>
  </si>
  <si>
    <t>Small-conductance mechanosensitive channel OS=Edwardsiella ictaluri (strain 93-146) GN=mscS PE=3 SV=1</t>
  </si>
  <si>
    <t>PputA514_4242</t>
  </si>
  <si>
    <t>Putative transporter AmpG 1 OS=Rickettsia typhi (strain ATCC VR-144 / Wilmington) GN=ampG1 PE=3 SV=1</t>
  </si>
  <si>
    <t>PputA514_4276</t>
  </si>
  <si>
    <t>N-acetylglucosamine-6-phosphate deacetylase OS=Lysinibacillus sphaericus GN=nagA PE=2 SV=1</t>
  </si>
  <si>
    <t>PputA514_4279</t>
  </si>
  <si>
    <t>Putative PTS system glucosamine-specific EIICBA component OS=Bacillus subtilis (strain 168) GN=gamP PE=3 SV=2</t>
  </si>
  <si>
    <t>PputA514_4324</t>
  </si>
  <si>
    <t>Chaperone protein HscA homolog OS=Pseudomonas fluorescens (strain Pf0-1) GN=hscA PE=3 SV=1</t>
  </si>
  <si>
    <t>PputA514_4384</t>
  </si>
  <si>
    <t>PputA514_4394</t>
  </si>
  <si>
    <t>Blue-light photoreceptor OS=Listeria monocytogenes serovar 1/2a (strain ATCC BAA-679 / EGD-e) GN=lmo0799 PE=3 SV=1</t>
  </si>
  <si>
    <t>PputA514_4435</t>
  </si>
  <si>
    <t>Leucine-responsive regulatory protein OS=Rhizobium meliloti (strain 1021) GN=lrp PE=3 SV=1</t>
  </si>
  <si>
    <t>Catechol 1,2-dioxygenase OS=Acinetobacter baylyi (strain ATCC 33305 / BD413 / ADP1) GN=catA PE=1 SV=1</t>
  </si>
  <si>
    <t>PputA514_4456</t>
  </si>
  <si>
    <t>RecBCD enzyme subunit RecC OS=Escherichia coli (strain K12) GN=recC PE=1 SV=1</t>
  </si>
  <si>
    <t>PputA514_4543</t>
  </si>
  <si>
    <t>HTH-type transcriptional regulator TrpI OS=Pseudomonas syringae pv. syringae GN=trpI PE=4 SV=1</t>
  </si>
  <si>
    <t>PputA514_4575</t>
  </si>
  <si>
    <t>PputA514_4640</t>
  </si>
  <si>
    <t>DNA repair protein RecN OS=Vibrio cholerae serotype O1 (strain ATCC 39315 / El Tor Inaba N16961) GN=recN PE=3 SV=1</t>
  </si>
  <si>
    <t>PputA514_4661</t>
  </si>
  <si>
    <t>Salicylate biosynthesis protein PchB OS=Pseudomonas aeruginosa (strain ATCC 15692 / PAO1 / 1C / PRS 101 / LMG 12228) GN=pchB PE=1 SV=2</t>
  </si>
  <si>
    <t>PputA514_4702</t>
  </si>
  <si>
    <t>Haloacid dehalogenase-like hydrolase domain-containing protein At2g33255 OS=Arabidopsis thaliana GN=At2g33255 PE=2 SV=1</t>
  </si>
  <si>
    <t>PputA514_4706</t>
  </si>
  <si>
    <t>Uncharacterized protein YtfP OS=Bacillus subtilis (strain 168) GN=ytfP PE=4 SV=2</t>
  </si>
  <si>
    <t>PputA514_4720</t>
  </si>
  <si>
    <t>ATP-dependent RNA helicase HrpB OS=Escherichia coli (strain K12) GN=hrpB PE=1 SV=3</t>
  </si>
  <si>
    <t>PputA514_4764</t>
  </si>
  <si>
    <t>PputA514_4775</t>
  </si>
  <si>
    <t>PputA514_4795</t>
  </si>
  <si>
    <t>Uncharacterized protein MTH_793 OS=Methanothermobacter thermautotrophicus (strain ATCC 29096 / DSM 1053 / JCM 10044 / NBRC 100330 / Delta H) GN=MTH_793 PE=4 SV=1</t>
  </si>
  <si>
    <t>PputA514_4818</t>
  </si>
  <si>
    <t>PputA514_4829</t>
  </si>
  <si>
    <t>Methyltransferase-like protein 20 OS=Danio rerio GN=mettl20 PE=2 SV=2</t>
  </si>
  <si>
    <t>PputA514_4862</t>
  </si>
  <si>
    <t>PputA514_4911</t>
  </si>
  <si>
    <t>Bifunctional ligase/repressor BirA OS=Salmonella typhimurium (strain LT2 / SGSC1412 / ATCC 700720) GN=birA PE=3 SV=2</t>
  </si>
  <si>
    <t>PputA514_4913</t>
  </si>
  <si>
    <t>dTDP-4-dehydrorhamnose reductase OS=Salmonella typhimurium (strain LT2 / SGSC1412 / ATCC 700720) GN=rfbD PE=1 SV=1</t>
  </si>
  <si>
    <t>PputA514_4932</t>
  </si>
  <si>
    <t>Anhydro-N-acetylmuramic acid kinase OS=Pseudomonas fluorescens (strain Pf-5 / ATCC BAA-477) GN=anmK PE=3 SV=1</t>
  </si>
  <si>
    <t>PputA514_4975</t>
  </si>
  <si>
    <t>tRNA N6-adenosine threonylcarbamoyltransferase OS=Pseudomonas fluorescens (strain SBW25) GN=tsaD PE=3 SV=1</t>
  </si>
  <si>
    <t>PputA514_4977</t>
  </si>
  <si>
    <t>DNA primase OS=Pseudomonas putida GN=dnaG PE=3 SV=1</t>
  </si>
  <si>
    <t>PputA514_4998</t>
  </si>
  <si>
    <t>PputA514_5051</t>
  </si>
  <si>
    <t>PputA514_5103</t>
  </si>
  <si>
    <t>DNA ligase B OS=Pseudomonas fluorescens (strain SBW25) GN=ligB PE=3 SV=1</t>
  </si>
  <si>
    <t>PputA514_5111</t>
  </si>
  <si>
    <t>PputA514_5131</t>
  </si>
  <si>
    <t>Succinate-semialdehyde dehydrogenase [NADP(+)] GabD OS=Escherichia coli (strain K12) GN=gabD PE=1 SV=1</t>
  </si>
  <si>
    <t>PputA514_5150</t>
  </si>
  <si>
    <t>Pyruvate dehydrogenase E1 component OS=Pseudomonas aeruginosa (strain ATCC 15692 / PAO1 / 1C / PRS 101 / LMG 12228) GN=aceE PE=3 SV=2</t>
  </si>
  <si>
    <t>PputA514_5178</t>
  </si>
  <si>
    <t>Cation efflux system protein CusC OS=Escherichia coli O6:H1 (strain CFT073 / ATCC 700928 / UPEC) GN=cusC PE=3 SV=1</t>
  </si>
  <si>
    <t>PputA514_5212</t>
  </si>
  <si>
    <t>ECF RNA polymerase sigma factor SigK OS=Mycobacterium vanbaalenii (strain DSM 7251 / PYR-1) GN=sigK PE=3 SV=1</t>
  </si>
  <si>
    <t>PputA514_5255</t>
  </si>
  <si>
    <t>Protein ClpV1 OS=Pseudomonas aeruginosa (strain ATCC 15692 / PAO1 / 1C / PRS 101 / LMG 12228) GN=clpV1 PE=1 SV=1</t>
  </si>
  <si>
    <t>PputA514_5257</t>
  </si>
  <si>
    <t>PputA514_5280</t>
  </si>
  <si>
    <t>Glutathione S-transferase YfcF OS=Escherichia coli (strain K12) GN=yfcF PE=1 SV=1</t>
  </si>
  <si>
    <t>PputA514_5283</t>
  </si>
  <si>
    <t>5-methyltetrahydropteroyltriglutamate--homocysteine methyltransferase OS=Pseudomonas fluorescens (strain Pf-5 / ATCC BAA-477) GN=metE PE=3 SV=1</t>
  </si>
  <si>
    <t>PputA514_5303</t>
  </si>
  <si>
    <t>Glutaminase OS=Pseudomonas fluorescens (strain SBW25) GN=glsA PE=3 SV=1</t>
  </si>
  <si>
    <t>PputA514_5348</t>
  </si>
  <si>
    <t>Sensor protein IrlS OS=Burkholderia pseudomallei (strain K96243) GN=irlS PE=3 SV=2</t>
  </si>
  <si>
    <t>PputA514_5354</t>
  </si>
  <si>
    <t>PputA514_5374</t>
  </si>
  <si>
    <t>Magnesium-chelatase subunit ChlI OS=Odontella sinensis GN=chlI PE=3 SV=1</t>
  </si>
  <si>
    <t>PputA514_5375</t>
  </si>
  <si>
    <t>Aerobic cobaltochelatase subunit CobN OS=Pseudomonas aeruginosa (strain ATCC 15692 / PAO1 / 1C / PRS 101 / LMG 12228) GN=cobN PE=3 SV=1</t>
  </si>
  <si>
    <t>PputA514_5413</t>
  </si>
  <si>
    <t>Hydroxyacylglutathione hydrolase OS=Pseudomonas fluorescens (strain SBW25) GN=gloB PE=3 SV=1</t>
  </si>
  <si>
    <t>PputA514_5420</t>
  </si>
  <si>
    <t>PputA514_5429</t>
  </si>
  <si>
    <t>Signal-transduction and transcriptional-control protein OS=Clostridium beijerinckii GN=stc PE=4 SV=3</t>
  </si>
  <si>
    <t>PputA514_5453</t>
  </si>
  <si>
    <t>Probable L-threonine 3-dehydrogenase OS=Pyrococcus horikoshii (strain ATCC 700860 / DSM 12428 / JCM 9974 / NBRC 100139 / OT-3) GN=tdh PE=1 SV=1</t>
  </si>
  <si>
    <t>PputA514_5454</t>
  </si>
  <si>
    <t>PTS-dependent dihydroxyacetone kinase, dihydroxyacetone-binding subunit DhaK OS=Lactococcus lactis subsp. lactis (strain IL1403) GN=dhaK PE=1 SV=2</t>
  </si>
  <si>
    <t>PputA514_5514</t>
  </si>
  <si>
    <t>Uncharacterized oxidoreductase Rv0484c/MT0502 OS=Mycobacterium tuberculosis GN=Rv0484c PE=3 SV=1</t>
  </si>
  <si>
    <t>PputA514_5523</t>
  </si>
  <si>
    <t>PputA514_5526</t>
  </si>
  <si>
    <t>PputA514_5544</t>
  </si>
  <si>
    <t>PputA514_5559</t>
  </si>
  <si>
    <t>PputA514_5694</t>
  </si>
  <si>
    <t>Ribonuclease R OS=Escherichia coli (strain K12) GN=rnr PE=1 SV=2</t>
  </si>
  <si>
    <t>PputA514_5794</t>
  </si>
  <si>
    <t>PputA514_5829</t>
  </si>
  <si>
    <t>Primosomal protein N' OS=Escherichia coli (strain K12) GN=priA PE=1 SV=2</t>
  </si>
  <si>
    <t>PputA514_5869</t>
  </si>
  <si>
    <t>Glycine betaine transport system permease protein OpuAB OS=Bacillus subtilis (strain 168) GN=opuAB PE=1 SV=1</t>
  </si>
  <si>
    <t>PputA514_5874</t>
  </si>
  <si>
    <t>Histidine utilization repressor OS=Pseudomonas putida GN=hutC PE=4 SV=1</t>
  </si>
  <si>
    <t>PputA514_5918</t>
  </si>
  <si>
    <t>Adhesin YadA OS=Yersinia pseudotuberculosis serotype I (strain IP32953) GN=yadA PE=1 SV=2</t>
  </si>
  <si>
    <t>PputA514_5944</t>
  </si>
  <si>
    <t>HTH-type transcriptional regulator DmlR OS=Escherichia coli (strain K12) GN=dmlR PE=1 SV=2</t>
  </si>
  <si>
    <t>PputA514_5977</t>
  </si>
  <si>
    <t>PputA514_5980</t>
  </si>
  <si>
    <t>Protein SmtA OS=Escherichia coli (strain K12) GN=smtA PE=1 SV=2</t>
  </si>
  <si>
    <t>PputA514_5996</t>
  </si>
  <si>
    <t>Ribosomal protein L11 methyltransferase OS=Pseudomonas fluorescens (strain SBW25) GN=prmA PE=3 SV=1</t>
  </si>
  <si>
    <t>PputA514_6022</t>
  </si>
  <si>
    <t>PputA514_6048</t>
  </si>
  <si>
    <t>Probable ATP-dependent DNA helicase RecS OS=Bacillus subtilis (strain 168) GN=recS PE=3 SV=1</t>
  </si>
  <si>
    <t>PputA514_6110</t>
  </si>
  <si>
    <t>tRNA-dihydrouridine synthase C OS=Pseudomonas putida (strain KT2440) GN=dusC PE=3 SV=1</t>
  </si>
  <si>
    <t>PputA514_6115</t>
  </si>
  <si>
    <t>Glutamate--tRNA ligase OS=Pseudomonas fluorescens (strain Pf-5 / ATCC BAA-477) GN=gltX PE=3 SV=1</t>
  </si>
  <si>
    <t>PputA514_6189</t>
  </si>
  <si>
    <t>Chemotaxis protein CheY OS=Salmonella typhimurium (strain LT2 / SGSC1412 / ATCC 700720) GN=cheY PE=1 SV=2</t>
  </si>
  <si>
    <t>PputA514_6203</t>
  </si>
  <si>
    <t>Chemotaxis protein CheY OS=Bacillus subtilis (strain 168) GN=cheY PE=1 SV=3</t>
  </si>
  <si>
    <t>PputA514_6237</t>
  </si>
  <si>
    <t>UPF0176 protein PFLU_4311 OS=Pseudomonas fluorescens (strain SBW25) GN=PFLU_4311 PE=3 SV=1</t>
  </si>
  <si>
    <t>PputA514_6246</t>
  </si>
  <si>
    <t>Probable E3 ubiquitin-protein ligase ipaH4.5 OS=Shigella flexneri GN=ipaH4.5 PE=1 SV=3</t>
  </si>
  <si>
    <t>PputA514_6313</t>
  </si>
  <si>
    <t>Thiol:disulfide interchange protein DsbD OS=Pseudomonas sp. (strain JR1 / K1) GN=dsbD PE=3 SV=1</t>
  </si>
  <si>
    <t>PputA514_6314</t>
  </si>
  <si>
    <t>Thioredoxin-like protein YneN OS=Bacillus subtilis (strain 168) GN=yneN PE=3 SV=1</t>
  </si>
  <si>
    <t>PputA514_6316</t>
  </si>
  <si>
    <t>Chitinase D OS=Bacillus circulans GN=chiD PE=1 SV=4</t>
  </si>
  <si>
    <t>PputA514_6335</t>
  </si>
  <si>
    <t>Signal transduction histidine-protein kinase/phosphatase DegS OS=Bacillus subtilis (strain 168) GN=degS PE=1 SV=2</t>
  </si>
  <si>
    <t>PputA514_6345</t>
  </si>
  <si>
    <t>Uncharacterized protein YtxE OS=Bacillus subtilis (strain 168) GN=ytxE PE=3 SV=1</t>
  </si>
  <si>
    <t>PputA514_6378</t>
  </si>
  <si>
    <t>Flagellar hook-basal body complex protein FliE OS=Pseudomonas fluorescens (strain SBW25) GN=fliE PE=3 SV=1</t>
  </si>
  <si>
    <t>PputA514_6385</t>
  </si>
  <si>
    <t>Protein FlaG OS=Vibrio parahaemolyticus serotype O3:K6 (strain RIMD 2210633) GN=flaG PE=4 SV=2</t>
  </si>
  <si>
    <t>PputA514_6390</t>
  </si>
  <si>
    <t>Peptidoglycan hydrolase FlgJ OS=Pseudomonas aeruginosa (strain ATCC 15692 / PAO1 / 1C / PRS 101 / LMG 12228) GN=flgJ PE=3 SV=1</t>
  </si>
  <si>
    <t>PputA514_6401</t>
  </si>
  <si>
    <t>Putative AraC-like transcription regulator OS=Streptomyces lividans PE=4 SV=1</t>
  </si>
  <si>
    <t>FMN-dependent NADH-azoreductase 2 OS=Pseudomonas fluorescens (strain Pf0-1) GN=azoR2 PE=3 SV=1</t>
  </si>
  <si>
    <t>PputA514_6488</t>
  </si>
  <si>
    <t>Methyl-accepting chemotaxis protein NahY OS=Pseudomonas putida GN=nahY PE=4 SV=1</t>
  </si>
  <si>
    <t>log2 E_glucose</t>
  </si>
  <si>
    <t>log2 E_vanillate</t>
  </si>
  <si>
    <t>log2 E_lignin_intra</t>
  </si>
  <si>
    <t>log2 E_lignin_extra</t>
  </si>
  <si>
    <t>PputA514_0001</t>
  </si>
  <si>
    <t>DNA gyrase subunit B OS=Pseudomonas putida GN=gyrB PE=3 SV=2</t>
  </si>
  <si>
    <t>PputA514_0003</t>
  </si>
  <si>
    <t>DNA polymerase III subunit beta OS=Pseudomonas putida GN=dnaN PE=3 SV=1</t>
  </si>
  <si>
    <t>PputA514_0004</t>
  </si>
  <si>
    <t>Chromosomal replication initiator protein DnaA OS=Pseudomonas fluorescens (strain SBW25) GN=dnaA PE=3 SV=1</t>
  </si>
  <si>
    <t>PputA514_0006</t>
  </si>
  <si>
    <t>Membrane protein insertase YidC OS=Pseudomonas fluorescens (strain SBW25) GN=yidC PE=3 SV=1</t>
  </si>
  <si>
    <t>PputA514_0008</t>
  </si>
  <si>
    <t>tRNA modification GTPase MnmE OS=Pseudomonas fluorescens (strain Pf0-1) GN=mnmE PE=3 SV=1</t>
  </si>
  <si>
    <t>PputA514_0009</t>
  </si>
  <si>
    <t>tRNA uridine 5-carboxymethylaminomethyl modification enzyme MnmG OS=Pseudomonas fluorescens (strain Pf-5 / ATCC BAA-477) GN=mnmG PE=3 SV=1</t>
  </si>
  <si>
    <t>PputA514_0010</t>
  </si>
  <si>
    <t>Ribosomal RNA small subunit methyltransferase G OS=Pseudomonas fluorescens (strain Pf-5 / ATCC BAA-477) GN=rsmG PE=3 SV=2</t>
  </si>
  <si>
    <t>PputA514_0011</t>
  </si>
  <si>
    <t>Uncharacterized protein in gidB 3'region OS=Pseudomonas putida PE=4 SV=1</t>
  </si>
  <si>
    <t>PputA514_0012</t>
  </si>
  <si>
    <t>Probable chromosome-partitioning protein ParB OS=Pseudomonas putida GN=parB PE=3 SV=1</t>
  </si>
  <si>
    <t>PputA514_0014</t>
  </si>
  <si>
    <t>ATP synthase subunit a OS=Pseudomonas fluorescens (strain SBW25) GN=atpB PE=3 SV=1</t>
  </si>
  <si>
    <t>PputA514_0015</t>
  </si>
  <si>
    <t>ATP synthase subunit c OS=Pseudomonas syringae pv. syringae (strain B728a) GN=atpE PE=3 SV=1</t>
  </si>
  <si>
    <t>PputA514_0016</t>
  </si>
  <si>
    <t>ATP synthase subunit b OS=Pseudomonas syringae pv. phaseolicola (strain 1448A / Race 6) GN=atpF PE=3 SV=1</t>
  </si>
  <si>
    <t>PputA514_0017</t>
  </si>
  <si>
    <t>ATP synthase subunit delta OS=Pseudomonas fluorescens (strain SBW25) GN=atpH PE=3 SV=1</t>
  </si>
  <si>
    <t>PputA514_0018</t>
  </si>
  <si>
    <t>ATP synthase subunit alpha OS=Pseudomonas fluorescens (strain SBW25) GN=atpA PE=3 SV=1</t>
  </si>
  <si>
    <t>PputA514_0019</t>
  </si>
  <si>
    <t>ATP synthase gamma chain OS=Pseudomonas fluorescens (strain Pf0-1) GN=atpG PE=3 SV=1</t>
  </si>
  <si>
    <t>PputA514_0020</t>
  </si>
  <si>
    <t>ATP synthase subunit beta OS=Pseudomonas fluorescens (strain SBW25) GN=atpD PE=3 SV=1</t>
  </si>
  <si>
    <t>PputA514_0021</t>
  </si>
  <si>
    <t>PputA514_0022</t>
  </si>
  <si>
    <t>ATP synthase epsilon chain OS=Pseudomonas fluorescens (strain SBW25) GN=atpC PE=3 SV=1</t>
  </si>
  <si>
    <t>PputA514_0024</t>
  </si>
  <si>
    <t>PputA514_0027</t>
  </si>
  <si>
    <t>Glutamine--fructose-6-phosphate aminotransferase [isomerizing] OS=Pseudomonas putida (strain KT2440) GN=glmS PE=3 SV=2</t>
  </si>
  <si>
    <t>PputA514_0029</t>
  </si>
  <si>
    <t>PputA514_0030</t>
  </si>
  <si>
    <t>PputA514_0038</t>
  </si>
  <si>
    <t>1-acyl-sn-glycerol-3-phosphate acyltransferase OS=Cocos nucifera PE=1 SV=1</t>
  </si>
  <si>
    <t>PputA514_0041</t>
  </si>
  <si>
    <t>Uncharacterized protein YnbC OS=Escherichia coli (strain K12) GN=ynbC PE=4 SV=1</t>
  </si>
  <si>
    <t>PputA514_0042</t>
  </si>
  <si>
    <t>Inner membrane protein YnbA OS=Escherichia coli (strain K12) GN=ynbA PE=1 SV=2</t>
  </si>
  <si>
    <t>PputA514_0043</t>
  </si>
  <si>
    <t>PputA514_0050</t>
  </si>
  <si>
    <t>Probable fatty acid methyltransferase OS=Pseudomonas putida PE=3 SV=1</t>
  </si>
  <si>
    <t>PputA514_0052</t>
  </si>
  <si>
    <t>Uncharacterized protein in lpd-3 5'region (Fragment) OS=Pseudomonas putida PE=4 SV=1</t>
  </si>
  <si>
    <t>PputA514_0065</t>
  </si>
  <si>
    <t>Uncharacterized protein YeiR OS=Escherichia coli (strain K12) GN=yeiR PE=3 SV=2</t>
  </si>
  <si>
    <t>PputA514_0071</t>
  </si>
  <si>
    <t>PputA514_0072</t>
  </si>
  <si>
    <t>DNA helicase II OS=Escherichia coli (strain K12) GN=uvrD PE=1 SV=1</t>
  </si>
  <si>
    <t>PputA514_0073</t>
  </si>
  <si>
    <t>Uncharacterized signaling protein CC_0091 OS=Caulobacter crescentus (strain ATCC 19089 / CB15) GN=CC_0091 PE=4 SV=1</t>
  </si>
  <si>
    <t>PputA514_0078</t>
  </si>
  <si>
    <t>2-oxoglutarate carboxylase small subunit OS=Hydrogenobacter thermophilus (strain DSM 6534 / IAM 12695 / TK-6) GN=cfiB PE=1 SV=1</t>
  </si>
  <si>
    <t>PputA514_0079</t>
  </si>
  <si>
    <t>Pyruvate carboxylase subunit B OS=Methanocaldococcus jannaschii (strain ATCC 43067 / DSM 2661 / JAL-1 / JCM 10045 / NBRC 100440) GN=pycB PE=1 SV=1</t>
  </si>
  <si>
    <t>PputA514_0082</t>
  </si>
  <si>
    <t>Uncharacterized protein YIR042C OS=Saccharomyces cerevisiae (strain ATCC 204508 / S288c) GN=YIR042C PE=4 SV=1</t>
  </si>
  <si>
    <t>PputA514_0083</t>
  </si>
  <si>
    <t>Histone acetyltransferase HPA2 OS=Saccharomyces cerevisiae (strain ATCC 204508 / S288c) GN=HPA2 PE=1 SV=1</t>
  </si>
  <si>
    <t>PputA514_0084</t>
  </si>
  <si>
    <t>Uncharacterized protein AFUA_5G13800 OS=Neosartorya fumigata (strain ATCC MYA-4609 / Af293 / CBS 101355 / FGSC A1100) GN=AFUA_5G13800 PE=3 SV=1</t>
  </si>
  <si>
    <t>PputA514_0085</t>
  </si>
  <si>
    <t>PputA514_0094</t>
  </si>
  <si>
    <t>L-asparaginase 1 OS=Escherichia coli (strain K12) GN=ansA PE=1 SV=1</t>
  </si>
  <si>
    <t>PputA514_0096</t>
  </si>
  <si>
    <t>Probable sodium/glutamine symporter GlnT OS=Bacillus subtilis (strain 168) GN=glnT PE=3 SV=2</t>
  </si>
  <si>
    <t>PputA514_0097</t>
  </si>
  <si>
    <t>Aspartate ammonia-lyase OS=Pseudomonas fluorescens GN=aspA PE=3 SV=1</t>
  </si>
  <si>
    <t>PputA514_0098</t>
  </si>
  <si>
    <t>HTH-type transcriptional regulator YjiE OS=Escherichia coli (strain K12) GN=yjiE PE=1 SV=1</t>
  </si>
  <si>
    <t>PputA514_0100</t>
  </si>
  <si>
    <t>N5-carboxyaminoimidazole ribonucleotide mutase OS=Pseudomonas aeruginosa (strain ATCC 15692 / PAO1 / 1C / PRS 101 / LMG 12228) GN=purE PE=3 SV=2</t>
  </si>
  <si>
    <t>PputA514_0101</t>
  </si>
  <si>
    <t>N5-carboxyaminoimidazole ribonucleotide synthase OS=Pseudomonas aeruginosa (strain ATCC 15692 / PAO1 / 1C / PRS 101 / LMG 12228) GN=purK PE=3 SV=2</t>
  </si>
  <si>
    <t>PputA514_0108</t>
  </si>
  <si>
    <t>Citrate-proton symporter OS=Klebsiella pneumoniae GN=citH PE=3 SV=1</t>
  </si>
  <si>
    <t>PputA514_0110</t>
  </si>
  <si>
    <t>Phosphate-binding protein PstS OS=Staphylococcus epidermidis (strain ATCC 35984 / RP62A) GN=pstS PE=3 SV=1</t>
  </si>
  <si>
    <t>PputA514_0114</t>
  </si>
  <si>
    <t>Phosphate-specific transport system accessory protein PhoU homolog OS=Pseudomonas putida GN=phoU PE=3 SV=1</t>
  </si>
  <si>
    <t>PputA514_0115</t>
  </si>
  <si>
    <t>Chemotaxis protein CheY OS=Enterobacter cloacae GN=cheY PE=3 SV=3</t>
  </si>
  <si>
    <t>PputA514_0116</t>
  </si>
  <si>
    <t>UPF0053 protein YhdP OS=Bacillus subtilis (strain 168) GN=yhdP PE=3 SV=1</t>
  </si>
  <si>
    <t>PputA514_0118</t>
  </si>
  <si>
    <t>Phosphate regulon transcriptional regulatory protein PhoB OS=Pseudomonas aeruginosa (strain ATCC 15692 / PAO1 / 1C / PRS 101 / LMG 12228) GN=phoB PE=3 SV=2</t>
  </si>
  <si>
    <t>PputA514_0119</t>
  </si>
  <si>
    <t>PputA514_0121</t>
  </si>
  <si>
    <t>Probable chorismate pyruvate-lyase 2 OS=Pseudomonas fluorescens (strain Pf0-1) GN=ubiC2 PE=3 SV=1</t>
  </si>
  <si>
    <t>PputA514_0123</t>
  </si>
  <si>
    <t>Rubredoxin-NAD(+) reductase OS=Pseudomonas aeruginosa (strain ATCC 15692 / PAO1 / 1C / PRS 101 / LMG 12228) GN=alkT PE=1 SV=1</t>
  </si>
  <si>
    <t>PputA514_0124</t>
  </si>
  <si>
    <t>DNA-binding protein HU-alpha OS=Pseudomonas aeruginosa (strain ATCC 15692 / PAO1 / 1C / PRS 101 / LMG 12228) GN=hupA PE=3 SV=1</t>
  </si>
  <si>
    <t>PputA514_0127</t>
  </si>
  <si>
    <t>PputA514_0131</t>
  </si>
  <si>
    <t>PputA514_0133</t>
  </si>
  <si>
    <t>PputA514_0135</t>
  </si>
  <si>
    <t>PputA514_0137</t>
  </si>
  <si>
    <t>Protein hcp1 OS=Pseudomonas aeruginosa (strain ATCC 15692 / PAO1 / 1C / PRS 101 / LMG 12228) GN=hcp1 PE=1 SV=1</t>
  </si>
  <si>
    <t>PputA514_0138</t>
  </si>
  <si>
    <t>PputA514_0139</t>
  </si>
  <si>
    <t>PputA514_0140</t>
  </si>
  <si>
    <t>PputA514_0143</t>
  </si>
  <si>
    <t>PputA514_0144</t>
  </si>
  <si>
    <t>Uncharacterized 24.6 kDa protein in ccpA 3'region OS=Bacillus megaterium GN=ytxE PE=3 SV=1</t>
  </si>
  <si>
    <t>PputA514_0145</t>
  </si>
  <si>
    <t>PputA514_0149</t>
  </si>
  <si>
    <t>PputA514_0152</t>
  </si>
  <si>
    <t>PputA514_0153</t>
  </si>
  <si>
    <t>PputA514_0154</t>
  </si>
  <si>
    <t>PputA514_0155</t>
  </si>
  <si>
    <t>Uncharacterized protein TP_0073 OS=Treponema pallidum (strain Nichols) GN=TP_0073 PE=4 SV=1</t>
  </si>
  <si>
    <t>PputA514_0156</t>
  </si>
  <si>
    <t>ATP-dependent DNA helicase RecG OS=Haemophilus influenzae (strain ATCC 51907 / DSM 11121 / KW20 / Rd) GN=recG PE=3 SV=1</t>
  </si>
  <si>
    <t>PputA514_0157</t>
  </si>
  <si>
    <t>Hydrogen peroxide-inducible genes activator OS=Escherichia coli (strain K12) GN=oxyR PE=1 SV=1</t>
  </si>
  <si>
    <t>PputA514_0158</t>
  </si>
  <si>
    <t>Protein TonB OS=Pseudomonas putida GN=tonB PE=3 SV=1</t>
  </si>
  <si>
    <t>PputA514_0159</t>
  </si>
  <si>
    <t>Biopolymer transport protein ExbD OS=Pseudomonas putida GN=exbD PE=3 SV=1</t>
  </si>
  <si>
    <t>PputA514_0160</t>
  </si>
  <si>
    <t>Biopolymer transport protein ExbB OS=Pseudomonas putida GN=exbB PE=3 SV=1</t>
  </si>
  <si>
    <t>PputA514_0161</t>
  </si>
  <si>
    <t>PputA514_0162</t>
  </si>
  <si>
    <t>PputA514_0163</t>
  </si>
  <si>
    <t>RutC family protein in vnfA 5'region OS=Azotobacter vinelandii PE=3 SV=2</t>
  </si>
  <si>
    <t>PputA514_0164</t>
  </si>
  <si>
    <t>Guanosine-3',5'-bis(diphosphate) 3'-pyrophosphohydrolase OS=Shigella flexneri GN=spoT PE=3 SV=1</t>
  </si>
  <si>
    <t>PputA514_0165</t>
  </si>
  <si>
    <t>DNA-directed RNA polymerase subunit omega OS=Pseudomonas fluorescens (strain SBW25) GN=rpoZ PE=3 SV=1</t>
  </si>
  <si>
    <t>PputA514_0166</t>
  </si>
  <si>
    <t>Guanylate kinase OS=Pseudomonas fluorescens (strain Pf0-1) GN=gmk PE=3 SV=1</t>
  </si>
  <si>
    <t>PputA514_0167</t>
  </si>
  <si>
    <t>UPF0701 protein HI_0467 OS=Haemophilus influenzae (strain ATCC 51907 / DSM 11121 / KW20 / Rd) GN=HI_0467 PE=1 SV=1</t>
  </si>
  <si>
    <t>PputA514_0168</t>
  </si>
  <si>
    <t>Ribonuclease PH OS=Pseudomonas fluorescens (strain SBW25) GN=rph PE=3 SV=1</t>
  </si>
  <si>
    <t>PputA514_0170</t>
  </si>
  <si>
    <t>Exodeoxyribonuclease OS=Bacillus subtilis (strain 168) GN=exoA PE=1 SV=1</t>
  </si>
  <si>
    <t>PputA514_0171</t>
  </si>
  <si>
    <t>Orotate phosphoribosyltransferase OS=Pseudomonas fluorescens (strain SBW25) GN=pyrE PE=3 SV=1</t>
  </si>
  <si>
    <t>PputA514_0172</t>
  </si>
  <si>
    <t>Acetylglutamate kinase OS=Pseudomonas fluorescens (strain SBW25) GN=argB PE=3 SV=1</t>
  </si>
  <si>
    <t>PputA514_0173</t>
  </si>
  <si>
    <t>Phosphomannomutase/phosphoglucomutase OS=Pseudomonas syringae pv. tomato (strain DC3000) GN=algC PE=3 SV=1</t>
  </si>
  <si>
    <t>PputA514_0174</t>
  </si>
  <si>
    <t>Deoxyuridine 5'-triphosphate nucleotidohydrolase OS=Pseudomonas fluorescens (strain SBW25) GN=dut PE=3 SV=1</t>
  </si>
  <si>
    <t>PputA514_0175</t>
  </si>
  <si>
    <t>Coenzyme A biosynthesis bifunctional protein CoaBC OS=Vibrio parahaemolyticus serotype O3:K6 (strain RIMD 2210633) GN=coaBC PE=3 SV=1</t>
  </si>
  <si>
    <t>PputA514_0178</t>
  </si>
  <si>
    <t>50S ribosomal protein L28 OS=Pseudomonas fluorescens (strain SBW25) GN=rpmB PE=3 SV=1</t>
  </si>
  <si>
    <t>PputA514_0179</t>
  </si>
  <si>
    <t>50S ribosomal protein L33 OS=Pseudomonas syringae pv. tomato (strain DC3000) GN=rpmG PE=3 SV=1</t>
  </si>
  <si>
    <t>PputA514_0181</t>
  </si>
  <si>
    <t>Aldehyde dehydrogenase PuuC OS=Escherichia coli (strain K12) GN=puuC PE=1 SV=2</t>
  </si>
  <si>
    <t>PputA514_0186</t>
  </si>
  <si>
    <t>PputA514_0193</t>
  </si>
  <si>
    <t>Alanine racemase OS=Pseudomonas fluorescens (strain Pf-5 / ATCC BAA-477) GN=alr PE=3 SV=1</t>
  </si>
  <si>
    <t>PputA514_0195</t>
  </si>
  <si>
    <t>Cytochrome c5 OS=Pseudomonas mendocina PE=1 SV=1</t>
  </si>
  <si>
    <t>PputA514_0196</t>
  </si>
  <si>
    <t>Xanthine phosphoribosyltransferase OS=Pseudomonas fluorescens (strain SBW25) GN=xpt PE=3 SV=1</t>
  </si>
  <si>
    <t>PputA514_0205</t>
  </si>
  <si>
    <t>HTH-type transcriptional regulator BetI OS=Escherichia coli O6:K15:H31 (strain 536 / UPEC) GN=betI PE=3 SV=2</t>
  </si>
  <si>
    <t>PputA514_0207</t>
  </si>
  <si>
    <t>Uncharacterized protein YqiC OS=Escherichia coli (strain K12) GN=yqiC PE=1 SV=2</t>
  </si>
  <si>
    <t>PputA514_0208</t>
  </si>
  <si>
    <t>Nitrogen regulatory protein P-II 2 OS=Shigella flexneri GN=glnK PE=3 SV=1</t>
  </si>
  <si>
    <t>PputA514_0211</t>
  </si>
  <si>
    <t>PputA514_0212</t>
  </si>
  <si>
    <t>Flavin mononucleotide phosphatase YigB OS=Shigella flexneri GN=yigB PE=3 SV=1</t>
  </si>
  <si>
    <t>PputA514_0213</t>
  </si>
  <si>
    <t>Tyrosine recombinase XerC OS=Pseudomonas fluorescens (strain SBW25) GN=xerC PE=3 SV=1</t>
  </si>
  <si>
    <t>PputA514_0214</t>
  </si>
  <si>
    <t>Uncharacterized protein YigA OS=Salmonella typhimurium (strain LT2 / SGSC1412 / ATCC 700720) GN=yigA PE=4 SV=2</t>
  </si>
  <si>
    <t>PputA514_0216</t>
  </si>
  <si>
    <t>Diaminopimelate decarboxylase OS=Pseudomonas fluorescens GN=lysA PE=3 SV=1</t>
  </si>
  <si>
    <t>PputA514_0219</t>
  </si>
  <si>
    <t>Regulator of nucleoside diphosphate kinase OS=Shigella flexneri GN=rnk PE=3 SV=1</t>
  </si>
  <si>
    <t>PputA514_0222</t>
  </si>
  <si>
    <t>PputA514_0223</t>
  </si>
  <si>
    <t>PputA514_0224</t>
  </si>
  <si>
    <t>Glutathione S-transferase OS=Pseudomonas putida (strain F1 / ATCC 700007) GN=Pput_0205 PE=1 SV=2</t>
  </si>
  <si>
    <t>PputA514_0225</t>
  </si>
  <si>
    <t>Argininosuccinate lyase OS=Pseudomonas fluorescens (strain SBW25) GN=argH PE=3 SV=1</t>
  </si>
  <si>
    <t>PputA514_0226</t>
  </si>
  <si>
    <t>Positive alginate biosynthesis regulatory protein OS=Pseudomonas aeruginosa (strain ATCC 15692 / PAO1 / 1C / PRS 101 / LMG 12228) GN=algR PE=3 SV=1</t>
  </si>
  <si>
    <t>PputA514_0227</t>
  </si>
  <si>
    <t>Porphobilinogen deaminase OS=Pseudomonas fluorescens (strain SBW25) GN=hemC PE=3 SV=1</t>
  </si>
  <si>
    <t>PputA514_0229</t>
  </si>
  <si>
    <t>Putative uroporphyrinogen-III C-methyltransferase OS=Escherichia coli (strain K12) GN=hemX PE=1 SV=1</t>
  </si>
  <si>
    <t>PputA514_0230</t>
  </si>
  <si>
    <t>Protein HemY OS=Shigella flexneri GN=hemY PE=3 SV=1</t>
  </si>
  <si>
    <t>PputA514_0232</t>
  </si>
  <si>
    <t>Transcriptional regulatory protein AlgQ OS=Pseudomonas aeruginosa (strain ATCC 15692 / PAO1 / 1C / PRS 101 / LMG 12228) GN=algQ PE=3 SV=1</t>
  </si>
  <si>
    <t>PputA514_0233</t>
  </si>
  <si>
    <t>Probable FKBP-type 25 kDa peptidyl-prolyl cis-trans isomerase OS=Pseudomonas aeruginosa (strain ATCC 15692 / PAO1 / 1C / PRS 101 / LMG 12228) GN=fkl PE=3 SV=2</t>
  </si>
  <si>
    <t>PputA514_0234</t>
  </si>
  <si>
    <t>Transcriptional regulatory protein AlgP OS=Pseudomonas aeruginosa (strain ATCC 15692 / PAO1 / 1C / PRS 101 / LMG 12228) GN=algP PE=4 SV=2</t>
  </si>
  <si>
    <t>PputA514_0235</t>
  </si>
  <si>
    <t>PputA514_0236</t>
  </si>
  <si>
    <t>Uncharacterized ABC transporter ATP-binding protein YheS OS=Escherichia coli (strain K12) GN=yheS PE=1 SV=1</t>
  </si>
  <si>
    <t>PputA514_0243</t>
  </si>
  <si>
    <t>Ferrous iron permease EfeU OS=Bacillus subtilis (strain 168) GN=efeU PE=1 SV=2</t>
  </si>
  <si>
    <t>PputA514_0245</t>
  </si>
  <si>
    <t>Enhancing lycopene biosynthesis protein 2 OS=Shigella flexneri GN=elbB PE=3 SV=1</t>
  </si>
  <si>
    <t>PputA514_0249</t>
  </si>
  <si>
    <t>Delta-aminolevulinic acid dehydratase OS=Pseudomonas aeruginosa (strain ATCC 15692 / PAO1 / 1C / PRS 101 / LMG 12228) GN=hemB PE=1 SV=1</t>
  </si>
  <si>
    <t>PputA514_0250</t>
  </si>
  <si>
    <t>Polyphosphate kinase OS=Pseudomonas syringae pv. tomato (strain DC3000) GN=ppk PE=3 SV=1</t>
  </si>
  <si>
    <t>PputA514_0251</t>
  </si>
  <si>
    <t>Exopolyphosphatase OS=Pseudomonas aeruginosa (strain ATCC 15692 / PAO1 / 1C / PRS 101 / LMG 12228) GN=ppx PE=3 SV=1</t>
  </si>
  <si>
    <t>PputA514_0261</t>
  </si>
  <si>
    <t>Thioredoxin OS=Pseudomonas aeruginosa (strain ATCC 15692 / PAO1 / 1C / PRS 101 / LMG 12228) GN=trxA PE=3 SV=1</t>
  </si>
  <si>
    <t>PputA514_0262</t>
  </si>
  <si>
    <t>Transcription termination factor Rho OS=Pseudomonas fluorescens biotype C GN=rho PE=3 SV=1</t>
  </si>
  <si>
    <t>PputA514_0263</t>
  </si>
  <si>
    <t>PputA514_0265</t>
  </si>
  <si>
    <t>3-octaprenyl-4-hydroxybenzoate carboxy-lyase OS=Pseudomonas fluorescens (strain SBW25) GN=ubiD PE=3 SV=1</t>
  </si>
  <si>
    <t>PputA514_0272</t>
  </si>
  <si>
    <t>Quinone oxidoreductase-like protein 2 homolog OS=Nematostella vectensis GN=v1g238856 PE=3 SV=1</t>
  </si>
  <si>
    <t>PputA514_0273</t>
  </si>
  <si>
    <t>Flagellar protein FliL OS=Aquifex aeolicus (strain VF5) GN=fliL PE=3 SV=1</t>
  </si>
  <si>
    <t>PputA514_0277</t>
  </si>
  <si>
    <t>Uncharacterized protein YhiI OS=Escherichia coli (strain K12) GN=yhiI PE=4 SV=1</t>
  </si>
  <si>
    <t>PputA514_0278</t>
  </si>
  <si>
    <t>Thymocyte nuclear protein 1 OS=Homo sapiens GN=THYN1 PE=1 SV=1</t>
  </si>
  <si>
    <t>PputA514_0280</t>
  </si>
  <si>
    <t>Cell division protein ZapA OS=Pseudomonas aeruginosa (strain ATCC 15692 / PAO1 / 1C / PRS 101 / LMG 12228) GN=zapA PE=1 SV=1</t>
  </si>
  <si>
    <t>PputA514_0281</t>
  </si>
  <si>
    <t>PputA514_0282</t>
  </si>
  <si>
    <t>UPF0149 protein PFL_5969 OS=Pseudomonas fluorescens (strain Pf-5 / ATCC BAA-477) GN=PFL_5969 PE=3 SV=1</t>
  </si>
  <si>
    <t>PputA514_0284</t>
  </si>
  <si>
    <t>2-octaprenyl-6-methoxyphenol hydroxylase OS=Escherichia coli (strain K12) GN=ubiH PE=1 SV=2</t>
  </si>
  <si>
    <t>PputA514_0286</t>
  </si>
  <si>
    <t>2-octaprenylphenol hydroxylase OS=Escherichia coli (strain K12) GN=ubiI PE=1 SV=2</t>
  </si>
  <si>
    <t>PputA514_0287</t>
  </si>
  <si>
    <t>Probable binding protein component of ABC iron transporter PA5217 OS=Pseudomonas aeruginosa (strain ATCC 15692 / PAO1 / 1C / PRS 101 / LMG 12228) GN=PA5217 PE=1 SV=1</t>
  </si>
  <si>
    <t>PputA514_0290</t>
  </si>
  <si>
    <t>Aminomethyltransferase OS=Pseudomonas syringae pv. tomato (strain DC3000) GN=gcvT PE=3 SV=1</t>
  </si>
  <si>
    <t>PputA514_0291</t>
  </si>
  <si>
    <t>Glycine cleavage system H protein 2 OS=Pseudomonas putida (strain KT2440) GN=gcvH2 PE=3 SV=1</t>
  </si>
  <si>
    <t>PputA514_0292</t>
  </si>
  <si>
    <t>UDP-4-amino-4-deoxy-L-arabinose--oxoglutarate aminotransferase OS=Pseudomonas fluorescens (strain Pf-5 / ATCC BAA-477) GN=arnB PE=3 SV=2</t>
  </si>
  <si>
    <t>PputA514_0295</t>
  </si>
  <si>
    <t>Protein QmcA OS=Shigella flexneri GN=qmcA PE=3 SV=1</t>
  </si>
  <si>
    <t>PputA514_0299</t>
  </si>
  <si>
    <t>Uncharacterized protein YgiF OS=Escherichia coli (strain K12) GN=ygiF PE=4 SV=1</t>
  </si>
  <si>
    <t>PputA514_0300</t>
  </si>
  <si>
    <t>Acetylornithine deacetylase OS=Edwardsiella ictaluri (strain 93-146) GN=argE PE=3 SV=1</t>
  </si>
  <si>
    <t>PputA514_0301</t>
  </si>
  <si>
    <t>Amino-acid acetyltransferase OS=Pseudomonas fluorescens (strain SBW25) GN=argA PE=3 SV=1</t>
  </si>
  <si>
    <t>PputA514_0303</t>
  </si>
  <si>
    <t>PputA514_0304</t>
  </si>
  <si>
    <t>Peroxiredoxin-like protein DDB_G0282517, mitochondrial OS=Dictyostelium discoideum GN=DDB_G0282517 PE=3 SV=1</t>
  </si>
  <si>
    <t>PputA514_0311</t>
  </si>
  <si>
    <t>Gamma-glutamylputrescine synthetase PuuA OS=Escherichia coli (strain K12) GN=puuA PE=1 SV=2</t>
  </si>
  <si>
    <t>PputA514_0313</t>
  </si>
  <si>
    <t>PputA514_0315</t>
  </si>
  <si>
    <t>Gamma aminobutyrate transaminase 2 OS=Solanum lycopersicum GN=GABA-TP2 PE=1 SV=1</t>
  </si>
  <si>
    <t>PputA514_0316</t>
  </si>
  <si>
    <t>Gamma aminobutyrate transaminase 1, mitochondrial OS=Solanum lycopersicum GN=GABA-TP1 PE=1 SV=1</t>
  </si>
  <si>
    <t>PputA514_0317</t>
  </si>
  <si>
    <t>Putrescine-binding periplasmic protein OS=Escherichia coli (strain K12) GN=potF PE=1 SV=3</t>
  </si>
  <si>
    <t>PputA514_0318</t>
  </si>
  <si>
    <t>PputA514_0319</t>
  </si>
  <si>
    <t>Putrescine transport ATP-binding protein PotG OS=Escherichia coli (strain K12) GN=potG PE=3 SV=2</t>
  </si>
  <si>
    <t>PputA514_0321</t>
  </si>
  <si>
    <t>Putrescine transport system permease protein PotI OS=Escherichia coli (strain K12) GN=potI PE=3 SV=1</t>
  </si>
  <si>
    <t>PputA514_0327</t>
  </si>
  <si>
    <t>PputA514_0328</t>
  </si>
  <si>
    <t>Acyl-homoserine lactone acylase QuiP OS=Pseudomonas aeruginosa (strain ATCC 15692 / PAO1 / 1C / PRS 101 / LMG 12228) GN=quiP PE=1 SV=1</t>
  </si>
  <si>
    <t>PputA514_0336</t>
  </si>
  <si>
    <t>PputA514_0337</t>
  </si>
  <si>
    <t>PputA514_0341</t>
  </si>
  <si>
    <t>PputA514_0342</t>
  </si>
  <si>
    <t>D-3-phosphoglycerate dehydrogenase OS=Shigella flexneri GN=serA PE=3 SV=2</t>
  </si>
  <si>
    <t>PputA514_0343</t>
  </si>
  <si>
    <t>D-2-hydroxyglutarate dehydrogenase, mitochondrial OS=Danio rerio GN=d2hgdh PE=2 SV=1</t>
  </si>
  <si>
    <t>PputA514_0344</t>
  </si>
  <si>
    <t>Uncharacterized protein YcgM OS=Escherichia coli (strain K12) GN=ycgM PE=1 SV=1</t>
  </si>
  <si>
    <t>PputA514_0348</t>
  </si>
  <si>
    <t>Ribose-5-phosphate isomerase A OS=Pseudomonas fluorescens (strain SBW25) GN=rpiA PE=3 SV=1</t>
  </si>
  <si>
    <t>PputA514_0349</t>
  </si>
  <si>
    <t>L-threonine dehydratase biosynthetic IlvA OS=Burkholderia multivorans (strain ATCC 17616 / 249) GN=ilvA PE=3 SV=1</t>
  </si>
  <si>
    <t>PputA514_0353</t>
  </si>
  <si>
    <t>Uncharacterized protein Rv3661/MT3761 OS=Mycobacterium tuberculosis GN=Rv3661 PE=3 SV=1</t>
  </si>
  <si>
    <t>PputA514_0354</t>
  </si>
  <si>
    <t>RNA pyrophosphohydrolase OS=Pseudomonas fluorescens (strain SBW25) GN=rppH PE=3 SV=1</t>
  </si>
  <si>
    <t>PputA514_0355</t>
  </si>
  <si>
    <t>Phosphoenolpyruvate-protein phosphotransferase PtsP OS=Salmonella typhimurium (strain LT2 / SGSC1412 / ATCC 700720) GN=ptsP PE=3 SV=2</t>
  </si>
  <si>
    <t>PputA514_0357</t>
  </si>
  <si>
    <t>Prolipoprotein diacylglyceryl transferase OS=Pseudomonas fluorescens (strain SBW25) GN=lgt PE=3 SV=1</t>
  </si>
  <si>
    <t>PputA514_0358</t>
  </si>
  <si>
    <t>Thymidylate synthase OS=Pseudomonas fluorescens (strain SBW25) GN=thyA PE=3 SV=1</t>
  </si>
  <si>
    <t>PputA514_0359</t>
  </si>
  <si>
    <t>HTH-type transcriptional regulator ZntR homolog OS=Haemophilus influenzae (strain ATCC 51907 / DSM 11121 / KW20 / Rd) GN=zntR PE=3 SV=1</t>
  </si>
  <si>
    <t>PputA514_0361</t>
  </si>
  <si>
    <t>Probable cadmium-transporting ATPase OS=Staphylococcus aureus (strain MRSA252) GN=cadA PE=3 SV=1</t>
  </si>
  <si>
    <t>PputA514_0363</t>
  </si>
  <si>
    <t>HTH-type transcriptional activator CmpR OS=Synechococcus sp. (strain ATCC 27144 / PCC 6301 / SAUG 1402/1) GN=cmpR PE=3 SV=1</t>
  </si>
  <si>
    <t>PputA514_0371</t>
  </si>
  <si>
    <t>Uncharacterized membrane protein NMB1645 OS=Neisseria meningitidis serogroup B (strain MC58) GN=NMB1645 PE=1 SV=1</t>
  </si>
  <si>
    <t>PputA514_0372</t>
  </si>
  <si>
    <t>Dihydrofolate reductase type 3 OS=Salmonella typhimurium GN=dhfrIII PE=1 SV=1</t>
  </si>
  <si>
    <t>PputA514_0373</t>
  </si>
  <si>
    <t>Uncharacterized symporter YdjN OS=Escherichia coli (strain K12) GN=ydjN PE=3 SV=1</t>
  </si>
  <si>
    <t>PputA514_0374</t>
  </si>
  <si>
    <t>PputA514_0375</t>
  </si>
  <si>
    <t>Dihydroxy-acid dehydratase OS=Pseudomonas fluorescens (strain SBW25) GN=ilvD PE=3 SV=1</t>
  </si>
  <si>
    <t>PputA514_0381</t>
  </si>
  <si>
    <t>Phosphopantetheine adenylyltransferase OS=Pseudomonas fluorescens (strain SBW25) GN=coaD PE=3 SV=1</t>
  </si>
  <si>
    <t>PputA514_0383</t>
  </si>
  <si>
    <t>PputA514_0384</t>
  </si>
  <si>
    <t>Probable coniferyl aldehyde dehydrogenase OS=Pseudomonas aeruginosa (strain ATCC 15692 / PAO1 / 1C / PRS 101 / LMG 12228) GN=calB PE=3 SV=1</t>
  </si>
  <si>
    <t>PputA514_0386</t>
  </si>
  <si>
    <t>Probable 3-mercaptopyruvate sulfurtransferase OS=Pseudomonas aeruginosa (strain ATCC 15692 / PAO1 / 1C / PRS 101 / LMG 12228) GN=sseA PE=3 SV=1</t>
  </si>
  <si>
    <t>PputA514_0388</t>
  </si>
  <si>
    <t>Ribosomal RNA small subunit methyltransferase D OS=Escherichia coli (strain K12) GN=rsmD PE=1 SV=1</t>
  </si>
  <si>
    <t>PputA514_0389</t>
  </si>
  <si>
    <t>Uncharacterized zinc protease-like protein y4wB OS=Rhizobium sp. (strain NGR234) GN=NGR_a01030 PE=3 SV=1</t>
  </si>
  <si>
    <t>PputA514_0390</t>
  </si>
  <si>
    <t>Uncharacterized zinc protease y4wA OS=Rhizobium sp. (strain NGR234) GN=NGR_a01040 PE=3 SV=1</t>
  </si>
  <si>
    <t>PputA514_0391</t>
  </si>
  <si>
    <t>Signal recognition particle receptor FtsY OS=Escherichia coli (strain K12) GN=ftsY PE=1 SV=1</t>
  </si>
  <si>
    <t>PputA514_0392</t>
  </si>
  <si>
    <t>Cell division protein FtsX OS=Pseudomonas putida GN=ftsX PE=3 SV=1</t>
  </si>
  <si>
    <t>PputA514_0397</t>
  </si>
  <si>
    <t>Thiazole synthase OS=Pseudomonas fluorescens (strain SBW25) GN=thiG PE=3 SV=1</t>
  </si>
  <si>
    <t>PputA514_0398</t>
  </si>
  <si>
    <t>tRNA (guanine-N(7)-)-methyltransferase OS=Pseudomonas fluorescens (strain SBW25) GN=trmB PE=3 SV=1</t>
  </si>
  <si>
    <t>PputA514_0400</t>
  </si>
  <si>
    <t>Oxygen-independent coproporphyrinogen-III oxidase-like protein YggW OS=Escherichia coli (strain K12) GN=yggW PE=3 SV=1</t>
  </si>
  <si>
    <t>PputA514_0401</t>
  </si>
  <si>
    <t>Non-canonical purine NTP pyrophosphatase OS=Pseudomonas putida (strain KT2440) GN=PP_5100 PE=3 SV=1</t>
  </si>
  <si>
    <t>PputA514_0402</t>
  </si>
  <si>
    <t>PputA514_0405</t>
  </si>
  <si>
    <t>Uncharacterized protein PA0392 OS=Pseudomonas aeruginosa (strain ATCC 15692 / PAO1 / 1C / PRS 101 / LMG 12228) GN=PA0392 PE=3 SV=2</t>
  </si>
  <si>
    <t>PputA514_0406</t>
  </si>
  <si>
    <t>Pyrroline-5-carboxylate reductase OS=Pseudomonas aeruginosa (strain ATCC 15692 / PAO1 / 1C / PRS 101 / LMG 12228) GN=proC PE=1 SV=2</t>
  </si>
  <si>
    <t>PputA514_0407</t>
  </si>
  <si>
    <t>UPF0001 protein PA0394 OS=Pseudomonas aeruginosa (strain ATCC 15692 / PAO1 / 1C / PRS 101 / LMG 12228) GN=PA0394 PE=3 SV=1</t>
  </si>
  <si>
    <t>PputA514_0411</t>
  </si>
  <si>
    <t>Dihydroorotase-like protein OS=Pseudomonas putida GN=pyrC' PE=3 SV=1</t>
  </si>
  <si>
    <t>PputA514_0412</t>
  </si>
  <si>
    <t>Aspartate carbamoyltransferase OS=Pseudomonas fluorescens (strain SBW25) GN=pyrB PE=3 SV=1</t>
  </si>
  <si>
    <t>PputA514_0413</t>
  </si>
  <si>
    <t>Bifunctional protein PyrR OS=Pseudomonas fluorescens GN=pyrR PE=3 SV=1</t>
  </si>
  <si>
    <t>PputA514_0417</t>
  </si>
  <si>
    <t>PputA514_0418</t>
  </si>
  <si>
    <t>Glutathione synthetase OS=Pseudomonas putida (strain KT2440) GN=gshB PE=3 SV=1</t>
  </si>
  <si>
    <t>PputA514_0420</t>
  </si>
  <si>
    <t>Protein PilH OS=Pseudomonas aeruginosa (strain ATCC 15692 / PAO1 / 1C / PRS 101 / LMG 12228) GN=pilH PE=3 SV=1</t>
  </si>
  <si>
    <t>PputA514_0423</t>
  </si>
  <si>
    <t>Protein PilJ OS=Pseudomonas aeruginosa (strain ATCC 15692 / PAO1 / 1C / PRS 101 / LMG 12228) GN=pilJ PE=4 SV=1</t>
  </si>
  <si>
    <t>PputA514_0424</t>
  </si>
  <si>
    <t>PputA514_0425</t>
  </si>
  <si>
    <t>Chemotaxis protein CheA OS=Treponema pallidum (strain Nichols) GN=cheA PE=3 SV=2</t>
  </si>
  <si>
    <t>PputA514_0426</t>
  </si>
  <si>
    <t>PputA514_0448</t>
  </si>
  <si>
    <t>Glutamate/aspartate periplasmic-binding protein OS=Escherichia coli (strain K12) GN=gltI PE=1 SV=2</t>
  </si>
  <si>
    <t>PputA514_0449</t>
  </si>
  <si>
    <t>Ribosomal RNA small subunit methyltransferase E OS=Dickeya dadantii (strain 3937) GN=rsmE PE=3 SV=2</t>
  </si>
  <si>
    <t>PputA514_0450</t>
  </si>
  <si>
    <t>Adenosylmethionine-8-amino-7-oxononanoate aminotransferase OS=Lysinibacillus sphaericus GN=bioA PE=1 SV=1</t>
  </si>
  <si>
    <t>PputA514_0452</t>
  </si>
  <si>
    <t>UPF0312 protein PFL_5802 OS=Pseudomonas fluorescens (strain Pf-5 / ATCC BAA-477) GN=PFL_5802 PE=3 SV=1</t>
  </si>
  <si>
    <t>PputA514_0455</t>
  </si>
  <si>
    <t>PputA514_0461</t>
  </si>
  <si>
    <t>Delta-aminolevulinic acid dehydratase OS=Shigella flexneri GN=hemB PE=3 SV=2</t>
  </si>
  <si>
    <t>PputA514_0463</t>
  </si>
  <si>
    <t>Disulfide-bond oxidoreductase YfcG OS=Escherichia coli (strain K12) GN=yfcG PE=1 SV=1</t>
  </si>
  <si>
    <t>PputA514_0466</t>
  </si>
  <si>
    <t>tRNA 2-selenouridine synthase OS=Pseudomonas fluorescens (strain Pf-5 / ATCC BAA-477) GN=selU PE=3 SV=1</t>
  </si>
  <si>
    <t>PputA514_0473</t>
  </si>
  <si>
    <t>PputA514_0474</t>
  </si>
  <si>
    <t>UPF0502 protein PFLU_2135 OS=Pseudomonas fluorescens (strain SBW25) GN=PFLU_2135 PE=3 SV=1</t>
  </si>
  <si>
    <t>PputA514_0475</t>
  </si>
  <si>
    <t>Shikimate 5-dehydrogenase-like protein HI_0607 OS=Haemophilus influenzae (strain ATCC 51907 / DSM 11121 / KW20 / Rd) GN=HI_0607 PE=1 SV=1</t>
  </si>
  <si>
    <t>PputA514_0482</t>
  </si>
  <si>
    <t>Methyl-accepting chemotaxis protein PA2652 OS=Pseudomonas aeruginosa (strain ATCC 15692 / PAO1 / 1C / PRS 101 / LMG 12228) GN=PA2652 PE=4 SV=1</t>
  </si>
  <si>
    <t>PputA514_0484</t>
  </si>
  <si>
    <t>PputA514_0488</t>
  </si>
  <si>
    <t>Titin OS=Homo sapiens GN=TTN PE=1 SV=4</t>
  </si>
  <si>
    <t>PputA514_0491</t>
  </si>
  <si>
    <t>6-carboxy-5,6,7,8-tetrahydropterin synthase OS=Shigella flexneri GN=queD PE=3 SV=1</t>
  </si>
  <si>
    <t>PputA514_0493</t>
  </si>
  <si>
    <t>Putative ADP-ribose pyrophosphatase YjhB OS=Bacillus subtilis (strain 168) GN=yjhB PE=3 SV=1</t>
  </si>
  <si>
    <t>PputA514_0495</t>
  </si>
  <si>
    <t>Cytosine deaminase OS=Escherichia coli (strain K12) GN=codA PE=1 SV=3</t>
  </si>
  <si>
    <t>PputA514_0511</t>
  </si>
  <si>
    <t>Uncharacterized protein C4H3.03c OS=Schizosaccharomyces pombe (strain 972 / ATCC 24843) GN=SPAC4H3.03c PE=4 SV=1</t>
  </si>
  <si>
    <t>PputA514_0516</t>
  </si>
  <si>
    <t>Mannose-1-phosphate guanylyltransferase OS=Escherichia coli GN=manC PE=3 SV=1</t>
  </si>
  <si>
    <t>PputA514_0518</t>
  </si>
  <si>
    <t>EPS I polysaccharide export outer membrane protein EpsA OS=Ralstonia solanacearum GN=epsA PE=3 SV=1</t>
  </si>
  <si>
    <t>PputA514_0519</t>
  </si>
  <si>
    <t>PputA514_0520</t>
  </si>
  <si>
    <t>D-inositol 3-phosphate glycosyltransferase OS=Streptomyces bingchenggensis (strain BCW-1) GN=mshA PE=3 SV=1</t>
  </si>
  <si>
    <t>PputA514_0523</t>
  </si>
  <si>
    <t>Protein RfbU OS=Salmonella typhimurium (strain LT2 / SGSC1412 / ATCC 700720) GN=rfbU PE=3 SV=1</t>
  </si>
  <si>
    <t>PputA514_0527</t>
  </si>
  <si>
    <t>PputA514_0533</t>
  </si>
  <si>
    <t>PputA514_0544</t>
  </si>
  <si>
    <t>Carboxypeptidase G2 OS=Pseudomonas sp. (strain RS-16) GN=cpg2 PE=1 SV=1</t>
  </si>
  <si>
    <t>PputA514_0555</t>
  </si>
  <si>
    <t>Uncharacterized HTH-type transcriptional regulator YwbI OS=Bacillus subtilis (strain 168) GN=ywbI PE=4 SV=1</t>
  </si>
  <si>
    <t>PputA514_0590</t>
  </si>
  <si>
    <t>Transaldolase OS=Pseudomonas fluorescens (strain Pf-5 / ATCC BAA-477) GN=tal PE=3 SV=1</t>
  </si>
  <si>
    <t>PputA514_0607</t>
  </si>
  <si>
    <t>PputA514_0609</t>
  </si>
  <si>
    <t>PputA514_0622</t>
  </si>
  <si>
    <t>Alcohol dehydrogenase cytochrome c subunit OS=Gluconacetobacter polyoxogenes GN=adhB PE=1 SV=1</t>
  </si>
  <si>
    <t>PputA514_0634</t>
  </si>
  <si>
    <t>Ketimine reductase mu-crystallin OS=Macropus fuliginosus GN=CRYM PE=2 SV=1</t>
  </si>
  <si>
    <t>PputA514_0637</t>
  </si>
  <si>
    <t>Lysine-arginine-ornithine-binding periplasmic protein OS=Salmonella typhimurium (strain LT2 / SGSC1412 / ATCC 700720) GN=argT PE=1 SV=2</t>
  </si>
  <si>
    <t>PputA514_0643</t>
  </si>
  <si>
    <t>Nuclease OS=Serratia marcescens GN=nucA PE=1 SV=2</t>
  </si>
  <si>
    <t>Vanillin dehydrogenase OS=Pseudomonas fluorescens GN=vdh PE=3 SV=1</t>
  </si>
  <si>
    <t>PputA514_0659</t>
  </si>
  <si>
    <t>Transcriptional regulatory protein XylR OS=Pseudomonas putida GN=xylR PE=4 SV=1</t>
  </si>
  <si>
    <t>PputA514_0660</t>
  </si>
  <si>
    <t>HTH-type transcriptional repressor NicS OS=Pseudomonas putida (strain KT2440) GN=nicS PE=2 SV=1</t>
  </si>
  <si>
    <t>PputA514_0666</t>
  </si>
  <si>
    <t>CDP-diacylglycerol--glycerol-3-phosphate 3-phosphatidyltransferase OS=Pseudomonas fluorescens GN=pgsA PE=3 SV=1</t>
  </si>
  <si>
    <t>PputA514_0667</t>
  </si>
  <si>
    <t>UvrABC system protein C OS=Pseudomonas fluorescens (strain SBW25) GN=uvrC PE=3 SV=1</t>
  </si>
  <si>
    <t>PputA514_0669</t>
  </si>
  <si>
    <t>Response regulator GacA OS=Pseudomonas fluorescens GN=gacA PE=3 SV=1</t>
  </si>
  <si>
    <t>PputA514_0677</t>
  </si>
  <si>
    <t>Probable 2-ketoarginine decarboxylase AruI OS=Pseudomonas aeruginosa (strain ATCC 15692 / PAO1 / 1C / PRS 101 / LMG 12228) GN=aruI PE=1 SV=1</t>
  </si>
  <si>
    <t>PputA514_0678</t>
  </si>
  <si>
    <t>Uncharacterized protein MJ0590 OS=Methanocaldococcus jannaschii (strain ATCC 43067 / DSM 2661 / JAL-1 / JCM 10045 / NBRC 100440) GN=MJ0590 PE=4 SV=1</t>
  </si>
  <si>
    <t>PputA514_0685</t>
  </si>
  <si>
    <t>2,5-diketo-D-gluconic acid reductase B OS=Yersinia pestis GN=dkgB PE=3 SV=1</t>
  </si>
  <si>
    <t>PputA514_0690</t>
  </si>
  <si>
    <t>Uncharacterized membrane protein YahN OS=Escherichia coli (strain K12) GN=yahN PE=3 SV=1</t>
  </si>
  <si>
    <t>PputA514_0691</t>
  </si>
  <si>
    <t>Methionyl-tRNA formyltransferase OS=Burkholderia sp. (strain 383) GN=fmt PE=3 SV=1</t>
  </si>
  <si>
    <t>PputA514_0692</t>
  </si>
  <si>
    <t>Uncharacterized aminotransferase C1771.03c OS=Schizosaccharomyces pombe (strain 972 / ATCC 24843) GN=SPBC1773.03c PE=3 SV=1</t>
  </si>
  <si>
    <t>PputA514_0693</t>
  </si>
  <si>
    <t>PputA514_0694</t>
  </si>
  <si>
    <t>PputA514_0695</t>
  </si>
  <si>
    <t>Uncharacterized protein sll1178 OS=Synechocystis sp. (strain PCC 6803 / Kazusa) GN=sll1178 PE=3 SV=1</t>
  </si>
  <si>
    <t>PputA514_0697</t>
  </si>
  <si>
    <t>Inosamine-phosphate amidinotransferase 1 OS=Streptomyces glaucescens GN=strB1 PE=3 SV=1</t>
  </si>
  <si>
    <t>PputA514_0698</t>
  </si>
  <si>
    <t>PputA514_0699</t>
  </si>
  <si>
    <t>PputA514_0702</t>
  </si>
  <si>
    <t>FK506-binding protein 1 OS=Debaryomyces hansenii (strain ATCC 36239 / CBS 767 / JCM 1990 / NBRC 0083 / IGC 2968) GN=FPR1 PE=3 SV=1</t>
  </si>
  <si>
    <t>PputA514_0704</t>
  </si>
  <si>
    <t>Probable nitrilase C965.09 OS=Schizosaccharomyces pombe (strain 972 / ATCC 24843) GN=SPCC965.09 PE=3 SV=1</t>
  </si>
  <si>
    <t>PputA514_0707</t>
  </si>
  <si>
    <t>PputA514_0708</t>
  </si>
  <si>
    <t>Transcriptional regulatory protein DevR (DosR) OS=Mycobacterium tuberculosis GN=devR PE=1 SV=2</t>
  </si>
  <si>
    <t>PputA514_0709</t>
  </si>
  <si>
    <t>UPF0337 protein PP_2059 OS=Pseudomonas putida (strain KT2440) GN=PP_2059 PE=3 SV=1</t>
  </si>
  <si>
    <t>PputA514_0711</t>
  </si>
  <si>
    <t>PputA514_0715</t>
  </si>
  <si>
    <t>PputA514_0718</t>
  </si>
  <si>
    <t>HTH-type transcriptional activator TtdR OS=Escherichia coli (strain K12) GN=ttdR PE=4 SV=2</t>
  </si>
  <si>
    <t>PputA514_0724</t>
  </si>
  <si>
    <t>PputA514_0726</t>
  </si>
  <si>
    <t>CBS domain-containing protein CBSX3, mitochondrial OS=Arabidopsis thaliana GN=CBSX3 PE=1 SV=1</t>
  </si>
  <si>
    <t>PputA514_0730</t>
  </si>
  <si>
    <t>Uncharacterized HTH-type transcriptional regulator YbhD OS=Escherichia coli (strain K12) GN=ybhD PE=4 SV=3</t>
  </si>
  <si>
    <t>PputA514_0731</t>
  </si>
  <si>
    <t>Probable succinyl-CoA:3-ketoacid coenzyme A transferase subunit A OS=Bacillus subtilis (strain 168) GN=scoA PE=1 SV=1</t>
  </si>
  <si>
    <t>PputA514_0733</t>
  </si>
  <si>
    <t>Acetyl-CoA acetyltransferase OS=Pseudomonas aeruginosa (strain ATCC 15692 / PAO1 / 1C / PRS 101 / LMG 12228) GN=atoB PE=3 SV=1</t>
  </si>
  <si>
    <t>PputA514_0746</t>
  </si>
  <si>
    <t>Uncharacterized oxidoreductase Lmo0432 OS=Listeria monocytogenes serovar 1/2a (strain ATCC BAA-679 / EGD-e) GN=lmo0432 PE=3 SV=2</t>
  </si>
  <si>
    <t>PputA514_0747</t>
  </si>
  <si>
    <t>2-hydroxychromene-2-carboxylate isomerase OS=Sphingobium xenophagum GN=nsaD PE=1 SV=1</t>
  </si>
  <si>
    <t>PputA514_0748</t>
  </si>
  <si>
    <t>Probable Xaa-Pro aminopeptidase P OS=Coprinopsis cinerea (strain Okayama-7 / 130 / ATCC MYA-4618 / FGSC 9003) GN=AMPP PE=3 SV=1</t>
  </si>
  <si>
    <t>PputA514_0749</t>
  </si>
  <si>
    <t>Probable Xaa-Pro aminopeptidase P OS=Penicillium marneffei (strain ATCC 18224 / CBS 334.59 / QM 7333) GN=ampp PE=3 SV=1</t>
  </si>
  <si>
    <t>PputA514_0750</t>
  </si>
  <si>
    <t>Cysteine desulfurase OS=Azotobacter vinelandii GN=iscS PE=1 SV=3</t>
  </si>
  <si>
    <t>PputA514_0753</t>
  </si>
  <si>
    <t>Alkanesulfonate monooxygenase OS=Pseudomonas syringae pv. tomato (strain DC3000) GN=ssuD PE=3 SV=1</t>
  </si>
  <si>
    <t>PputA514_0761</t>
  </si>
  <si>
    <t>Uncharacterized protein Mb0911c OS=Mycobacterium bovis (strain ATCC BAA-935 / AF2122/97) GN=Mb0911c PE=4 SV=1</t>
  </si>
  <si>
    <t>PputA514_0768</t>
  </si>
  <si>
    <t>3-isopropylmalate dehydratase large subunit 1 OS=Mannheimia succiniciproducens (strain MBEL55E) GN=leuC1 PE=3 SV=1</t>
  </si>
  <si>
    <t>PputA514_0777</t>
  </si>
  <si>
    <t>PputA514_0779</t>
  </si>
  <si>
    <t>PputA514_0783</t>
  </si>
  <si>
    <t>Spermidine/putrescine import ATP-binding protein PotA OS=Haemophilus influenzae (strain 86-028NP) GN=potA PE=3 SV=2</t>
  </si>
  <si>
    <t>PputA514_0784</t>
  </si>
  <si>
    <t>PputA514_0785</t>
  </si>
  <si>
    <t>Quinone oxidoreductase PIG3 OS=Homo sapiens GN=TP53I3 PE=1 SV=2</t>
  </si>
  <si>
    <t>PputA514_0786</t>
  </si>
  <si>
    <t>Tail-specific protease OS=Escherichia coli (strain K12) GN=prc PE=1 SV=2</t>
  </si>
  <si>
    <t>PputA514_0787</t>
  </si>
  <si>
    <t>PputA514_0789</t>
  </si>
  <si>
    <t>PputA514_0790</t>
  </si>
  <si>
    <t>PputA514_0792</t>
  </si>
  <si>
    <t>FKBP-type 22 kDa peptidyl-prolyl cis-trans isomerase OS=Shigella flexneri GN=fklB PE=3 SV=2</t>
  </si>
  <si>
    <t>PputA514_0793</t>
  </si>
  <si>
    <t>Uncharacterized protein y4iJ OS=Rhizobium sp. (strain NGR234) GN=NGR_a03230 PE=4 SV=1</t>
  </si>
  <si>
    <t>PputA514_0804</t>
  </si>
  <si>
    <t>Recombination-associated protein RdgC OS=Pseudomonas fluorescens (strain SBW25) GN=rdgC PE=3 SV=1</t>
  </si>
  <si>
    <t>PputA514_0811</t>
  </si>
  <si>
    <t>Uncharacterized HTH-type transcriptional regulator Mb1581 OS=Mycobacterium bovis (strain ATCC BAA-935 / AF2122/97) GN=Mb1581 PE=4 SV=1</t>
  </si>
  <si>
    <t>PputA514_0813</t>
  </si>
  <si>
    <t>Uncharacterized ABC transporter ATP-binding protein YadG OS=Escherichia coli (strain K12) GN=yadG PE=3 SV=1</t>
  </si>
  <si>
    <t>PputA514_0814</t>
  </si>
  <si>
    <t>PputA514_0817</t>
  </si>
  <si>
    <t>PputA514_0828</t>
  </si>
  <si>
    <t>Putative dipeptidase YtjP OS=Bacillus subtilis (strain 168) GN=ytjP PE=3 SV=1</t>
  </si>
  <si>
    <t>PputA514_0829</t>
  </si>
  <si>
    <t>PputA514_0830</t>
  </si>
  <si>
    <t>Putative aminoacrylate hydrolase RutD OS=Methylobacterium extorquens (strain CM4 / NCIMB 13688) GN=rutD PE=3 SV=1</t>
  </si>
  <si>
    <t>PputA514_0835</t>
  </si>
  <si>
    <t>Orotidine 5'-phosphate decarboxylase OS=Pseudomonas fluorescens (strain SBW25) GN=pyrF PE=3 SV=1</t>
  </si>
  <si>
    <t>PputA514_0839</t>
  </si>
  <si>
    <t>PputA514_0842</t>
  </si>
  <si>
    <t>Putative esterase PA1618 OS=Pseudomonas aeruginosa (strain ATCC 15692 / PAO1 / 1C / PRS 101 / LMG 12228) GN=PA1618 PE=3 SV=1</t>
  </si>
  <si>
    <t>PputA514_0844</t>
  </si>
  <si>
    <t>Phosphohistidine phosphatase SixA homolog OS=Haemophilus influenzae (strain ATCC 51907 / DSM 11121 / KW20 / Rd) GN=sixA-A PE=3 SV=1</t>
  </si>
  <si>
    <t>PputA514_0845</t>
  </si>
  <si>
    <t>PputA514_0846</t>
  </si>
  <si>
    <t>Glycerol-3-phosphate dehydrogenase [NAD(P)+] OS=Pseudomonas fluorescens (strain SBW25) GN=gpsA PE=3 SV=1</t>
  </si>
  <si>
    <t>PputA514_0850</t>
  </si>
  <si>
    <t>3-hydroxydecanoyl-[acyl-carrier-protein] dehydratase OS=Pseudomonas fluorescens (strain SBW25) GN=fabA PE=3 SV=1</t>
  </si>
  <si>
    <t>PputA514_0851</t>
  </si>
  <si>
    <t>3-oxoacyl-[acyl-carrier-protein] synthase 1 OS=Haemophilus influenzae (strain ATCC 51907 / DSM 11121 / KW20 / Rd) GN=fabB PE=3 SV=1</t>
  </si>
  <si>
    <t>PputA514_0853</t>
  </si>
  <si>
    <t>Pirin-like protein CC_3178 OS=Caulobacter crescentus (strain ATCC 19089 / CB15) GN=CC_3178 PE=3 SV=1</t>
  </si>
  <si>
    <t>PputA514_0854</t>
  </si>
  <si>
    <t>Uncharacterized protein K02A2.1 OS=Caenorhabditis elegans GN=K02A2.1 PE=4 SV=2</t>
  </si>
  <si>
    <t>PputA514_0855</t>
  </si>
  <si>
    <t>Chaperone protein HtpG OS=Pseudomonas fluorescens (strain SBW25) GN=htpG PE=3 SV=1</t>
  </si>
  <si>
    <t>PputA514_0857</t>
  </si>
  <si>
    <t>PputA514_0860</t>
  </si>
  <si>
    <t>Succinyl-CoA ligase [ADP-forming] subunit alpha OS=Pseudomonas aeruginosa (strain ATCC 15692 / PAO1 / 1C / PRS 101 / LMG 12228) GN=sucD PE=3 SV=2</t>
  </si>
  <si>
    <t>PputA514_0861</t>
  </si>
  <si>
    <t>Succinyl-CoA ligase [ADP-forming] subunit beta OS=Pseudomonas fluorescens (strain Pf-5 / ATCC BAA-477) GN=sucC PE=3 SV=1</t>
  </si>
  <si>
    <t>PputA514_0862</t>
  </si>
  <si>
    <t>Dihydrolipoamide dehydrogenase OS=Pseudomonas putida GN=lpdG PE=1 SV=4</t>
  </si>
  <si>
    <t>PputA514_0863</t>
  </si>
  <si>
    <t>Dihydrolipoyllysine-residue succinyltransferase component of 2-oxoglutarate dehydrogenase complex (Fragment) OS=Pseudomonas putida GN=sucB PE=3 SV=2</t>
  </si>
  <si>
    <t>PputA514_0864</t>
  </si>
  <si>
    <t>Dihydrolipoyllysine-residue succinyltransferase component of 2-oxoglutarate dehydrogenase complex OS=Pseudomonas aeruginosa (strain ATCC 15692 / PAO1 / 1C / PRS 101 / LMG 12228) GN=sucB PE=3 SV=1</t>
  </si>
  <si>
    <t>PputA514_0865</t>
  </si>
  <si>
    <t>2-oxoglutarate dehydrogenase E1 component OS=Azotobacter vinelandii GN=sucA PE=3 SV=1</t>
  </si>
  <si>
    <t>PputA514_0866</t>
  </si>
  <si>
    <t>Succinate dehydrogenase iron-sulfur subunit OS=Salmonella typhimurium (strain LT2 / SGSC1412 / ATCC 700720) GN=sdhB PE=3 SV=2</t>
  </si>
  <si>
    <t>PputA514_0867</t>
  </si>
  <si>
    <t>Succinate dehydrogenase flavoprotein subunit OS=Escherichia coli (strain K12) GN=sdhA PE=1 SV=1</t>
  </si>
  <si>
    <t>PputA514_0868</t>
  </si>
  <si>
    <t>Succinate dehydrogenase flavoprotein subunit OS=Salmonella typhimurium (strain LT2 / SGSC1412 / ATCC 700720) GN=sdhA PE=3 SV=1</t>
  </si>
  <si>
    <t>PputA514_0869</t>
  </si>
  <si>
    <t>Succinate dehydrogenase hydrophobic membrane anchor subunit OS=Coxiella burnetii (strain RSA 493 / Nine Mile phase I) GN=sdhD PE=1 SV=2</t>
  </si>
  <si>
    <t>PputA514_0870</t>
  </si>
  <si>
    <t>Succinate dehydrogenase cytochrome b556 subunit OS=Escherichia coli (strain K12) GN=sdhC PE=1 SV=1</t>
  </si>
  <si>
    <t>PputA514_0871</t>
  </si>
  <si>
    <t>Citrate synthase OS=Pseudomonas aeruginosa (strain ATCC 15692 / PAO1 / 1C / PRS 101 / LMG 12228) GN=gltA PE=3 SV=2</t>
  </si>
  <si>
    <t>PputA514_0872</t>
  </si>
  <si>
    <t>Cation/acetate symporter ActP OS=Yersinia enterocolitica serotype O:8 / biotype 1B (strain NCTC 13174 / 8081) GN=actP PE=3 SV=1</t>
  </si>
  <si>
    <t>PputA514_0878</t>
  </si>
  <si>
    <t>PputA514_0879</t>
  </si>
  <si>
    <t>Uncharacterized protein RP093 OS=Rickettsia prowazekii (strain Madrid E) GN=RP093 PE=3 SV=1</t>
  </si>
  <si>
    <t>PputA514_0883</t>
  </si>
  <si>
    <t>HTH-type transcriptional regulator RutR OS=Shigella flexneri GN=rutR PE=3 SV=1</t>
  </si>
  <si>
    <t>PputA514_0887</t>
  </si>
  <si>
    <t>Hydroxypyruvate isomerase OS=Escherichia coli (strain K12) GN=hyi PE=1 SV=1</t>
  </si>
  <si>
    <t>PputA514_0894</t>
  </si>
  <si>
    <t>Sulfate-binding protein OS=Shigella flexneri GN=sbp PE=3 SV=1</t>
  </si>
  <si>
    <t>PputA514_0895</t>
  </si>
  <si>
    <t>PputA514_0900</t>
  </si>
  <si>
    <t>PputA514_0915</t>
  </si>
  <si>
    <t>PputA514_0918</t>
  </si>
  <si>
    <t>PputA514_0919</t>
  </si>
  <si>
    <t>Cytochrome c-type biogenesis protein CycH OS=Pseudomonas fluorescens GN=cycH PE=3 SV=1</t>
  </si>
  <si>
    <t>PputA514_0920</t>
  </si>
  <si>
    <t>Cytochrome c-type biogenesis protein CcmH OS=Pseudomonas fluorescens GN=ccmH PE=3 SV=1</t>
  </si>
  <si>
    <t>PputA514_0921</t>
  </si>
  <si>
    <t>Thiol:disulfide interchange protein DsbE OS=Pseudomonas fluorescens biotype C GN=dsbE PE=3 SV=1</t>
  </si>
  <si>
    <t>PputA514_0928</t>
  </si>
  <si>
    <t>Heme exporter protein B OS=Pseudomonas aeruginosa (strain ATCC 15692 / PAO1 / 1C / PRS 101 / LMG 12228) GN=ccmB PE=3 SV=1</t>
  </si>
  <si>
    <t>PputA514_0929</t>
  </si>
  <si>
    <t>Cytochrome c biogenesis ATP-binding export protein CcmA OS=Pseudomonas fluorescens (strain Pf-5 / ATCC BAA-477) GN=ccmA PE=3 SV=1</t>
  </si>
  <si>
    <t>PputA514_0932</t>
  </si>
  <si>
    <t>Molybdopterin molybdenumtransferase OS=Escherichia coli (strain K12) GN=moeA PE=1 SV=1</t>
  </si>
  <si>
    <t>PputA514_0933</t>
  </si>
  <si>
    <t>Molybdenum cofactor biosynthesis protein B OS=Escherichia coli (strain K12) GN=moaB PE=1 SV=2</t>
  </si>
  <si>
    <t>PputA514_0934</t>
  </si>
  <si>
    <t>Molybdenum cofactor guanylyltransferase OS=Pseudomonas fluorescens (strain SBW25) GN=mobA PE=3 SV=1</t>
  </si>
  <si>
    <t>PputA514_0935</t>
  </si>
  <si>
    <t>PputA514_0941</t>
  </si>
  <si>
    <t>Uncharacterized protein YqjD OS=Shigella flexneri GN=yqjD PE=3 SV=1</t>
  </si>
  <si>
    <t>PputA514_0942</t>
  </si>
  <si>
    <t>PputA514_0943</t>
  </si>
  <si>
    <t>PputA514_0945</t>
  </si>
  <si>
    <t>Deoxyguanosinetriphosphate triphosphohydrolase-like protein OS=Pseudomonas aeruginosa (strain ATCC 15692 / PAO1 / 1C / PRS 101 / LMG 12228) GN=dgt2 PE=3 SV=1</t>
  </si>
  <si>
    <t>PputA514_0950</t>
  </si>
  <si>
    <t>PputA514_0953</t>
  </si>
  <si>
    <t>Glutathione peroxidase 2 OS=Saccharomyces cerevisiae (strain ATCC 204508 / S288c) GN=GPX2 PE=1 SV=1</t>
  </si>
  <si>
    <t>PputA514_0954</t>
  </si>
  <si>
    <t>Peptide methionine sulfoxide reductase MsrB OS=Pseudomonas fluorescens (strain SBW25) GN=msrB PE=3 SV=1</t>
  </si>
  <si>
    <t>PputA514_0955</t>
  </si>
  <si>
    <t>Glutamate-pyruvate aminotransferase AlaA OS=Shigella flexneri GN=alaA PE=3 SV=1</t>
  </si>
  <si>
    <t>PputA514_0956</t>
  </si>
  <si>
    <t>Protease HtpX OS=Pseudomonas fluorescens (strain SBW25) GN=htpX PE=3 SV=1</t>
  </si>
  <si>
    <t>PputA514_0959</t>
  </si>
  <si>
    <t>ATP-dependent RNA helicase DeaD OS=Buchnera aphidicola subsp. Acyrthosiphon pisum (strain APS) GN=deaD PE=3 SV=1</t>
  </si>
  <si>
    <t>PputA514_0962</t>
  </si>
  <si>
    <t>Phospho-2-dehydro-3-deoxyheptonate aldolase 1, chloroplastic OS=Arabidopsis thaliana GN=DHS1 PE=2 SV=2</t>
  </si>
  <si>
    <t>PputA514_0968</t>
  </si>
  <si>
    <t>Organic hydroperoxide resistance transcriptional regulator OS=Bacillus subtilis (strain 168) GN=ohrR PE=1 SV=1</t>
  </si>
  <si>
    <t>PputA514_0970</t>
  </si>
  <si>
    <t>Elongation factor P OS=Pseudomonas fluorescens (strain SBW25) GN=efp PE=3 SV=1</t>
  </si>
  <si>
    <t>PputA514_0973</t>
  </si>
  <si>
    <t>PputA514_0974</t>
  </si>
  <si>
    <t>HTH-type transcriptional regulator CysB OS=Salmonella typhimurium (strain LT2 / SGSC1412 / ATCC 700720) GN=cysB PE=1 SV=1</t>
  </si>
  <si>
    <t>PputA514_0978</t>
  </si>
  <si>
    <t>Putative 2-dehydropantoate 2-reductase OS=Nostoc sp. (strain PCC 7120 / UTEX 2576) GN=all1319 PE=3 SV=1</t>
  </si>
  <si>
    <t>PputA514_0980</t>
  </si>
  <si>
    <t>PputA514_0981</t>
  </si>
  <si>
    <t>Phospho-2-dehydro-3-deoxyheptonate aldolase, Tyr-sensitive OS=Salmonella typhimurium (strain LT2 / SGSC1412 / ATCC 700720) GN=aroF PE=3 SV=1</t>
  </si>
  <si>
    <t>PputA514_0982</t>
  </si>
  <si>
    <t>Major outer membrane lipoprotein OS=Pseudomonas aeruginosa (strain ATCC 15692 / PAO1 / 1C / PRS 101 / LMG 12228) GN=oprI PE=3 SV=1</t>
  </si>
  <si>
    <t>PputA514_0983</t>
  </si>
  <si>
    <t>Probable L,D-transpeptidase YbiS OS=Escherichia coli (strain K12) GN=ybiS PE=1 SV=1</t>
  </si>
  <si>
    <t>PputA514_0985</t>
  </si>
  <si>
    <t>Esterase TesA OS=Pseudomonas aeruginosa (strain ATCC 15692 / PAO1 / 1C / PRS 101 / LMG 12228) GN=tesA PE=1 SV=1</t>
  </si>
  <si>
    <t>PputA514_0986</t>
  </si>
  <si>
    <t>Uncharacterized ABC transporter ATP-binding protein YbbA OS=Shigella flexneri GN=ybbA PE=3 SV=1</t>
  </si>
  <si>
    <t>PputA514_0987</t>
  </si>
  <si>
    <t>Uncharacterized ABC transporter permease YbbP OS=Escherichia coli (strain K12) GN=ybbP PE=3 SV=1</t>
  </si>
  <si>
    <t>PputA514_0989</t>
  </si>
  <si>
    <t>PputA514_0990</t>
  </si>
  <si>
    <t>PputA514_0998</t>
  </si>
  <si>
    <t>PputA514_1002</t>
  </si>
  <si>
    <t>PputA514_1003</t>
  </si>
  <si>
    <t>PputA514_1015</t>
  </si>
  <si>
    <t>Capsular polysaccharide biosynthesis protein CapD OS=Staphylococcus aureus GN=capD PE=3 SV=1</t>
  </si>
  <si>
    <t>PputA514_1017</t>
  </si>
  <si>
    <t>Undecaprenyl phosphate N,N'-diacetylbacillosamine 1-phosphate transferase OS=Campylobacter jejuni subsp. jejuni serotype O:2 (strain NCTC 11168) GN=pglC PE=1 SV=1</t>
  </si>
  <si>
    <t>PputA514_1019</t>
  </si>
  <si>
    <t>UDP-glucose 4-epimerase OS=Vibrio cholerae GN=galE PE=3 SV=1</t>
  </si>
  <si>
    <t>PputA514_1029</t>
  </si>
  <si>
    <t>dTDP-3-amino-3,6-dideoxy-alpha-D-galactopyranose transaminase OS=Aneurinibacillus thermoaerophilus GN=fdtB PE=1 SV=1</t>
  </si>
  <si>
    <t>PputA514_1031</t>
  </si>
  <si>
    <t>Integration host factor subunit beta OS=Pseudomonas fluorescens (strain SBW25) GN=ihfB PE=3 SV=1</t>
  </si>
  <si>
    <t>PputA514_1033</t>
  </si>
  <si>
    <t>30S ribosomal protein S1 OS=Pseudomonas aeruginosa (strain ATCC 15692 / PAO1 / 1C / PRS 101 / LMG 12228) GN=rpsA PE=3 SV=1</t>
  </si>
  <si>
    <t>PputA514_1034</t>
  </si>
  <si>
    <t>Cytidylate kinase OS=Pseudomonas fluorescens (strain SBW25) GN=cmk PE=3 SV=1</t>
  </si>
  <si>
    <t>PputA514_1035</t>
  </si>
  <si>
    <t>3-phosphoshikimate 1-carboxyvinyltransferase OS=Methylococcus capsulatus (strain ATCC 33009 / NCIMB 11132 / Bath) GN=aroA PE=3 SV=2</t>
  </si>
  <si>
    <t>PputA514_1036</t>
  </si>
  <si>
    <t>Histidinol-phosphate aminotransferase 2 OS=Pseudomonas fluorescens (strain Pf0-1) GN=hisC2 PE=1 SV=1</t>
  </si>
  <si>
    <t>PputA514_1037</t>
  </si>
  <si>
    <t>P-protein OS=Pseudomonas aeruginosa (strain ATCC 15692 / PAO1 / 1C / PRS 101 / LMG 12228) GN=pheA PE=3 SV=1</t>
  </si>
  <si>
    <t>PputA514_1038</t>
  </si>
  <si>
    <t>PputA514_1039</t>
  </si>
  <si>
    <t>Phosphoserine aminotransferase OS=Pseudomonas fluorescens (strain SBW25) GN=serC PE=3 SV=1</t>
  </si>
  <si>
    <t>PputA514_1040</t>
  </si>
  <si>
    <t>DNA gyrase subunit A OS=Pseudomonas aeruginosa (strain ATCC 15692 / PAO1 / 1C / PRS 101 / LMG 12228) GN=gyrA PE=3 SV=1</t>
  </si>
  <si>
    <t>PputA514_1041</t>
  </si>
  <si>
    <t>Methylthioribose-1-phosphate isomerase OS=Pseudomonas fluorescens (strain Pf0-1) GN=mtnA PE=3 SV=1</t>
  </si>
  <si>
    <t>PputA514_1042</t>
  </si>
  <si>
    <t>5-methylthioadenosine/S-adenosylhomocysteine deaminase OS=Teredinibacter turnerae (strain ATCC 39867 / T7901) GN=mtaD PE=3 SV=1</t>
  </si>
  <si>
    <t>PputA514_1043</t>
  </si>
  <si>
    <t>Ubiquinone biosynthesis O-methyltransferase OS=Pseudomonas fluorescens (strain SBW25) GN=ubiG PE=3 SV=1</t>
  </si>
  <si>
    <t>PputA514_1044</t>
  </si>
  <si>
    <t>Phosphoglycolate phosphatase 2 OS=Pseudomonas aeruginosa (strain ATCC 15692 / PAO1 / 1C / PRS 101 / LMG 12228) GN=gph2 PE=3 SV=1</t>
  </si>
  <si>
    <t>PputA514_1045</t>
  </si>
  <si>
    <t>Uncharacterized oxidoreductase YciK OS=Escherichia coli (strain K12) GN=yciK PE=1 SV=3</t>
  </si>
  <si>
    <t>PputA514_1046</t>
  </si>
  <si>
    <t>Glutathione-binding protein GsiB OS=Escherichia coli (strain UTI89 / UPEC) GN=gsiB PE=3 SV=2</t>
  </si>
  <si>
    <t>PputA514_1053</t>
  </si>
  <si>
    <t>L-amino acid amidase OS=Pseudomonas fluorescens (strain SBW25) GN=laaA PE=3 SV=1</t>
  </si>
  <si>
    <t>PputA514_1063</t>
  </si>
  <si>
    <t>PputA514_1064</t>
  </si>
  <si>
    <t>Putative reductase PFLU_1621 OS=Pseudomonas fluorescens (strain SBW25) GN=PFLU_1621 PE=3 SV=1</t>
  </si>
  <si>
    <t>PputA514_1067</t>
  </si>
  <si>
    <t>LOG family protein YgdH OS=Shigella flexneri GN=ygdH PE=3 SV=1</t>
  </si>
  <si>
    <t>PputA514_1068</t>
  </si>
  <si>
    <t>RutC family protein YjgH OS=Escherichia coli (strain K12) GN=yjgH PE=1 SV=1</t>
  </si>
  <si>
    <t>PputA514_1069</t>
  </si>
  <si>
    <t>PputA514_1071</t>
  </si>
  <si>
    <t>PputA514_1075</t>
  </si>
  <si>
    <t>Probable malate:quinone oxidoreductase 2 OS=Pseudomonas putida (strain KT2440) GN=mqo2 PE=3 SV=1</t>
  </si>
  <si>
    <t>PputA514_1081</t>
  </si>
  <si>
    <t>PputA514_1089</t>
  </si>
  <si>
    <t>PputA514_1094</t>
  </si>
  <si>
    <t>3'-5' exonuclease eri-1 OS=Caenorhabditis elegans GN=eri-1 PE=1 SV=2</t>
  </si>
  <si>
    <t>PputA514_1096</t>
  </si>
  <si>
    <t>Adenylyltransferase and sulfurtransferase UBA4 OS=Lodderomyces elongisporus (strain ATCC 11503 / CBS 2605 / JCM 1781 / NBRC 1676 / NRRL YB-4239) GN=UBA4 PE=3 SV=1</t>
  </si>
  <si>
    <t>PputA514_1104</t>
  </si>
  <si>
    <t>PputA514_1107</t>
  </si>
  <si>
    <t>3-oxo-Delta(4,5)-steroid 5-beta-reductase OS=Digitalis lanata PE=1 SV=1</t>
  </si>
  <si>
    <t>PputA514_1108</t>
  </si>
  <si>
    <t>PputA514_1112</t>
  </si>
  <si>
    <t>PputA514_1115</t>
  </si>
  <si>
    <t>PputA514_1116</t>
  </si>
  <si>
    <t>16 kDa heat shock protein B OS=Azotobacter vinelandii GN=ibpB PE=3 SV=1</t>
  </si>
  <si>
    <t>PputA514_1117</t>
  </si>
  <si>
    <t>PputA514_1120</t>
  </si>
  <si>
    <t>PputA514_1123</t>
  </si>
  <si>
    <t>Uncharacterized 104.1 kDa protein in hypE 3'region OS=Rhodobacter capsulatus PE=4 SV=1</t>
  </si>
  <si>
    <t>PputA514_1137</t>
  </si>
  <si>
    <t>Circadian clock protein kinase KaiC OS=Synechococcus sp. (strain ATCC 27264 / PCC 7002 / PR-6) GN=kaiC PE=3 SV=2</t>
  </si>
  <si>
    <t>PputA514_1140</t>
  </si>
  <si>
    <t>PputA514_1149</t>
  </si>
  <si>
    <t>PputA514_1159</t>
  </si>
  <si>
    <t>PputA514_1164</t>
  </si>
  <si>
    <t>PputA514_1165</t>
  </si>
  <si>
    <t>PputA514_1166</t>
  </si>
  <si>
    <t>Regulator of RpoS OS=Shigella flexneri GN=rssB PE=3 SV=1</t>
  </si>
  <si>
    <t>PputA514_1167</t>
  </si>
  <si>
    <t>PputA514_1168</t>
  </si>
  <si>
    <t>Uncharacterized lipoprotein HI_0718 OS=Haemophilus influenzae (strain ATCC 51907 / DSM 11121 / KW20 / Rd) GN=HI_0718 PE=3 SV=1</t>
  </si>
  <si>
    <t>PputA514_1171</t>
  </si>
  <si>
    <t>PputA514_1172</t>
  </si>
  <si>
    <t>NADPH-dependent 7-cyano-7-deazaguanine reductase OS=Pseudomonas fluorescens (strain SBW25) GN=queF PE=3 SV=1</t>
  </si>
  <si>
    <t>PputA514_1173</t>
  </si>
  <si>
    <t>PputA514_1174</t>
  </si>
  <si>
    <t>Transcriptional activator protein CopR OS=Pseudomonas syringae pv. tomato GN=copR PE=1 SV=1</t>
  </si>
  <si>
    <t>PputA514_1176</t>
  </si>
  <si>
    <t>Sensor kinase CusS OS=Escherichia coli (strain K12) GN=cusS PE=1 SV=1</t>
  </si>
  <si>
    <t>PputA514_1177</t>
  </si>
  <si>
    <t>Lipoprotein-releasing system transmembrane protein LolC OS=Xylella fastidiosa (strain 9a5c) GN=lolC PE=3 SV=1</t>
  </si>
  <si>
    <t>PputA514_1178</t>
  </si>
  <si>
    <t>Lipoprotein-releasing system ATP-binding protein LolD OS=Pseudomonas fluorescens (strain Pf-5 / ATCC BAA-477) GN=lolD PE=3 SV=2</t>
  </si>
  <si>
    <t>PputA514_1179</t>
  </si>
  <si>
    <t>PputA514_1180</t>
  </si>
  <si>
    <t>PputA514_1181</t>
  </si>
  <si>
    <t>Uncharacterized protein YqiK OS=Bacillus subtilis (strain 168) GN=yqiK PE=4 SV=2</t>
  </si>
  <si>
    <t>PputA514_1182</t>
  </si>
  <si>
    <t>Soluble pyridine nucleotide transhydrogenase OS=Pseudomonas fluorescens (strain SBW25) GN=sthA PE=3 SV=1</t>
  </si>
  <si>
    <t>PputA514_1185</t>
  </si>
  <si>
    <t>Glyceraldehyde-3-phosphate dehydrogenase OS=Zymomonas mobilis subsp. mobilis (strain ATCC 31821 / ZM4 / CP4) GN=gap PE=3 SV=1</t>
  </si>
  <si>
    <t>PputA514_1186</t>
  </si>
  <si>
    <t>PputA514_1188</t>
  </si>
  <si>
    <t>Transcription-repair-coupling factor OS=Haemophilus influenzae (strain ATCC 51907 / DSM 11121 / KW20 / Rd) GN=mfd PE=3 SV=1</t>
  </si>
  <si>
    <t>PputA514_1190</t>
  </si>
  <si>
    <t>Uncharacterized ATP-dependent helicase YwqA OS=Bacillus subtilis (strain 168) GN=ywqA PE=3 SV=2</t>
  </si>
  <si>
    <t>PputA514_1192</t>
  </si>
  <si>
    <t>Beta-hexosaminidase OS=Pseudomonas aeruginosa (strain ATCC 15692 / PAO1 / 1C / PRS 101 / LMG 12228) GN=nagZ PE=3 SV=1</t>
  </si>
  <si>
    <t>PputA514_1193</t>
  </si>
  <si>
    <t>Probable HTH-type transcriptional regulator YttP OS=Bacillus subtilis (strain 168) GN=yttP PE=2 SV=1</t>
  </si>
  <si>
    <t>PputA514_1194</t>
  </si>
  <si>
    <t>LexA repressor OS=Pseudomonas chlororaphis GN=lexA PE=3 SV=1</t>
  </si>
  <si>
    <t>PputA514_1196</t>
  </si>
  <si>
    <t>PputA514_1197</t>
  </si>
  <si>
    <t>PputA514_1198</t>
  </si>
  <si>
    <t>DNA topoisomerase 1 OS=Pseudomonas aeruginosa (strain ATCC 15692 / PAO1 / 1C / PRS 101 / LMG 12228) GN=topA PE=3 SV=1</t>
  </si>
  <si>
    <t>PputA514_1199</t>
  </si>
  <si>
    <t>PputA514_1203</t>
  </si>
  <si>
    <t>Universal stress protein A homolog 1 OS=Coxiella burnetii (strain RSA 493 / Nine Mile phase I) GN=uspA1 PE=3 SV=1</t>
  </si>
  <si>
    <t>PputA514_1204</t>
  </si>
  <si>
    <t>ABC transporter ATP-binding protein uup OS=Escherichia coli (strain K12) GN=uup PE=1 SV=2</t>
  </si>
  <si>
    <t>PputA514_1205</t>
  </si>
  <si>
    <t>Soluble lytic murein transglycosylase OS=Escherichia coli (strain K12) GN=slt PE=1 SV=1</t>
  </si>
  <si>
    <t>PputA514_1206</t>
  </si>
  <si>
    <t>ABC transporter B family member 25 OS=Oryza sativa subsp. japonica GN=OsABCB25 PE=2 SV=1</t>
  </si>
  <si>
    <t>PputA514_1213</t>
  </si>
  <si>
    <t>Aconitate hydratase 1 OS=Pseudomonas aeruginosa (strain ATCC 15692 / PAO1 / 1C / PRS 101 / LMG 12228) GN=acnA PE=3 SV=1</t>
  </si>
  <si>
    <t>PputA514_1214</t>
  </si>
  <si>
    <t>PputA514_1215</t>
  </si>
  <si>
    <t>PputA514_1217</t>
  </si>
  <si>
    <t>Aspartyl/asparaginyl beta-hydroxylase OS=Bos taurus GN=ASPH PE=1 SV=1</t>
  </si>
  <si>
    <t>PputA514_1218</t>
  </si>
  <si>
    <t>Cysteine synthase A OS=Escherichia coli (strain K12) GN=cysK PE=1 SV=2</t>
  </si>
  <si>
    <t>PputA514_1221</t>
  </si>
  <si>
    <t>PputA514_1222</t>
  </si>
  <si>
    <t>PputA514_1226</t>
  </si>
  <si>
    <t>PputA514_1230</t>
  </si>
  <si>
    <t>Protease 2 OS=Escherichia coli (strain K12) GN=ptrB PE=1 SV=2</t>
  </si>
  <si>
    <t>PputA514_1235</t>
  </si>
  <si>
    <t>Uncharacterized protein YajD OS=Salmonella typhimurium (strain LT2 / SGSC1412 / ATCC 700720) GN=yajD PE=4 SV=1</t>
  </si>
  <si>
    <t>PputA514_1240</t>
  </si>
  <si>
    <t>Putative NADH dehydrogenase/NAD(P)H nitroreductase SCO7141 OS=Streptomyces coelicolor (strain ATCC BAA-471 / A3(2) / M145) GN=SCO7141 PE=3 SV=1</t>
  </si>
  <si>
    <t>PputA514_1241</t>
  </si>
  <si>
    <t>Glyoxylate/hydroxypyruvate reductase A OS=Photorhabdus luminescens subsp. laumondii (strain TT01) GN=ghrA PE=3 SV=1</t>
  </si>
  <si>
    <t>PputA514_1242</t>
  </si>
  <si>
    <t>YcgL domain-containing protein PFLU_1517 OS=Pseudomonas fluorescens (strain SBW25) GN=PFLU_1517 PE=3 SV=1</t>
  </si>
  <si>
    <t>PputA514_1243</t>
  </si>
  <si>
    <t>Ribonuclease D OS=Pseudomonas aeruginosa (strain PA7) GN=rnd PE=3 SV=2</t>
  </si>
  <si>
    <t>PputA514_1246</t>
  </si>
  <si>
    <t>Cyclohexadienyl dehydratase OS=Pseudomonas aeruginosa (strain ATCC 15692 / PAO1 / 1C / PRS 101 / LMG 12228) GN=pheC PE=1 SV=2</t>
  </si>
  <si>
    <t>PputA514_1247</t>
  </si>
  <si>
    <t>PputA514_1254</t>
  </si>
  <si>
    <t>PputA514_1255</t>
  </si>
  <si>
    <t>Uncharacterized protein YwnB OS=Bacillus subtilis (strain 168) GN=ywnB PE=4 SV=1</t>
  </si>
  <si>
    <t>PputA514_1265</t>
  </si>
  <si>
    <t>Uncharacterized protein YsfE OS=Bacillus subtilis (strain 168) GN=ysfE PE=4 SV=1</t>
  </si>
  <si>
    <t>PputA514_1277</t>
  </si>
  <si>
    <t>Phosphoribosylaminoimidazole-succinocarboxamide synthase OS=Pseudomonas fluorescens (strain SBW25) GN=purC PE=3 SV=1</t>
  </si>
  <si>
    <t>PputA514_1279</t>
  </si>
  <si>
    <t>Outer membrane protein assembly factor BamC OS=Thiobacillus denitrificans (strain ATCC 25259) GN=bamC PE=3 SV=1</t>
  </si>
  <si>
    <t>PputA514_1280</t>
  </si>
  <si>
    <t>4-hydroxy-tetrahydrodipicolinate synthase OS=Pseudomonas syringae pv. syringae (strain B728a) GN=dapA PE=3 SV=1</t>
  </si>
  <si>
    <t>PputA514_1282</t>
  </si>
  <si>
    <t>Putative peroxiredoxin YgaF OS=Bacillus subtilis (strain 168) GN=ygaF PE=3 SV=1</t>
  </si>
  <si>
    <t>PputA514_1285</t>
  </si>
  <si>
    <t>TPR repeat-containing protein YfgC OS=Salmonella typhimurium (strain LT2 / SGSC1412 / ATCC 700720) GN=yfgC PE=3 SV=1</t>
  </si>
  <si>
    <t>PputA514_1286</t>
  </si>
  <si>
    <t>Probable periplasmic serine endoprotease DegP-like OS=Pseudomonas fluorescens (strain Pf-5 / ATCC BAA-477) GN=mucD PE=1 SV=1</t>
  </si>
  <si>
    <t>PputA514_1287</t>
  </si>
  <si>
    <t>Sigma factor AlgU regulatory protein MucB OS=Pseudomonas aeruginosa (strain ATCC 15692 / PAO1 / 1C / PRS 101 / LMG 12228) GN=mucB PE=1 SV=1</t>
  </si>
  <si>
    <t>PputA514_1288</t>
  </si>
  <si>
    <t>Sigma factor AlgU negative regulatory protein OS=Pseudomonas aeruginosa (strain ATCC 15692 / PAO1 / 1C / PRS 101 / LMG 12228) GN=mucA PE=1 SV=1</t>
  </si>
  <si>
    <t>PputA514_1289</t>
  </si>
  <si>
    <t>RNA polymerase sigma-H factor OS=Pseudomonas aeruginosa (strain ATCC 15692 / PAO1 / 1C / PRS 101 / LMG 12228) GN=algU PE=3 SV=1</t>
  </si>
  <si>
    <t>PputA514_1293</t>
  </si>
  <si>
    <t>tRNA-modifying protein YgfZ OS=Yersinia pseudotuberculosis serotype IB (strain PB1/+) GN=YPTS_3305 PE=3 SV=1</t>
  </si>
  <si>
    <t>PputA514_1296</t>
  </si>
  <si>
    <t>Swarming motility regulation sensor protein RssA OS=Serratia marcescens GN=rssA PE=1 SV=2</t>
  </si>
  <si>
    <t>PputA514_1299</t>
  </si>
  <si>
    <t>Porin-like protein NicP OS=Pseudomonas putida (strain KT2440) GN=nicP PE=2 SV=1</t>
  </si>
  <si>
    <t>PputA514_1300</t>
  </si>
  <si>
    <t>UPF0065 protein YflP OS=Bacillus subtilis (strain 168) GN=yflP PE=3 SV=2</t>
  </si>
  <si>
    <t>PputA514_1304</t>
  </si>
  <si>
    <t>Uracil-DNA glycosylase OS=Pseudomonas fluorescens (strain SBW25) GN=ung PE=3 SV=1</t>
  </si>
  <si>
    <t>PputA514_1308</t>
  </si>
  <si>
    <t>PputA514_1314</t>
  </si>
  <si>
    <t>Urea amidolyase OS=Saccharomyces cerevisiae (strain ATCC 204508 / S288c) GN=DUR1,2 PE=1 SV=2</t>
  </si>
  <si>
    <t>PputA514_1328</t>
  </si>
  <si>
    <t>PputA514_1336</t>
  </si>
  <si>
    <t>Probable alcohol dehydrogenase OS=Escherichia coli (strain K12) GN=yiaY PE=3 SV=4</t>
  </si>
  <si>
    <t>PputA514_1337</t>
  </si>
  <si>
    <t>PputA514_1341</t>
  </si>
  <si>
    <t>4-hydroxy-tetrahydrodipicolinate synthase OS=Archaeoglobus fulgidus (strain ATCC 49558 / VC-16 / DSM 4304 / JCM 9628 / NBRC 100126) GN=dapA PE=3 SV=1</t>
  </si>
  <si>
    <t>PputA514_1348</t>
  </si>
  <si>
    <t>Glutathione S-transferase C-terminal domain-containing protein OS=Homo sapiens GN=GSTCD PE=1 SV=2</t>
  </si>
  <si>
    <t>PputA514_1351</t>
  </si>
  <si>
    <t>Protein LemA OS=Streptococcus gordonii (strain Challis / ATCC 35105 / CH1 / DL1 / V288) GN=lemA PE=2 SV=1</t>
  </si>
  <si>
    <t>PputA514_1352</t>
  </si>
  <si>
    <t>Periplasmic beta-glucosidase OS=Salmonella typhimurium (strain LT2 / SGSC1412 / ATCC 700720) GN=bglX PE=3 SV=2</t>
  </si>
  <si>
    <t>PputA514_1356</t>
  </si>
  <si>
    <t>PputA514_1364</t>
  </si>
  <si>
    <t>N-ethylmaleimide reductase OS=Escherichia coli (strain K12) GN=nemA PE=1 SV=1</t>
  </si>
  <si>
    <t>PputA514_1365</t>
  </si>
  <si>
    <t>Probable HTH-type transcriptional regulator TtgR OS=Pseudomonas putida (strain KT2440) GN=ttgR PE=3 SV=1</t>
  </si>
  <si>
    <t>PputA514_1366</t>
  </si>
  <si>
    <t>Probable efflux pump periplasmic linker TtgA OS=Pseudomonas putida (strain KT2440) GN=ttgA PE=1 SV=1</t>
  </si>
  <si>
    <t>PputA514_1369</t>
  </si>
  <si>
    <t>PputA514_1370</t>
  </si>
  <si>
    <t>Toluene efflux pump outer membrane protein TtgC OS=Pseudomonas putida (strain DOT-T1E) GN=ttgC PE=2 SV=1</t>
  </si>
  <si>
    <t>4-carboxymuconolactone decarboxylase OS=Acinetobacter baylyi (strain ATCC 33305 / BD413 / ADP1) GN=pcaC PE=4 SV=2</t>
  </si>
  <si>
    <t>3-oxoadipate enol-lactonase 1 OS=Acinetobacter baylyi (strain ATCC 33305 / BD413 / ADP1) GN=pcaD PE=4 SV=2</t>
  </si>
  <si>
    <t>Alpha-ketoglutarate permease OS=Shigella flexneri GN=kgtP PE=3 SV=1</t>
  </si>
  <si>
    <t>Protocatechuate 3,4-dioxygenase beta chain OS=Burkholderia cepacia GN=pcaH PE=3 SV=1</t>
  </si>
  <si>
    <t>Beta-ketoadipyl-CoA thiolase OS=Pseudomonas putida GN=pcaF PE=3 SV=1</t>
  </si>
  <si>
    <t>3-oxoadipate CoA-transferase subunit A OS=Pseudomonas sp. (strain B13) GN=catI PE=1 SV=1</t>
  </si>
  <si>
    <t>PputA514_1395</t>
  </si>
  <si>
    <t>RNA polymerase-associated protein RapA OS=Pseudomonas fluorescens (strain SBW25) GN=rapA PE=3 SV=1</t>
  </si>
  <si>
    <t>PputA514_1398</t>
  </si>
  <si>
    <t>Uncharacterized signaling protein PA3311 OS=Pseudomonas aeruginosa (strain ATCC 15692 / PAO1 / 1C / PRS 101 / LMG 12228) GN=PA3311 PE=4 SV=1</t>
  </si>
  <si>
    <t>PputA514_1399</t>
  </si>
  <si>
    <t>PputA514_1400</t>
  </si>
  <si>
    <t>PputA514_1401</t>
  </si>
  <si>
    <t>Leucine-, isoleucine-, valine-, threonine-, and alanine-binding protein OS=Pseudomonas aeruginosa (strain ATCC 15692 / PAO1 / 1C / PRS 101 / LMG 12228) GN=braC PE=1 SV=2</t>
  </si>
  <si>
    <t>PputA514_1403</t>
  </si>
  <si>
    <t>PputA514_1404</t>
  </si>
  <si>
    <t>PputA514_1405</t>
  </si>
  <si>
    <t>High-affinity branched-chain amino acid transport ATP-binding protein BraG OS=Pseudomonas aeruginosa (strain ATCC 15692 / PAO1 / 1C / PRS 101 / LMG 12228) GN=braG PE=3 SV=1</t>
  </si>
  <si>
    <t>PputA514_1416</t>
  </si>
  <si>
    <t>Carbonyl reductase [NADPH] 2 OS=Mus musculus GN=Cbr2 PE=1 SV=1</t>
  </si>
  <si>
    <t>PputA514_1419</t>
  </si>
  <si>
    <t>Uncharacterized protein Cbei_0202 OS=Clostridium beijerinckii (strain ATCC 51743 / NCIMB 8052) GN=Cbei_0202 PE=4 SV=2</t>
  </si>
  <si>
    <t>PputA514_1420</t>
  </si>
  <si>
    <t>Putative pyridoxal-phosphate dependent protein F13B12.4 OS=Caenorhabditis elegans GN=F13B12.4 PE=1 SV=1</t>
  </si>
  <si>
    <t>PputA514_1422</t>
  </si>
  <si>
    <t>PputA514_1424</t>
  </si>
  <si>
    <t>Outer membrane lipoprotein SlyB OS=Salmonella typhimurium (strain LT2 / SGSC1412 / ATCC 700720) GN=slyB PE=1 SV=1</t>
  </si>
  <si>
    <t>PputA514_1425</t>
  </si>
  <si>
    <t>Pyridoxine/pyridoxamine 5'-phosphate oxidase OS=Pseudomonas fluorescens (strain SBW25) GN=pdxH PE=3 SV=1</t>
  </si>
  <si>
    <t>PputA514_1426</t>
  </si>
  <si>
    <t>Probable lipoprotein YiaD OS=Escherichia coli (strain K12) GN=yiaD PE=1 SV=2</t>
  </si>
  <si>
    <t>PputA514_1427</t>
  </si>
  <si>
    <t>Beta-lactamase domain-containing protein 2 OS=Caenorhabditis elegans GN=lact-2 PE=4 SV=1</t>
  </si>
  <si>
    <t>PputA514_1428</t>
  </si>
  <si>
    <t>Beta-agarase B OS=Vibrio sp. (strain JT0107) GN=agaB PE=3 SV=1</t>
  </si>
  <si>
    <t>PputA514_1431</t>
  </si>
  <si>
    <t>PputA514_1433</t>
  </si>
  <si>
    <t>PputA514_1435</t>
  </si>
  <si>
    <t>Outer membrane porin F OS=Pseudomonas aeruginosa (strain ATCC 15692 / PAO1 / 1C / PRS 101 / LMG 12228) GN=oprF PE=1 SV=1</t>
  </si>
  <si>
    <t>PputA514_1436</t>
  </si>
  <si>
    <t>PputA514_1440</t>
  </si>
  <si>
    <t>PputA514_1445</t>
  </si>
  <si>
    <t>PputA514_1447</t>
  </si>
  <si>
    <t>Histidine transport system permease protein HisM OS=Salmonella typhimurium (strain LT2 / SGSC1412 / ATCC 700720) GN=hisM PE=1 SV=1</t>
  </si>
  <si>
    <t>PputA514_1449</t>
  </si>
  <si>
    <t>Arginine/ornithine transport ATP-binding protein AotP OS=Pseudomonas aeruginosa (strain ATCC 15692 / PAO1 / 1C / PRS 101 / LMG 12228) GN=aotP PE=3 SV=2</t>
  </si>
  <si>
    <t>PputA514_1453</t>
  </si>
  <si>
    <t>Deoxycytidine triphosphate deaminase OS=Pseudomonas fluorescens (strain SBW25) GN=dcd PE=3 SV=1</t>
  </si>
  <si>
    <t>PputA514_1454</t>
  </si>
  <si>
    <t>Cold shock protein CapB OS=Pseudomonas syringae pv. tomato (strain DC3000) GN=capB PE=3 SV=1</t>
  </si>
  <si>
    <t>PputA514_1455</t>
  </si>
  <si>
    <t>RNA polymerase sigma factor RpoS OS=Pseudomonas aeruginosa (strain ATCC 15692 / PAO1 / 1C / PRS 101 / LMG 12228) GN=rpoS PE=3 SV=1</t>
  </si>
  <si>
    <t>PputA514_1456</t>
  </si>
  <si>
    <t>Lipoprotein NlpD/LppB homolog OS=Pseudomonas aeruginosa (strain ATCC 15692 / PAO1 / 1C / PRS 101 / LMG 12228) GN=PA3623 PE=3 SV=1</t>
  </si>
  <si>
    <t>PputA514_1457</t>
  </si>
  <si>
    <t>Protein-L-isoaspartate O-methyltransferase OS=Pseudomonas fluorescens (strain SBW25) GN=pcm PE=3 SV=1</t>
  </si>
  <si>
    <t>PputA514_1458</t>
  </si>
  <si>
    <t>5'-nucleotidase SurE OS=Pseudomonas fluorescens (strain SBW25) GN=surE PE=3 SV=1</t>
  </si>
  <si>
    <t>PputA514_1459</t>
  </si>
  <si>
    <t>tRNA pseudouridine synthase D OS=Pseudomonas fluorescens (strain SBW25) GN=truD PE=3 SV=1</t>
  </si>
  <si>
    <t>PputA514_1463</t>
  </si>
  <si>
    <t>S-(hydroxymethyl)glutathione dehydrogenase OS=Synechocystis sp. (strain PCC 6803 / Kazusa) GN=frmA PE=3 SV=1</t>
  </si>
  <si>
    <t>PputA514_1465</t>
  </si>
  <si>
    <t>2-C-methyl-D-erythritol 4-phosphate cytidylyltransferase OS=Pseudomonas fluorescens (strain Pf-5 / ATCC BAA-477) GN=ispD PE=3 SV=1</t>
  </si>
  <si>
    <t>PputA514_1466</t>
  </si>
  <si>
    <t>Cell division protein FtsB OS=Pseudomonas aeruginosa (strain ATCC 15692 / PAO1 / 1C / PRS 101 / LMG 12228) GN=ftsB PE=3 SV=1</t>
  </si>
  <si>
    <t>PputA514_1467</t>
  </si>
  <si>
    <t>Enolase OS=Pseudomonas fluorescens (strain Pf0-1) GN=eno PE=1 SV=1</t>
  </si>
  <si>
    <t>PputA514_1468</t>
  </si>
  <si>
    <t>2-dehydro-3-deoxyphosphooctonate aldolase OS=Pseudomonas fluorescens (strain SBW25) GN=kdsA PE=3 SV=1</t>
  </si>
  <si>
    <t>PputA514_1469</t>
  </si>
  <si>
    <t>CTP synthase OS=Pseudomonas fluorescens (strain SBW25) GN=pyrG PE=3 SV=1</t>
  </si>
  <si>
    <t>PputA514_1471</t>
  </si>
  <si>
    <t>Acetyl-coenzyme A carboxylase carboxyl transferase subunit alpha OS=Pseudomonas fluorescens (strain SBW25) GN=accA PE=3 SV=1</t>
  </si>
  <si>
    <t>PputA514_1472</t>
  </si>
  <si>
    <t>DNA polymerase III subunit alpha OS=Pseudomonas fluorescens GN=dnaE PE=3 SV=1</t>
  </si>
  <si>
    <t>PputA514_1474</t>
  </si>
  <si>
    <t>Lipid-A-disaccharide synthase OS=Pseudomonas fluorescens (strain SBW25) GN=lpxB PE=3 SV=1</t>
  </si>
  <si>
    <t>PputA514_1475</t>
  </si>
  <si>
    <t>Acyl-[acyl-carrier-protein]--UDP-N-acetylglucosamine O-acyltransferase OS=Pseudomonas fluorescens (strain SBW25) GN=lpxA PE=3 SV=1</t>
  </si>
  <si>
    <t>PputA514_1477</t>
  </si>
  <si>
    <t>UDP-3-O-acylglucosamine N-acyltransferase OS=Pseudomonas fluorescens (strain SBW25) GN=lpxD PE=3 SV=1</t>
  </si>
  <si>
    <t>PputA514_1478</t>
  </si>
  <si>
    <t>Skp-like protein OS=Pseudomonas aeruginosa (strain ATCC 15692 / PAO1 / 1C / PRS 101 / LMG 12228) GN=PA3647 PE=3 SV=1</t>
  </si>
  <si>
    <t>PputA514_1479</t>
  </si>
  <si>
    <t>Outer membrane protein assembly factor BamA OS=Neisseria meningitidis serogroup B (strain MC58) GN=bamA PE=1 SV=1</t>
  </si>
  <si>
    <t>PputA514_1480</t>
  </si>
  <si>
    <t>Outer membrane protein assembly factor BamA OS=Enterobacter sp. (strain 638) GN=bamA PE=3 SV=1</t>
  </si>
  <si>
    <t>PputA514_1481</t>
  </si>
  <si>
    <t>Putative zinc metalloprotease PA3649 OS=Pseudomonas aeruginosa (strain ATCC 15692 / PAO1 / 1C / PRS 101 / LMG 12228) GN=PA3649 PE=3 SV=1</t>
  </si>
  <si>
    <t>PputA514_1482</t>
  </si>
  <si>
    <t>1-deoxy-D-xylulose 5-phosphate reductoisomerase OS=Pseudomonas fluorescens (strain SBW25) GN=dxr PE=3 SV=1</t>
  </si>
  <si>
    <t>PputA514_1483</t>
  </si>
  <si>
    <t>Phosphatidate cytidylyltransferase OS=Pseudomonas aeruginosa (strain ATCC 15692 / PAO1 / 1C / PRS 101 / LMG 12228) GN=cdsA PE=3 SV=2</t>
  </si>
  <si>
    <t>PputA514_1485</t>
  </si>
  <si>
    <t>Ribosome-recycling factor OS=Pseudomonas fluorescens (strain SBW25) GN=frr PE=3 SV=1</t>
  </si>
  <si>
    <t>PputA514_1486</t>
  </si>
  <si>
    <t>Uridylate kinase OS=Pseudomonas fluorescens (strain Pf-5 / ATCC BAA-477) GN=pyrH PE=3 SV=1</t>
  </si>
  <si>
    <t>PputA514_1487</t>
  </si>
  <si>
    <t>Elongation factor Ts OS=Pseudomonas fluorescens (strain SBW25) GN=tsf PE=3 SV=1</t>
  </si>
  <si>
    <t>PputA514_1488</t>
  </si>
  <si>
    <t>30S ribosomal protein S2 OS=Pseudomonas fluorescens (strain SBW25) GN=rpsB PE=3 SV=1</t>
  </si>
  <si>
    <t>PputA514_1489</t>
  </si>
  <si>
    <t>Methionine aminopeptidase OS=Shigella flexneri GN=map PE=3 SV=1</t>
  </si>
  <si>
    <t>PputA514_1490</t>
  </si>
  <si>
    <t>Bifunctional uridylyltransferase/uridylyl-removing enzyme OS=Pseudomonas fluorescens (strain SBW25) GN=glnD PE=3 SV=1</t>
  </si>
  <si>
    <t>PputA514_1491</t>
  </si>
  <si>
    <t>LL-diaminopimelate aminotransferase OS=Desulfovibrio vulgaris subsp. vulgaris (strain DP4) GN=dapL PE=3 SV=1</t>
  </si>
  <si>
    <t>PputA514_1494</t>
  </si>
  <si>
    <t>Protein YffB OS=Escherichia coli (strain K12) GN=yffB PE=1 SV=1</t>
  </si>
  <si>
    <t>PputA514_1495</t>
  </si>
  <si>
    <t>2,3,4,5-tetrahydropyridine-2,6-dicarboxylate N-succinyltransferase OS=Pseudomonas aeruginosa (strain PA7) GN=dapD PE=3 SV=1</t>
  </si>
  <si>
    <t>PputA514_1496</t>
  </si>
  <si>
    <t>Probable cysteine desulfurase OS=Pseudomonas putida (strain KT2440) GN=csdA PE=3 SV=1</t>
  </si>
  <si>
    <t>PputA514_1499</t>
  </si>
  <si>
    <t>Probable glucan endo-1,3-beta-glucosidase btgC OS=Aspergillus clavatus (strain ATCC 1007 / CBS 513.65 / DSM 816 / NCTC 3887 / NRRL 1) GN=btgC PE=3 SV=1</t>
  </si>
  <si>
    <t>PputA514_1500</t>
  </si>
  <si>
    <t>Succinyl-diaminopimelate desuccinylase OS=Pseudomonas fluorescens (strain Pf-5 / ATCC BAA-477) GN=dapE PE=3 SV=1</t>
  </si>
  <si>
    <t>PputA514_1501</t>
  </si>
  <si>
    <t>23S rRNA (guanine(745)-N(1))-methyltransferase OS=Escherichia coli (strain K12) GN=rlmA PE=1 SV=1</t>
  </si>
  <si>
    <t>PputA514_1503</t>
  </si>
  <si>
    <t>Glycerol-3-phosphate acyltransferase OS=Pseudomonas fluorescens (strain SBW25) GN=plsB PE=3 SV=1</t>
  </si>
  <si>
    <t>PputA514_1504</t>
  </si>
  <si>
    <t>Uncharacterized lipoprotein YbaY OS=Escherichia coli (strain K12) GN=ybaY PE=4 SV=1</t>
  </si>
  <si>
    <t>PputA514_1505</t>
  </si>
  <si>
    <t>PputA514_1511</t>
  </si>
  <si>
    <t>Multidrug resistance protein MdtA OS=Photorhabdus luminescens subsp. laumondii (strain TT01) GN=mdtA PE=3 SV=1</t>
  </si>
  <si>
    <t>PputA514_1514</t>
  </si>
  <si>
    <t>Ribosomal RNA small subunit methyltransferase J OS=Pseudomonas fluorescens (strain SBW25) GN=rsmJ PE=3 SV=1</t>
  </si>
  <si>
    <t>PputA514_1518</t>
  </si>
  <si>
    <t>UPF0759 protein YecE OS=Escherichia coli (strain K12) GN=yecE PE=1 SV=4</t>
  </si>
  <si>
    <t>PputA514_1521</t>
  </si>
  <si>
    <t>Adenylate kinase OS=Pseudomonas fluorescens (strain SBW25) GN=adk PE=3 SV=1</t>
  </si>
  <si>
    <t>PputA514_1522</t>
  </si>
  <si>
    <t>Phosphoenolpyruvate carboxylase OS=Pseudomonas fluorescens (strain Pf0-1) GN=ppc PE=3 SV=1</t>
  </si>
  <si>
    <t>PputA514_1523</t>
  </si>
  <si>
    <t>PputA514_1524</t>
  </si>
  <si>
    <t>PputA514_1525</t>
  </si>
  <si>
    <t>PputA514_1527</t>
  </si>
  <si>
    <t>PputA514_1529</t>
  </si>
  <si>
    <t>PputA514_1532</t>
  </si>
  <si>
    <t>Lysine--tRNA ligase OS=Pseudomonas fluorescens (strain Pf-5 / ATCC BAA-477) GN=lysS PE=3 SV=1</t>
  </si>
  <si>
    <t>PputA514_1533</t>
  </si>
  <si>
    <t>Peptide chain release factor 2 OS=Xanthomonas campestris pv. vesicatoria (strain 85-10) GN=prfB PE=3 SV=1</t>
  </si>
  <si>
    <t>PputA514_1534</t>
  </si>
  <si>
    <t>PputA514_1541</t>
  </si>
  <si>
    <t>Methyl-accepting chemotaxis protein McpB OS=Bacillus subtilis (strain 168) GN=mcpB PE=1 SV=2</t>
  </si>
  <si>
    <t>PputA514_1542</t>
  </si>
  <si>
    <t>Inner membrane protein YebE OS=Escherichia coli (strain K12) GN=yebE PE=1 SV=2</t>
  </si>
  <si>
    <t>PputA514_1543</t>
  </si>
  <si>
    <t>Glucans biosynthesis protein D OS=Pseudomonas fluorescens (strain SBW25) GN=opgD PE=3 SV=1</t>
  </si>
  <si>
    <t>PputA514_1545</t>
  </si>
  <si>
    <t>NADPH dehydrogenase OS=Bacillus cereus subsp. cytotoxis (strain NVH 391-98) GN=namA PE=3 SV=1</t>
  </si>
  <si>
    <t>PputA514_1547</t>
  </si>
  <si>
    <t>Ribosomal protein S12 methylthiotransferase RimO OS=Pseudomonas fluorescens (strain Pf0-1) GN=rimO PE=3 SV=1</t>
  </si>
  <si>
    <t>PputA514_1549</t>
  </si>
  <si>
    <t>Uncharacterized protein YehS OS=Escherichia coli (strain K12) GN=yehS PE=4 SV=1</t>
  </si>
  <si>
    <t>PputA514_1552</t>
  </si>
  <si>
    <t>Ferredoxin--NADP reductase OS=Azotobacter vinelandii GN=fpr PE=1 SV=3</t>
  </si>
  <si>
    <t>PputA514_1553</t>
  </si>
  <si>
    <t>Uncharacterized HTH-type transcriptional regulator YeiE OS=Escherichia coli (strain K12) GN=yeiE PE=4 SV=1</t>
  </si>
  <si>
    <t>PputA514_1554</t>
  </si>
  <si>
    <t>Diacylglycerol kinase OS=Pseudomonas aeruginosa (strain ATCC 15692 / PAO1 / 1C / PRS 101 / LMG 12228) GN=dgkA PE=3 SV=1</t>
  </si>
  <si>
    <t>PputA514_1555</t>
  </si>
  <si>
    <t>Glycerol metabolism activator OS=Pseudomonas putida GN=agmR PE=3 SV=1</t>
  </si>
  <si>
    <t>PputA514_1557</t>
  </si>
  <si>
    <t>PputA514_1558</t>
  </si>
  <si>
    <t>Cytokinin riboside 5'-monophosphate phosphoribohydrolase LOG3 OS=Arabidopsis thaliana GN=LOG3 PE=1 SV=1</t>
  </si>
  <si>
    <t>PputA514_1560</t>
  </si>
  <si>
    <t>Protein RecA OS=Pseudomonas fluorescens GN=recA PE=3 SV=1</t>
  </si>
  <si>
    <t>PputA514_1585</t>
  </si>
  <si>
    <t>DNA mismatch repair protein MutS OS=Pseudomonas fluorescens (strain SBW25) GN=mutS PE=3 SV=1</t>
  </si>
  <si>
    <t>PputA514_1587</t>
  </si>
  <si>
    <t>Uncharacterized ATP-binding protein in capB 3'region OS=Pseudomonas fragi PE=3 SV=1</t>
  </si>
  <si>
    <t>PputA514_1588</t>
  </si>
  <si>
    <t>Methionine--tRNA ligase OS=Pseudomonas fluorescens (strain SBW25) GN=metG PE=3 SV=1</t>
  </si>
  <si>
    <t>PputA514_1589</t>
  </si>
  <si>
    <t>Electron transport complex subunit B OS=Hahella chejuensis (strain KCTC 2396) GN=rnfB PE=3 SV=1</t>
  </si>
  <si>
    <t>PputA514_1592</t>
  </si>
  <si>
    <t>Virulence factors putative positive transcription regulator BvgA OS=Bordetella pertussis (strain Tohama I / ATCC BAA-589 / NCTC 13251) GN=bvgA PE=1 SV=1</t>
  </si>
  <si>
    <t>PputA514_1593</t>
  </si>
  <si>
    <t>Argininosuccinate synthase OS=Pseudomonas fluorescens (strain SBW25) GN=argG PE=3 SV=1</t>
  </si>
  <si>
    <t>PputA514_1595</t>
  </si>
  <si>
    <t>Dihydroorotase OS=Pseudomonas fluorescens (strain SBW25) GN=pyrC PE=3 SV=1</t>
  </si>
  <si>
    <t>PputA514_1596</t>
  </si>
  <si>
    <t>Ribonuclease T OS=Pseudomonas fluorescens (strain Pf-5 / ATCC BAA-477) GN=rnt PE=3 SV=1</t>
  </si>
  <si>
    <t>PputA514_1597</t>
  </si>
  <si>
    <t>Probable peroxiredoxin OS=Buchnera aphidicola subsp. Schizaphis graminum (strain Sg) GN=BUsg_176 PE=3 SV=1</t>
  </si>
  <si>
    <t>PputA514_1599</t>
  </si>
  <si>
    <t>Bacterioferritin OS=Azotobacter vinelandii GN=bfr PE=1 SV=2</t>
  </si>
  <si>
    <t>PputA514_1600</t>
  </si>
  <si>
    <t>Glutaredoxin-4 OS=Shigella flexneri GN=grxD PE=3 SV=1</t>
  </si>
  <si>
    <t>PputA514_1603</t>
  </si>
  <si>
    <t>Ornithine carbamoyltransferase 1, phaseolotoxin-sensitive OS=Pseudomonas syringae pv. phaseolicola GN=argF PE=1 SV=3</t>
  </si>
  <si>
    <t>PputA514_1604</t>
  </si>
  <si>
    <t>Spermidine/putrescine import ATP-binding protein PotA OS=Lawsonia intracellularis (strain PHE/MN1-00) GN=potA PE=3 SV=1</t>
  </si>
  <si>
    <t>PputA514_1605</t>
  </si>
  <si>
    <t>Cys-tRNA(Pro)/Cys-tRNA(Cys) deacylase YbaK OS=Shigella flexneri GN=ybaK PE=3 SV=1</t>
  </si>
  <si>
    <t>PputA514_1607</t>
  </si>
  <si>
    <t>Glycerol kinase OS=Pseudomonas fluorescens (strain SBW25) GN=glpK PE=3 SV=1</t>
  </si>
  <si>
    <t>PputA514_1608</t>
  </si>
  <si>
    <t>Glycerol-3-phosphate regulon repressor OS=Pseudomonas aeruginosa (strain ATCC 15692 / PAO1 / 1C / PRS 101 / LMG 12228) GN=glpR PE=3 SV=2</t>
  </si>
  <si>
    <t>PputA514_1609</t>
  </si>
  <si>
    <t>Glycerol-3-phosphate dehydrogenase OS=Pseudomonas tolaasii GN=glpD PE=3 SV=1</t>
  </si>
  <si>
    <t>PputA514_1610</t>
  </si>
  <si>
    <t>Glutamate/aspartate periplasmic-binding protein OS=Salmonella typhimurium (strain LT2 / SGSC1412 / ATCC 700720) GN=gltI PE=3 SV=3</t>
  </si>
  <si>
    <t>PputA514_1611</t>
  </si>
  <si>
    <t>Glutamate/aspartate transport system permease protein GltJ OS=Escherichia coli (strain K12) GN=gltJ PE=3 SV=1</t>
  </si>
  <si>
    <t>PputA514_1612</t>
  </si>
  <si>
    <t>Glutamate/aspartate transport system permease protein GltK OS=Escherichia coli (strain K12) GN=gltK PE=1 SV=1</t>
  </si>
  <si>
    <t>PputA514_1613</t>
  </si>
  <si>
    <t>Glutamate/aspartate transport ATP-binding protein GltL OS=Escherichia coli (strain K12) GN=gltL PE=3 SV=1</t>
  </si>
  <si>
    <t>PputA514_1614</t>
  </si>
  <si>
    <t>PputA514_1617</t>
  </si>
  <si>
    <t>PputA514_1618</t>
  </si>
  <si>
    <t>Sporulation kinase E OS=Bacillus subtilis (strain 168) GN=kinE PE=1 SV=1</t>
  </si>
  <si>
    <t>PputA514_1621</t>
  </si>
  <si>
    <t>Thermostable monoacylglycerol lipase OS=Bacillus sp. (strain H-257) PE=1 SV=3</t>
  </si>
  <si>
    <t>PputA514_1622</t>
  </si>
  <si>
    <t>Probable 4-aminobutyrate aminotransferase OS=Bacillus subtilis (strain 168) GN=gabT PE=3 SV=1</t>
  </si>
  <si>
    <t>PputA514_1623</t>
  </si>
  <si>
    <t>2-hydroxy-3-keto-5-methylthiopentenyl-1-phosphate phosphatase OS=Exiguobacterium sp. (strain ATCC BAA-1283 / AT1b) GN=mtnX PE=3 SV=1</t>
  </si>
  <si>
    <t>PputA514_1624</t>
  </si>
  <si>
    <t>Putative outer membrane protein CC_0351 OS=Caulobacter crescentus (strain ATCC 19089 / CB15) GN=CC_0351 PE=3 SV=1</t>
  </si>
  <si>
    <t>PputA514_1626</t>
  </si>
  <si>
    <t>Uncharacterized protein YwbO OS=Bacillus subtilis (strain 168) GN=ywbO PE=4 SV=1</t>
  </si>
  <si>
    <t>PputA514_1628</t>
  </si>
  <si>
    <t>HTH-type transcriptional regulator MetR OS=Haemophilus influenzae (strain ATCC 51907 / DSM 11121 / KW20 / Rd) GN=metR PE=3 SV=1</t>
  </si>
  <si>
    <t>PputA514_1631</t>
  </si>
  <si>
    <t>Hydrogenase transcriptional regulatory protein hupR1 OS=Rhodobacter capsulatus GN=hupR1 PE=1 SV=1</t>
  </si>
  <si>
    <t>PputA514_1638</t>
  </si>
  <si>
    <t>50S ribosomal protein L31 type B OS=Pseudomonas fluorescens (strain SBW25) GN=rpmE2 PE=3 SV=1</t>
  </si>
  <si>
    <t>PputA514_1643</t>
  </si>
  <si>
    <t>Glutamate synthase large subunit-like protein YerD OS=Bacillus subtilis (strain 168) GN=yerD PE=3 SV=1</t>
  </si>
  <si>
    <t>PputA514_1649</t>
  </si>
  <si>
    <t>PputA514_1650</t>
  </si>
  <si>
    <t>PputA514_1651</t>
  </si>
  <si>
    <t>Fimbria A protein OS=Serratia marcescens GN=smfA PE=1 SV=1</t>
  </si>
  <si>
    <t>PputA514_1653</t>
  </si>
  <si>
    <t>Uncharacterized protein YfcR OS=Escherichia coli (strain K12) GN=yfcR PE=4 SV=1</t>
  </si>
  <si>
    <t>PputA514_1654</t>
  </si>
  <si>
    <t>Long polar fimbria protein A OS=Salmonella typhimurium (strain LT2 / SGSC1412 / ATCC 700720) GN=lpfA PE=3 SV=1</t>
  </si>
  <si>
    <t>PputA514_1655</t>
  </si>
  <si>
    <t>Uncharacterized fimbrial chaperone YfcS OS=Escherichia coli (strain K12) GN=yfcS PE=3 SV=1</t>
  </si>
  <si>
    <t>PputA514_1656</t>
  </si>
  <si>
    <t>Putative outer membrane usher protein YfcU OS=Escherichia coli (strain K12) GN=yfcU PE=5 SV=3</t>
  </si>
  <si>
    <t>PputA514_1657</t>
  </si>
  <si>
    <t>PRS fimbrial minor pilin protein OS=Escherichia coli GN=prsH PE=3 SV=1</t>
  </si>
  <si>
    <t>PputA514_1658</t>
  </si>
  <si>
    <t>PputA514_1664</t>
  </si>
  <si>
    <t>PputA514_1670</t>
  </si>
  <si>
    <t>PputA514_1676</t>
  </si>
  <si>
    <t>Lon protease 2 OS=Thiomicrospira crunogena (strain XCL-2) GN=lon2 PE=3 SV=2</t>
  </si>
  <si>
    <t>PputA514_1678</t>
  </si>
  <si>
    <t>Amoebiasin-1 OS=Entamoeba histolytica GN=AMS PE=3 SV=1</t>
  </si>
  <si>
    <t>PputA514_1684</t>
  </si>
  <si>
    <t>Pyridoxine 5'-phosphate synthase OS=Pseudomonas fluorescens (strain SBW25) GN=pdxJ PE=3 SV=1</t>
  </si>
  <si>
    <t>PputA514_1686</t>
  </si>
  <si>
    <t>GTPase Era OS=Pseudomonas fluorescens (strain Pf0-1) GN=era PE=3 SV=1</t>
  </si>
  <si>
    <t>PputA514_1688</t>
  </si>
  <si>
    <t>Signal peptidase I OS=Pseudomonas fluorescens GN=lepB PE=3 SV=1</t>
  </si>
  <si>
    <t>PputA514_1689</t>
  </si>
  <si>
    <t>PputA514_1690</t>
  </si>
  <si>
    <t>Elongation factor 4 OS=Pseudomonas fluorescens (strain SBW25) GN=lepA PE=3 SV=1</t>
  </si>
  <si>
    <t>PputA514_1692</t>
  </si>
  <si>
    <t>Lipopolysaccharide export system permease protein LptF OS=Shigella flexneri GN=lptF PE=3 SV=1</t>
  </si>
  <si>
    <t>PputA514_1693</t>
  </si>
  <si>
    <t>Probable cytosol aminopeptidase OS=Pseudomonas fluorescens (strain SBW25) GN=pepA PE=3 SV=1</t>
  </si>
  <si>
    <t>PputA514_1695</t>
  </si>
  <si>
    <t>PputA514_1699</t>
  </si>
  <si>
    <t>Valine--tRNA ligase OS=Pseudomonas fluorescens (strain Pf-5 / ATCC BAA-477) GN=valS PE=3 SV=1</t>
  </si>
  <si>
    <t>PputA514_1703</t>
  </si>
  <si>
    <t>Ribosomal RNA large subunit methyltransferase F OS=Pseudomonas fluorescens (strain SBW25) GN=rlmF PE=3 SV=1</t>
  </si>
  <si>
    <t>PputA514_1704</t>
  </si>
  <si>
    <t>DNA-binding protein HRm OS=Rhizobium meliloti (strain 1021) GN=hupB PE=1 SV=2</t>
  </si>
  <si>
    <t>PputA514_1705</t>
  </si>
  <si>
    <t>Nucleoid-associated protein PFL_1060 OS=Pseudomonas fluorescens (strain Pf-5 / ATCC BAA-477) GN=PFL_1060 PE=3 SV=1</t>
  </si>
  <si>
    <t>PputA514_1714</t>
  </si>
  <si>
    <t>Protein FecR OS=Escherichia coli (strain K12) GN=fecR PE=4 SV=1</t>
  </si>
  <si>
    <t>PputA514_1718</t>
  </si>
  <si>
    <t>PputA514_1725</t>
  </si>
  <si>
    <t>Uncharacterized protein YebG OS=Escherichia coli (strain K12) GN=yebG PE=4 SV=1</t>
  </si>
  <si>
    <t>Homogentisate 1,2-dioxygenase OS=Pseudomonas fluorescens (strain Pf-5 / ATCC BAA-477) GN=hmgA PE=3 SV=1</t>
  </si>
  <si>
    <t>PputA514_1733</t>
  </si>
  <si>
    <t>D-alanyl-D-alanine carboxypeptidase DacC OS=Bacillus subtilis (strain 168) GN=dacC PE=1 SV=1</t>
  </si>
  <si>
    <t>PputA514_1735</t>
  </si>
  <si>
    <t>PputA514_1752</t>
  </si>
  <si>
    <t>Uncharacterized amino-acid ABC transporter ATP-binding protein YhdZ OS=Escherichia coli (strain K12) GN=yhdZ PE=3 SV=1</t>
  </si>
  <si>
    <t>PputA514_1754</t>
  </si>
  <si>
    <t>Putative amino-acid ABC transporter permease protein YhdX OS=Escherichia coli (strain K12) GN=yhdX PE=3 SV=3</t>
  </si>
  <si>
    <t>PputA514_1755</t>
  </si>
  <si>
    <t>PputA514_1756</t>
  </si>
  <si>
    <t>Carboxylesterase 2 OS=Pseudomonas fluorescens GN=estB PE=1 SV=1</t>
  </si>
  <si>
    <t>PputA514_1757</t>
  </si>
  <si>
    <t>ATP-dependent RNA helicase RhlB OS=Pseudomonas syringae pv. tomato (strain DC3000) GN=rhlB PE=3 SV=1</t>
  </si>
  <si>
    <t>PputA514_1761</t>
  </si>
  <si>
    <t>Extracellular serine protease OS=Serratia marcescens PE=1 SV=1</t>
  </si>
  <si>
    <t>PputA514_1762</t>
  </si>
  <si>
    <t>Uncharacterized protein YlaK OS=Bacillus subtilis (strain 168) GN=ylaK PE=3 SV=1</t>
  </si>
  <si>
    <t>PputA514_1764</t>
  </si>
  <si>
    <t>UPF0246 protein PFLU_0992 OS=Pseudomonas fluorescens (strain SBW25) GN=PFLU_0992 PE=3 SV=1</t>
  </si>
  <si>
    <t>PputA514_1776</t>
  </si>
  <si>
    <t>Alginate biosynthesis protein AlgF OS=Pseudomonas fluorescens GN=algF PE=3 SV=1</t>
  </si>
  <si>
    <t>PputA514_1780</t>
  </si>
  <si>
    <t>NADPH-dependent 1-acyldihydroxyacetone phosphate reductase OS=Schizosaccharomyces pombe (strain 972 / ATCC 24843) GN=ayr1 PE=3 SV=2</t>
  </si>
  <si>
    <t>PputA514_1788</t>
  </si>
  <si>
    <t>PputA514_1789</t>
  </si>
  <si>
    <t>Glyoxylate/hydroxypyruvate reductase B OS=Serratia proteamaculans (strain 568) GN=ghrB PE=3 SV=1</t>
  </si>
  <si>
    <t>PputA514_1790</t>
  </si>
  <si>
    <t>Chemotaxis protein CheV OS=Bacillus subtilis (strain 168) GN=cheV PE=1 SV=1</t>
  </si>
  <si>
    <t>PputA514_1794</t>
  </si>
  <si>
    <t>PputA514_1800</t>
  </si>
  <si>
    <t>PputA514_1804</t>
  </si>
  <si>
    <t>UDP-3-O-[3-hydroxymyristoyl] N-acetylglucosamine deacetylase OS=Pseudomonas fluorescens (strain SBW25) GN=lpxC PE=3 SV=1</t>
  </si>
  <si>
    <t>PputA514_1805</t>
  </si>
  <si>
    <t>Cell division protein FtsZ OS=Pseudomonas putida (strain KT2440) GN=ftsZ PE=3 SV=3</t>
  </si>
  <si>
    <t>PputA514_1806</t>
  </si>
  <si>
    <t>Cell division protein FtsA OS=Pseudomonas aeruginosa (strain ATCC 15692 / PAO1 / 1C / PRS 101 / LMG 12228) GN=ftsA PE=3 SV=2</t>
  </si>
  <si>
    <t>PputA514_1807</t>
  </si>
  <si>
    <t>Cell division protein FtsQ OS=Pseudomonas aeruginosa (strain ATCC 15692 / PAO1 / 1C / PRS 101 / LMG 12228) GN=ftsQ PE=3 SV=1</t>
  </si>
  <si>
    <t>PputA514_1810</t>
  </si>
  <si>
    <t>UDP-N-acetylmuramate--L-alanine ligase OS=Pseudomonas fluorescens (strain SBW25) GN=murC PE=3 SV=1</t>
  </si>
  <si>
    <t>PputA514_1811</t>
  </si>
  <si>
    <t>UDP-N-acetylglucosamine--N-acetylmuramyl-(pentapeptide) pyrophosphoryl-undecaprenol N-acetylglucosamine transferase OS=Pseudomonas fluorescens (strain SBW25) GN=murG PE=3 SV=1</t>
  </si>
  <si>
    <t>PputA514_1813</t>
  </si>
  <si>
    <t>UDP-N-acetylmuramoylalanine--D-glutamate ligase OS=Pseudomonas fluorescens (strain Pf-5 / ATCC BAA-477) GN=murD PE=3 SV=1</t>
  </si>
  <si>
    <t>PputA514_1815</t>
  </si>
  <si>
    <t>UDP-N-acetylmuramoyl-tripeptide--D-alanyl-D-alanine ligase OS=Escherichia coli (strain K12) GN=murF PE=1 SV=2</t>
  </si>
  <si>
    <t>PputA514_1816</t>
  </si>
  <si>
    <t>UDP-N-acetylmuramoyl-L-alanyl-D-glutamate--2,6-diaminopimelate ligase OS=Pseudomonas syringae pv. tomato (strain DC3000) GN=murE PE=3 SV=1</t>
  </si>
  <si>
    <t>PputA514_1817</t>
  </si>
  <si>
    <t>Peptidoglycan synthase FtsI OS=Escherichia coli (strain K12) GN=ftsI PE=1 SV=1</t>
  </si>
  <si>
    <t>PputA514_1819</t>
  </si>
  <si>
    <t>Ribosomal RNA small subunit methyltransferase H OS=Pseudomonas fluorescens (strain SBW25) GN=rsmH PE=3 SV=1</t>
  </si>
  <si>
    <t>PputA514_1822</t>
  </si>
  <si>
    <t>PputA514_1823</t>
  </si>
  <si>
    <t>Penicillin-binding protein activator LpoA OS=Vibrio vulnificus (strain YJ016) GN=lpoA PE=3 SV=1</t>
  </si>
  <si>
    <t>PputA514_1825</t>
  </si>
  <si>
    <t>Phosphoheptose isomerase OS=Pseudomonas fluorescens (strain SBW25) GN=gmhA PE=3 SV=1</t>
  </si>
  <si>
    <t>PputA514_1826</t>
  </si>
  <si>
    <t>Uncharacterized protein HI_1658 OS=Haemophilus influenzae (strain ATCC 51907 / DSM 11121 / KW20 / Rd) GN=HI_1658 PE=4 SV=1</t>
  </si>
  <si>
    <t>PputA514_1827</t>
  </si>
  <si>
    <t>PputA514_1828</t>
  </si>
  <si>
    <t>PputA514_1832</t>
  </si>
  <si>
    <t>Paraquat-inducible protein B OS=Escherichia coli (strain K12) GN=pqiB PE=2 SV=2</t>
  </si>
  <si>
    <t>PputA514_1837</t>
  </si>
  <si>
    <t>PputA514_1838</t>
  </si>
  <si>
    <t>PputA514_1839</t>
  </si>
  <si>
    <t>Long-chain-fatty-acid--CoA ligase OS=Thermus thermophilus (strain HB8 / ATCC 27634 / DSM 579) GN=TTHA0604 PE=1 SV=1</t>
  </si>
  <si>
    <t>PputA514_1843</t>
  </si>
  <si>
    <t>Putative 2-hydroxyacid dehydrogenase HI_1556 OS=Haemophilus influenzae (strain ATCC 51907 / DSM 11121 / KW20 / Rd) GN=HI_1556 PE=1 SV=1</t>
  </si>
  <si>
    <t>PputA514_1844</t>
  </si>
  <si>
    <t>Ribosomal RNA small subunit methyltransferase C OS=Pseudomonas fluorescens (strain Pf0-1) GN=rsmC PE=3 SV=1</t>
  </si>
  <si>
    <t>PputA514_1846</t>
  </si>
  <si>
    <t>Mitochondrial metalloendopeptidase OMA1 OS=Schizosaccharomyces pombe (strain 972 / ATCC 24843) GN=oma1 PE=3 SV=1</t>
  </si>
  <si>
    <t>PputA514_1850</t>
  </si>
  <si>
    <t>PputA514_1853</t>
  </si>
  <si>
    <t>PputA514_1858</t>
  </si>
  <si>
    <t>Probable malate:quinone oxidoreductase OS=Pseudomonas fluorescens GN=mqo PE=3 SV=1</t>
  </si>
  <si>
    <t>PputA514_1859</t>
  </si>
  <si>
    <t>PputA514_1862</t>
  </si>
  <si>
    <t>Hypoxanthine-guanine-xanthine phosphoribosyltransferase OS=Tritrichomonas foetus GN=HPT PE=1 SV=1</t>
  </si>
  <si>
    <t>PputA514_1863</t>
  </si>
  <si>
    <t>Uracil phosphoribosyltransferase OS=Pseudomonas fluorescens (strain SBW25) GN=upp PE=3 SV=1</t>
  </si>
  <si>
    <t>PputA514_1865</t>
  </si>
  <si>
    <t>Histidinol-phosphate aminotransferase 1 OS=Pseudomonas fluorescens (strain Pf-5 / ATCC BAA-477) GN=hisC1 PE=3 SV=1</t>
  </si>
  <si>
    <t>PputA514_1866</t>
  </si>
  <si>
    <t>Histidinol dehydrogenase OS=Pseudomonas fluorescens (strain Pf-5 / ATCC BAA-477) GN=hisD PE=1 SV=2</t>
  </si>
  <si>
    <t>PputA514_1868</t>
  </si>
  <si>
    <t>ATP phosphoribosyltransferase OS=Pseudomonas fluorescens (strain SBW25) GN=hisG PE=3 SV=1</t>
  </si>
  <si>
    <t>PputA514_1869</t>
  </si>
  <si>
    <t>UDP-N-acetylglucosamine 1-carboxyvinyltransferase OS=Pseudomonas fluorescens (strain SBW25) GN=murA PE=3 SV=1</t>
  </si>
  <si>
    <t>PputA514_1872</t>
  </si>
  <si>
    <t>PputA514_1873</t>
  </si>
  <si>
    <t>Toluene tolerance protein ttg2D OS=Pseudomonas putida GN=ttg2D PE=3 SV=1</t>
  </si>
  <si>
    <t>PputA514_1874</t>
  </si>
  <si>
    <t>Putative ABC transporter-binding protein HI_1085 OS=Haemophilus influenzae (strain ATCC 51907 / DSM 11121 / KW20 / Rd) GN=HI_1085 PE=3 SV=1</t>
  </si>
  <si>
    <t>PputA514_1876</t>
  </si>
  <si>
    <t>Uncharacterized ABC transporter ATP-binding protein HI_1087 OS=Haemophilus influenzae (strain ATCC 51907 / DSM 11121 / KW20 / Rd) GN=HI_1087 PE=1 SV=1</t>
  </si>
  <si>
    <t>PputA514_1877</t>
  </si>
  <si>
    <t>Arabinose 5-phosphate isomerase KdsD OS=Pseudomonas aeruginosa (strain ATCC 15692 / PAO1 / 1C / PRS 101 / LMG 12228) GN=kdsD PE=1 SV=1</t>
  </si>
  <si>
    <t>PputA514_1878</t>
  </si>
  <si>
    <t>3-deoxy-D-manno-octulosonate 8-phosphate phosphatase KdsC OS=Yersinia pestis GN=kdsC PE=1 SV=1</t>
  </si>
  <si>
    <t>PputA514_1879</t>
  </si>
  <si>
    <t>PputA514_1880</t>
  </si>
  <si>
    <t>Lipopolysaccharide export system protein LptA OS=Shigella flexneri GN=lptA PE=3 SV=1</t>
  </si>
  <si>
    <t>PputA514_1882</t>
  </si>
  <si>
    <t>Lipopolysaccharide export system ATP-binding protein LptB (Fragment) OS=Pseudomonas putida GN=lptB PE=3 SV=1</t>
  </si>
  <si>
    <t>PputA514_1883</t>
  </si>
  <si>
    <t>RNA polymerase sigma-54 factor OS=Pseudomonas putida GN=rpoN PE=3 SV=1</t>
  </si>
  <si>
    <t>PputA514_1884</t>
  </si>
  <si>
    <t>Ribosome hibernation promoting factor OS=Pseudomonas putida GN=hpf PE=3 SV=1</t>
  </si>
  <si>
    <t>PputA514_1885</t>
  </si>
  <si>
    <t>Nitrogen regulatory protein OS=Pseudomonas aeruginosa (strain ATCC 15692 / PAO1 / 1C / PRS 101 / LMG 12228) GN=ptsN PE=3 SV=1</t>
  </si>
  <si>
    <t>PputA514_1886</t>
  </si>
  <si>
    <t>UPF0042 nucleotide-binding protein PFLU_0879 OS=Pseudomonas fluorescens (strain SBW25) GN=PFLU_0879 PE=3 SV=1</t>
  </si>
  <si>
    <t>PputA514_1893</t>
  </si>
  <si>
    <t>Protein PmbA OS=Escherichia coli (strain K12) GN=pmbA PE=1 SV=1</t>
  </si>
  <si>
    <t>PputA514_1894</t>
  </si>
  <si>
    <t>Protein TldD OS=Shigella flexneri GN=tldD PE=3 SV=1</t>
  </si>
  <si>
    <t>PputA514_1895</t>
  </si>
  <si>
    <t>Nitrilase homolog 1 OS=Homo sapiens GN=NIT1 PE=1 SV=2</t>
  </si>
  <si>
    <t>PputA514_1896</t>
  </si>
  <si>
    <t>Uncharacterized protein YhdP OS=Escherichia coli (strain K12) GN=yhdP PE=4 SV=4</t>
  </si>
  <si>
    <t>PputA514_1897</t>
  </si>
  <si>
    <t>Ribonuclease G OS=Shigella flexneri GN=rng PE=3 SV=2</t>
  </si>
  <si>
    <t>PputA514_1900</t>
  </si>
  <si>
    <t>Cell shape-determining protein MreC OS=Haemophilus influenzae (strain ATCC 51907 / DSM 11121 / KW20 / Rd) GN=mreC PE=3 SV=1</t>
  </si>
  <si>
    <t>PputA514_1901</t>
  </si>
  <si>
    <t>Rod shape-determining protein MreB OS=Shigella flexneri GN=mreB PE=3 SV=1</t>
  </si>
  <si>
    <t>PputA514_1902</t>
  </si>
  <si>
    <t>Aspartyl/glutamyl-tRNA(Asn/Gln) amidotransferase subunit C OS=Pseudomonas fluorescens (strain SBW25) GN=gatC PE=3 SV=1</t>
  </si>
  <si>
    <t>PputA514_1903</t>
  </si>
  <si>
    <t>Glutamyl-tRNA(Gln) amidotransferase subunit A OS=Pseudomonas fluorescens (strain SBW25) GN=gatA PE=3 SV=1</t>
  </si>
  <si>
    <t>PputA514_1904</t>
  </si>
  <si>
    <t>Aspartyl/glutamyl-tRNA(Asn/Gln) amidotransferase subunit B OS=Pseudomonas fluorescens (strain SBW25) GN=gatB PE=3 SV=1</t>
  </si>
  <si>
    <t>PputA514_1905</t>
  </si>
  <si>
    <t>PputA514_1909</t>
  </si>
  <si>
    <t>PputA514_1914</t>
  </si>
  <si>
    <t>5-dehydro-4-deoxyglucarate dehydratase OS=Pseudomonas putida (strain KT2440) GN=PP_3599 PE=3 SV=1</t>
  </si>
  <si>
    <t>PputA514_1916</t>
  </si>
  <si>
    <t>PputA514_1917</t>
  </si>
  <si>
    <t>Stringent starvation protein B OS=Escherichia coli (strain K12) GN=sspB PE=1 SV=1</t>
  </si>
  <si>
    <t>PputA514_1918</t>
  </si>
  <si>
    <t>Stringent starvation protein A OS=Shigella flexneri GN=sspA PE=3 SV=2</t>
  </si>
  <si>
    <t>PputA514_1919</t>
  </si>
  <si>
    <t>Cytochrome c1 OS=Allochromatium vinosum (strain ATCC 17899 / DSM 180 / NBRC 103801 / D) GN=petC PE=4 SV=1</t>
  </si>
  <si>
    <t>PputA514_1920</t>
  </si>
  <si>
    <t>Cytochrome b OS=Allochromatium vinosum (strain ATCC 17899 / DSM 180 / NBRC 103801 / D) GN=petB PE=3 SV=2</t>
  </si>
  <si>
    <t>PputA514_1921</t>
  </si>
  <si>
    <t>Ubiquinol-cytochrome c reductase iron-sulfur subunit OS=Allochromatium vinosum (strain ATCC 17899 / DSM 180 / NBRC 103801 / D) GN=petA PE=3 SV=2</t>
  </si>
  <si>
    <t>PputA514_1922</t>
  </si>
  <si>
    <t>30S ribosomal protein S9 OS=Pseudomonas fluorescens (strain SBW25) GN=rpsI PE=3 SV=1</t>
  </si>
  <si>
    <t>PputA514_1923</t>
  </si>
  <si>
    <t>50S ribosomal protein L13 OS=Pseudomonas fluorescens (strain SBW25) GN=rplM PE=3 SV=1</t>
  </si>
  <si>
    <t>PputA514_1924</t>
  </si>
  <si>
    <t>Protein tas OS=Shigella flexneri GN=tas PE=3 SV=1</t>
  </si>
  <si>
    <t>PputA514_1928</t>
  </si>
  <si>
    <t>Uncharacterized protein YhcM OS=Escherichia coli (strain K12) GN=yhcM PE=1 SV=1</t>
  </si>
  <si>
    <t>PputA514_1929</t>
  </si>
  <si>
    <t>Tryptophan--tRNA ligase OS=Pseudomonas syringae pv. tomato (strain DC3000) GN=trpS PE=3 SV=1</t>
  </si>
  <si>
    <t>PputA514_1931</t>
  </si>
  <si>
    <t>PputA514_1933</t>
  </si>
  <si>
    <t>Inner membrane ABC transporter ATP-binding protein YddA OS=Escherichia coli (strain K12) GN=yddA PE=1 SV=2</t>
  </si>
  <si>
    <t>PputA514_1934</t>
  </si>
  <si>
    <t>Photosynthetic apparatus regulatory protein RegA OS=Rhodovulum sulfidophilum GN=regA PE=3 SV=1</t>
  </si>
  <si>
    <t>PputA514_1935</t>
  </si>
  <si>
    <t>Sensor histidine kinase RegB OS=Rhodobacter sphaeroides GN=regB PE=3 SV=1</t>
  </si>
  <si>
    <t>PputA514_1936</t>
  </si>
  <si>
    <t>PputA514_1939</t>
  </si>
  <si>
    <t>Heme-binding protein A OS=Haemophilus influenzae (strain ATCC 51907 / DSM 11121 / KW20 / Rd) GN=hbpA PE=1 SV=2</t>
  </si>
  <si>
    <t>PputA514_1940</t>
  </si>
  <si>
    <t>PputA514_1941</t>
  </si>
  <si>
    <t>PputA514_1942</t>
  </si>
  <si>
    <t>PputA514_1943</t>
  </si>
  <si>
    <t>PputA514_1944</t>
  </si>
  <si>
    <t>PputA514_1945</t>
  </si>
  <si>
    <t>PputA514_1946</t>
  </si>
  <si>
    <t>PputA514_1947</t>
  </si>
  <si>
    <t>Dipeptide transport system permease protein DppB OS=Escherichia coli (strain K12) GN=dppB PE=1 SV=1</t>
  </si>
  <si>
    <t>PputA514_1948</t>
  </si>
  <si>
    <t>Dipeptide transport system permease protein DppC OS=Haemophilus influenzae (strain ATCC 51907 / DSM 11121 / KW20 / Rd) GN=dppC PE=3 SV=1</t>
  </si>
  <si>
    <t>PputA514_1950</t>
  </si>
  <si>
    <t>Dipeptide transport ATP-binding protein DppD OS=Shigella flexneri GN=dppD PE=3 SV=1</t>
  </si>
  <si>
    <t>PputA514_1951</t>
  </si>
  <si>
    <t>Dipeptide transport ATP-binding protein DppF OS=Escherichia coli (strain K12) GN=dppF PE=3 SV=1</t>
  </si>
  <si>
    <t>PputA514_1954</t>
  </si>
  <si>
    <t>Peptide chain release factor 3 OS=Pseudomonas fluorescens (strain SBW25) GN=prfC PE=3 SV=1</t>
  </si>
  <si>
    <t>PputA514_1956</t>
  </si>
  <si>
    <t>Glycine betaine/carnitine/choline-binding protein OpuCC OS=Bacillus subtilis (strain 168) GN=opuCC PE=1 SV=1</t>
  </si>
  <si>
    <t>PputA514_1957</t>
  </si>
  <si>
    <t>Choline transport system permease protein OpuBB OS=Bacillus subtilis (strain 168) GN=opuBB PE=2 SV=2</t>
  </si>
  <si>
    <t>PputA514_1958</t>
  </si>
  <si>
    <t>Carnitine transport ATP-binding protein OpuCA OS=Listeria monocytogenes GN=opuCA PE=1 SV=1</t>
  </si>
  <si>
    <t>PputA514_1959</t>
  </si>
  <si>
    <t>Lysine/ornithine decarboxylase OS=Selenomonas ruminantium GN=ldc PE=1 SV=1</t>
  </si>
  <si>
    <t>PputA514_1970</t>
  </si>
  <si>
    <t>Proline dehydrogenase 2 OS=Bacillus subtilis subsp. natto PE=3 SV=1</t>
  </si>
  <si>
    <t>PputA514_1976</t>
  </si>
  <si>
    <t>Multiphosphoryl transfer protein OS=Escherichia coli (strain K12) GN=fruB PE=1 SV=1</t>
  </si>
  <si>
    <t>PputA514_1977</t>
  </si>
  <si>
    <t>Catabolite repressor/activator OS=Shigella flexneri GN=cra PE=3 SV=1</t>
  </si>
  <si>
    <t>PputA514_1981</t>
  </si>
  <si>
    <t>PputA514_1983</t>
  </si>
  <si>
    <t>PputA514_1984</t>
  </si>
  <si>
    <t>1,6-anhydro-N-acetylmuramyl-L-alanine amidase AmpD OS=Haemophilus influenzae (strain ATCC 51907 / DSM 11121 / KW20 / Rd) GN=ampD PE=3 SV=1</t>
  </si>
  <si>
    <t>PputA514_1986</t>
  </si>
  <si>
    <t>Nicotinate-nucleotide pyrophosphorylase [carboxylating] OS=Pseudomonas aeruginosa (strain ATCC 15692 / PAO1 / 1C / PRS 101 / LMG 12228) GN=nadC PE=3 SV=2</t>
  </si>
  <si>
    <t>PputA514_1987</t>
  </si>
  <si>
    <t>PputA514_1994</t>
  </si>
  <si>
    <t>PputA514_1996</t>
  </si>
  <si>
    <t>PputA514_1998</t>
  </si>
  <si>
    <t>PputA514_1999</t>
  </si>
  <si>
    <t>PputA514_2001</t>
  </si>
  <si>
    <t>Chaperone protein ClpB OS=Pseudomonas aeruginosa (strain ATCC 15692 / PAO1 / 1C / PRS 101 / LMG 12228) GN=clpB PE=3 SV=1</t>
  </si>
  <si>
    <t>PputA514_2002</t>
  </si>
  <si>
    <t>Chaperone protein ClpB OS=Pseudomonas syringae pv. tomato (strain DC3000) GN=clpB PE=3 SV=1</t>
  </si>
  <si>
    <t>PputA514_2004</t>
  </si>
  <si>
    <t>Ribosomal large subunit pseudouridine synthase D OS=Pseudomonas aeruginosa (strain ATCC 15692 / PAO1 / 1C / PRS 101 / LMG 12228) GN=rluD PE=3 SV=2</t>
  </si>
  <si>
    <t>PputA514_2005</t>
  </si>
  <si>
    <t>Outer membrane protein assembly factor BamD OS=Pseudomonas aeruginosa (strain ATCC 15692 / PAO1 / 1C / PRS 101 / LMG 12228) GN=bamD PE=3 SV=2</t>
  </si>
  <si>
    <t>PputA514_2007</t>
  </si>
  <si>
    <t>Probable D-amino acid oxidase PA4548 OS=Pseudomonas aeruginosa (strain ATCC 15692 / PAO1 / 1C / PRS 101 / LMG 12228) GN=PA4548 PE=3 SV=3</t>
  </si>
  <si>
    <t>PputA514_2013</t>
  </si>
  <si>
    <t>4-hydroxy-3-methylbut-2-enyl diphosphate reductase OS=Pseudomonas fluorescens (strain SBW25) GN=ispH PE=3 SV=1</t>
  </si>
  <si>
    <t>PputA514_2014</t>
  </si>
  <si>
    <t>Probable FKBP-type 16 kDa peptidyl-prolyl cis-trans isomerase OS=Pseudomonas fluorescens GN=yaaD PE=3 SV=1</t>
  </si>
  <si>
    <t>PputA514_2016</t>
  </si>
  <si>
    <t>Isoleucine--tRNA ligase OS=Pseudomonas fluorescens (strain SBW25) GN=ileS PE=3 SV=1</t>
  </si>
  <si>
    <t>PputA514_2019</t>
  </si>
  <si>
    <t>30S ribosomal protein S20 OS=Pseudomonas fluorescens (strain SBW25) GN=rpsT PE=3 SV=1</t>
  </si>
  <si>
    <t>PputA514_2020</t>
  </si>
  <si>
    <t>FKBP-type peptidyl-prolyl cis-trans isomerase SlyD OS=Haemophilus influenzae (strain ATCC 51907 / DSM 11121 / KW20 / Rd) GN=slyD PE=3 SV=1</t>
  </si>
  <si>
    <t>PputA514_2021</t>
  </si>
  <si>
    <t>Phosphate acetyltransferase OS=Pseudomonas putida (strain KT2440) GN=pta PE=3 SV=1</t>
  </si>
  <si>
    <t>PputA514_2022</t>
  </si>
  <si>
    <t>PputA514_2023</t>
  </si>
  <si>
    <t>Bifunctional enzyme CysN/CysC OS=Pseudomonas aeruginosa (strain ATCC 15692 / PAO1 / 1C / PRS 101 / LMG 12228) GN=cysNC PE=3 SV=1</t>
  </si>
  <si>
    <t>PputA514_2024</t>
  </si>
  <si>
    <t>Sulfate adenylyltransferase subunit 2 OS=Pseudomonas fluorescens (strain SBW25) GN=cysD PE=3 SV=1</t>
  </si>
  <si>
    <t>PputA514_2026</t>
  </si>
  <si>
    <t>Probable periplasmic serine endoprotease DegP-like OS=Pseudomonas putida (strain W619) GN=PputW619_1070 PE=3 SV=1</t>
  </si>
  <si>
    <t>PputA514_2029</t>
  </si>
  <si>
    <t>Ferrochelatase OS=Pseudomonas fluorescens (strain SBW25) GN=hemH PE=3 SV=1</t>
  </si>
  <si>
    <t>PputA514_2030</t>
  </si>
  <si>
    <t>Epimerase family protein YfcH OS=Escherichia coli (strain K12) GN=yfcH PE=3 SV=1</t>
  </si>
  <si>
    <t>PputA514_2031</t>
  </si>
  <si>
    <t>Dehydrosqualene desaturase OS=Staphylococcus aureus (strain MW2) GN=crtN PE=3 SV=1</t>
  </si>
  <si>
    <t>PputA514_2034</t>
  </si>
  <si>
    <t>HTH-type transcriptional repressor YcgE OS=Escherichia coli (strain K12) GN=ycgE PE=1 SV=1</t>
  </si>
  <si>
    <t>PputA514_2035</t>
  </si>
  <si>
    <t>Deoxyribodipyrimidine photo-lyase OS=Escherichia coli (strain K12) GN=phrB PE=1 SV=1</t>
  </si>
  <si>
    <t>PputA514_2040</t>
  </si>
  <si>
    <t>Cyclopropane-fatty-acyl-phospholipid synthase OS=Escherichia coli (strain K12) GN=cfa PE=1 SV=2</t>
  </si>
  <si>
    <t>PputA514_2043</t>
  </si>
  <si>
    <t>Lipid A deacylase PagL OS=Pseudomonas aeruginosa (strain ATCC 15692 / PAO1 / 1C / PRS 101 / LMG 12228) GN=pagL PE=1 SV=1</t>
  </si>
  <si>
    <t>PputA514_2047</t>
  </si>
  <si>
    <t>Peptide chain release factor 1 OS=Pseudomonas fluorescens (strain SBW25) GN=prfA PE=3 SV=1</t>
  </si>
  <si>
    <t>PputA514_2048</t>
  </si>
  <si>
    <t>Glutamyl-tRNA reductase OS=Pseudomonas fluorescens (strain SBW25) GN=hemA PE=3 SV=1</t>
  </si>
  <si>
    <t>PputA514_2049</t>
  </si>
  <si>
    <t>TPR repeat-containing protein PA4667 OS=Pseudomonas aeruginosa (strain ATCC 15692 / PAO1 / 1C / PRS 101 / LMG 12228) GN=PA4667 PE=4 SV=2</t>
  </si>
  <si>
    <t>PputA514_2052</t>
  </si>
  <si>
    <t>Ribose-phosphate pyrophosphokinase OS=Pseudomonas syringae pv. tomato (strain DC3000) GN=prs PE=3 SV=1</t>
  </si>
  <si>
    <t>PputA514_2053</t>
  </si>
  <si>
    <t>50S ribosomal protein L25 OS=Pseudomonas fluorescens (strain Pf0-1) GN=rplY PE=1 SV=1</t>
  </si>
  <si>
    <t>PputA514_2054</t>
  </si>
  <si>
    <t>Peptidyl-tRNA hydrolase OS=Pseudomonas fluorescens (strain Pf0-1) GN=pth PE=3 SV=1</t>
  </si>
  <si>
    <t>PputA514_2055</t>
  </si>
  <si>
    <t>Ribosome-binding ATPase YchF OS=Pasteurella multocida (strain Pm70) GN=ychF PE=3 SV=3</t>
  </si>
  <si>
    <t>PputA514_2082</t>
  </si>
  <si>
    <t>Uncharacterized isomerase PA2770 OS=Pseudomonas aeruginosa (strain ATCC 15692 / PAO1 / 1C / PRS 101 / LMG 12228) GN=PA2770 PE=3 SV=1</t>
  </si>
  <si>
    <t>PputA514_2083</t>
  </si>
  <si>
    <t>Gamma-glutamyltranspeptidase OS=Bacillus subtilis (strain 168) GN=ggt PE=1 SV=1</t>
  </si>
  <si>
    <t>PputA514_2084</t>
  </si>
  <si>
    <t>PputA514_2086</t>
  </si>
  <si>
    <t>D-alanine--D-alanine ligase A OS=Salmonella typhimurium (strain LT2 / SGSC1412 / ATCC 700720) GN=ddlA PE=1 SV=2</t>
  </si>
  <si>
    <t>PputA514_2092</t>
  </si>
  <si>
    <t>Biofilm dispersion protein BdlA OS=Pseudomonas aeruginosa (strain ATCC 15692 / PAO1 / 1C / PRS 101 / LMG 12228) GN=bdlA PE=1 SV=1</t>
  </si>
  <si>
    <t>PputA514_2107</t>
  </si>
  <si>
    <t>PputA514_2110</t>
  </si>
  <si>
    <t>Carbonic anhydrase 2 OS=Shigella flexneri GN=can PE=3 SV=1</t>
  </si>
  <si>
    <t>PputA514_2111</t>
  </si>
  <si>
    <t>PputA514_2112</t>
  </si>
  <si>
    <t>Ribosomal-protein-alanine acetyltransferase OS=Shigella flexneri GN=rimI PE=3 SV=1</t>
  </si>
  <si>
    <t>PputA514_2115</t>
  </si>
  <si>
    <t>PputA514_2116</t>
  </si>
  <si>
    <t>PputA514_2123</t>
  </si>
  <si>
    <t>PputA514_2129</t>
  </si>
  <si>
    <t>PputA514_2133</t>
  </si>
  <si>
    <t>Putative uncharacterized protein YghX OS=Escherichia coli (strain K12) GN=yghX PE=5 SV=3</t>
  </si>
  <si>
    <t>PputA514_2134</t>
  </si>
  <si>
    <t>PputA514_2143</t>
  </si>
  <si>
    <t>Glutamyl-tRNA(Gln) amidotransferase subunit A, mitochondrial OS=Mus musculus GN=Qrsl1 PE=2 SV=1</t>
  </si>
  <si>
    <t>PputA514_2153</t>
  </si>
  <si>
    <t>PputA514_2158</t>
  </si>
  <si>
    <t>Putative HTH-type DNA-binding domain-containing acetyltransferase YbfA OS=Bacillus subtilis (strain 168) GN=ybfA PE=4 SV=1</t>
  </si>
  <si>
    <t>PputA514_2159</t>
  </si>
  <si>
    <t>L-sorbosone dehydrogenase OS=Gluconacetobacter liquefaciens PE=4 SV=1</t>
  </si>
  <si>
    <t>PputA514_2163</t>
  </si>
  <si>
    <t>Methyl-accepting chemotaxis protein PctA OS=Pseudomonas aeruginosa (strain ATCC 15692 / PAO1 / 1C / PRS 101 / LMG 12228) GN=pctA PE=1 SV=1</t>
  </si>
  <si>
    <t>PputA514_2172</t>
  </si>
  <si>
    <t>Ribosomal protein S12 methylthiotransferase accessory factor YcaO OS=Escherichia coli (strain K12) GN=ycaO PE=1 SV=2</t>
  </si>
  <si>
    <t>PputA514_2174</t>
  </si>
  <si>
    <t>Cystathionine beta-lyase OS=Coxiella burnetii (strain RSA 493 / Nine Mile phase I) GN=metC PE=1 SV=1</t>
  </si>
  <si>
    <t>PputA514_2176</t>
  </si>
  <si>
    <t>4-hydroxy-tetrahydrodipicolinate synthase 2 OS=Clostridium acetobutylicum (strain ATCC 824 / DSM 792 / JCM 1419 / LMG 5710 / VKM B-1787) GN=dapA2 PE=3 SV=1</t>
  </si>
  <si>
    <t>PputA514_2178</t>
  </si>
  <si>
    <t>PputA514_2183</t>
  </si>
  <si>
    <t>Nodulation protein S OS=Bradyrhizobium diazoefficiens (strain JCM 10833 / IAM 13628 / NBRC 14792 / USDA 110) GN=nodS PE=3 SV=1</t>
  </si>
  <si>
    <t>PputA514_2185</t>
  </si>
  <si>
    <t>PputA514_2186</t>
  </si>
  <si>
    <t>Glycogen operon protein GlgX homolog OS=Mycobacterium tuberculosis GN=glgX PE=3 SV=1</t>
  </si>
  <si>
    <t>PputA514_2187</t>
  </si>
  <si>
    <t>Glycogen debranching enzyme OS=Escherichia coli O81 (strain ED1a) GN=glgX PE=3 SV=1</t>
  </si>
  <si>
    <t>PputA514_2188</t>
  </si>
  <si>
    <t>PputA514_2190</t>
  </si>
  <si>
    <t>Maltooligosyl trehalose synthase OS=Arthrobacter sp. (strain Q36) GN=treY PE=1 SV=1</t>
  </si>
  <si>
    <t>PputA514_2191</t>
  </si>
  <si>
    <t>4-alpha-glucanotransferase OS=Escherichia coli (strain K12) GN=malQ PE=3 SV=2</t>
  </si>
  <si>
    <t>PputA514_2192</t>
  </si>
  <si>
    <t>Malto-oligosyltrehalose trehalohydrolase OS=Deinococcus radiodurans (strain ATCC 13939 / DSM 20539 / JCM 16871 / LMG 4051 / NBRC 15346 / NCIMB 9279 / R1 / VKM B-1422) GN=treZ PE=1 SV=1</t>
  </si>
  <si>
    <t>PputA514_2193</t>
  </si>
  <si>
    <t>Glycogen synthase OS=Pseudomonas fluorescens (strain Pf-5 / ATCC BAA-477) GN=glgA PE=3 SV=2</t>
  </si>
  <si>
    <t>PputA514_2194</t>
  </si>
  <si>
    <t>Glyoxylate reductase OS=Aeropyrum pernix (strain ATCC 700893 / DSM 11879 / JCM 9820 / NBRC 100138 / K1) GN=gyaR PE=3 SV=2</t>
  </si>
  <si>
    <t>PputA514_2197</t>
  </si>
  <si>
    <t>PputA514_2199</t>
  </si>
  <si>
    <t>PputA514_2203</t>
  </si>
  <si>
    <t>PputA514_2204</t>
  </si>
  <si>
    <t>Long-chain specific acyl-CoA dehydrogenase, mitochondrial OS=Macaca fascicularis GN=ACADL PE=2 SV=1</t>
  </si>
  <si>
    <t>PputA514_2206</t>
  </si>
  <si>
    <t>Nitrate transport protein NrtA OS=Nostoc sp. (strain PCC 7120 / UTEX 2576) GN=nrtA PE=3 SV=3</t>
  </si>
  <si>
    <t>PputA514_2210</t>
  </si>
  <si>
    <t>PputA514_2212</t>
  </si>
  <si>
    <t>Acyl-homoserine lactone acylase PvdQ OS=Pseudomonas fluorescens (strain Pf0-1) GN=pvdQ PE=3 SV=1</t>
  </si>
  <si>
    <t>PputA514_2227</t>
  </si>
  <si>
    <t>Argininosuccinate synthase OS=Rhodopirellula baltica (strain SH1) GN=argG PE=3 SV=2</t>
  </si>
  <si>
    <t>PputA514_2233</t>
  </si>
  <si>
    <t>PputA514_2255</t>
  </si>
  <si>
    <t>Peroxyureidoacrylate/ureidoacrylate amidohydrolase RutB OS=Escherichia coli O45:K1 (strain S88 / ExPEC) GN=rutB PE=3 SV=1</t>
  </si>
  <si>
    <t>PputA514_2263</t>
  </si>
  <si>
    <t>PputA514_2265</t>
  </si>
  <si>
    <t>PputA514_2272</t>
  </si>
  <si>
    <t>PputA514_2273</t>
  </si>
  <si>
    <t>Protein ArsC OS=Geobacillus thermodenitrificans (strain NG80-2) GN=arsC PE=3 SV=1</t>
  </si>
  <si>
    <t>PputA514_2281</t>
  </si>
  <si>
    <t>PputA514_2285</t>
  </si>
  <si>
    <t>Molybdenum import ATP-binding protein ModC OS=Pseudomonas fluorescens (strain Pf-5 / ATCC BAA-477) GN=modC PE=3 SV=1</t>
  </si>
  <si>
    <t>PputA514_2287</t>
  </si>
  <si>
    <t>Molybdate-binding periplasmic protein OS=Azotobacter vinelandii GN=modA PE=3 SV=1</t>
  </si>
  <si>
    <t>PputA514_2290</t>
  </si>
  <si>
    <t>PputA514_2293</t>
  </si>
  <si>
    <t>Alpha-ketoglutarate-dependent dioxygenase AlkB OS=Escherichia coli (strain K12) GN=alkB PE=1 SV=1</t>
  </si>
  <si>
    <t>PputA514_2295</t>
  </si>
  <si>
    <t>PputA514_2299</t>
  </si>
  <si>
    <t>UTP--glucose-1-phosphate uridylyltransferase OS=Pseudomonas aeruginosa GN=galU PE=3 SV=1</t>
  </si>
  <si>
    <t>PputA514_2300</t>
  </si>
  <si>
    <t>Glutathione reductase OS=Pseudomonas aeruginosa (strain ATCC 15692 / PAO1 / 1C / PRS 101 / LMG 12228) GN=gor PE=3 SV=1</t>
  </si>
  <si>
    <t>Alkyl hydroperoxide reductase subunit C OS=Salmonella typhimurium (strain LT2 / SGSC1412 / ATCC 700720) GN=ahpC PE=1 SV=2</t>
  </si>
  <si>
    <t>PputA514_2305</t>
  </si>
  <si>
    <t>Lactoylglutathione lyase OS=Pseudomonas putida GN=gloA PE=1 SV=3</t>
  </si>
  <si>
    <t>PputA514_2306</t>
  </si>
  <si>
    <t>PputA514_2307</t>
  </si>
  <si>
    <t>4-hydroxyphenylpyruvate dioxygenase OS=Pseudomonas sp. (strain P.J. 874) GN=hpd PE=1 SV=1</t>
  </si>
  <si>
    <t>PputA514_2314</t>
  </si>
  <si>
    <t>Putative voltage-gated potassium channel subunit beta OS=Schizosaccharomyces pombe (strain 972 / ATCC 24843) GN=SPCC965.06 PE=3 SV=1</t>
  </si>
  <si>
    <t>PputA514_2317</t>
  </si>
  <si>
    <t>Putative metabolite transport protein NicT OS=Pseudomonas putida (strain KT2440) GN=nicT PE=2 SV=1</t>
  </si>
  <si>
    <t>PputA514_2320</t>
  </si>
  <si>
    <t>Uncharacterized N-acetyltransferase YhhY OS=Escherichia coli (strain K12) GN=yhhY PE=3 SV=1</t>
  </si>
  <si>
    <t>PputA514_2321</t>
  </si>
  <si>
    <t>Uncharacterized protein YgeA OS=Escherichia coli (strain K12) GN=ygeA PE=1 SV=1</t>
  </si>
  <si>
    <t>PputA514_2323</t>
  </si>
  <si>
    <t>Uncharacterized lipoprotein YdcL OS=Escherichia coli (strain K12) GN=ydcL PE=4 SV=1</t>
  </si>
  <si>
    <t>PputA514_2324</t>
  </si>
  <si>
    <t>PputA514_2325</t>
  </si>
  <si>
    <t>PputA514_2328</t>
  </si>
  <si>
    <t>Sensory/regulatory protein RpfC OS=Xanthomonas campestris pv. campestris (strain ATCC 33913 / NCPPB 528 / LMG 568) GN=rpfC PE=1 SV=2</t>
  </si>
  <si>
    <t>PputA514_2332</t>
  </si>
  <si>
    <t>Sporulation initiation phosphotransferase F OS=Bacillus thuringiensis subsp. kurstaki GN=spo0F PE=3 SV=1</t>
  </si>
  <si>
    <t>PputA514_2333</t>
  </si>
  <si>
    <t>PputA514_2334</t>
  </si>
  <si>
    <t>KaiC-like protein 2 OS=Synechocystis sp. (strain PCC 6803 / Kazusa) GN=slr1942 PE=3 SV=1</t>
  </si>
  <si>
    <t>PputA514_2335</t>
  </si>
  <si>
    <t>UDP-N-acetylglucosamine--peptide N-acetylglucosaminyltransferase 110 kDa subunit OS=Rattus norvegicus GN=Ogt PE=1 SV=1</t>
  </si>
  <si>
    <t>PputA514_2337</t>
  </si>
  <si>
    <t>Acetyl-coenzyme A synthetase OS=Bacillus subtilis (strain 168) GN=acsA PE=1 SV=1</t>
  </si>
  <si>
    <t>PputA514_2339</t>
  </si>
  <si>
    <t>Probable acetyl-CoA acetyltransferase OS=Dictyostelium discoideum GN=DDB_G0271544 PE=2 SV=1</t>
  </si>
  <si>
    <t>PputA514_2340</t>
  </si>
  <si>
    <t>PputA514_2342</t>
  </si>
  <si>
    <t>PputA514_2346</t>
  </si>
  <si>
    <t>PputA514_2347</t>
  </si>
  <si>
    <t>UDP-glucose 6-dehydrogenase OS=Pseudomonas aeruginosa (strain ATCC 15692 / PAO1 / 1C / PRS 101 / LMG 12228) GN=udg PE=3 SV=2</t>
  </si>
  <si>
    <t>PputA514_2350</t>
  </si>
  <si>
    <t>Undecaprenyl phosphate-alpha-4-amino-4-deoxy-L-arabinose arabinosyl transferase 1 OS=Pseudomonas fluorescens (strain Pf-5 / ATCC BAA-477) GN=arnT1 PE=3 SV=1</t>
  </si>
  <si>
    <t>PputA514_2351</t>
  </si>
  <si>
    <t>Probable 4-deoxy-4-formamido-L-arabinose-phosphoundecaprenol deformylase ArnD OS=Pseudomonas fluorescens (strain Pf-5 / ATCC BAA-477) GN=arnD PE=3 SV=1</t>
  </si>
  <si>
    <t>PputA514_2352</t>
  </si>
  <si>
    <t>Bifunctional polymyxin resistance protein ArnA OS=Pseudomonas fluorescens (strain SBW25) GN=arnA PE=3 SV=1</t>
  </si>
  <si>
    <t>PputA514_2353</t>
  </si>
  <si>
    <t>Undecaprenyl-phosphate 4-deoxy-4-formamido-L-arabinose transferase OS=Pseudomonas fluorescens (strain SBW25) GN=arnC PE=3 SV=1</t>
  </si>
  <si>
    <t>PputA514_2354</t>
  </si>
  <si>
    <t>PputA514_2370</t>
  </si>
  <si>
    <t>PputA514_2378</t>
  </si>
  <si>
    <t>PputA514_2383</t>
  </si>
  <si>
    <t>PputA514_2385</t>
  </si>
  <si>
    <t>PputA514_2387</t>
  </si>
  <si>
    <t>Regulation of enolase protein 1 OS=Saccharomyces cerevisiae (strain ATCC 204508 / S288c) GN=REE1 PE=1 SV=1</t>
  </si>
  <si>
    <t>PputA514_2391</t>
  </si>
  <si>
    <t>PputA514_2392</t>
  </si>
  <si>
    <t>PputA514_2397</t>
  </si>
  <si>
    <t>PputA514_2400</t>
  </si>
  <si>
    <t>PputA514_2403</t>
  </si>
  <si>
    <t>Dimethyl-sulfide monooxygenase OS=Hyphomicrobium sulfonivorans GN=dmoA PE=1 SV=1</t>
  </si>
  <si>
    <t>PputA514_2419</t>
  </si>
  <si>
    <t>PputA514_2433</t>
  </si>
  <si>
    <t>Thiamine biosynthesis lipoprotein ApbE OS=Escherichia coli (strain K12) GN=apbE PE=1 SV=1</t>
  </si>
  <si>
    <t>PputA514_2439</t>
  </si>
  <si>
    <t>Probable phosphoketolase OS=Pseudomonas putida (strain F1 / ATCC 700007) GN=Pput_2459 PE=3 SV=1</t>
  </si>
  <si>
    <t>PputA514_2441</t>
  </si>
  <si>
    <t>Uncharacterized protein YfiQ OS=Escherichia coli (strain K12) GN=yfiQ PE=4 SV=1</t>
  </si>
  <si>
    <t>PputA514_2452</t>
  </si>
  <si>
    <t>PputA514_2475</t>
  </si>
  <si>
    <t>Oxaloacetate decarboxylase OS=Pseudomonas fluorescens (strain SBW25) GN=PFLU_3105 PE=3 SV=1</t>
  </si>
  <si>
    <t>PputA514_2479</t>
  </si>
  <si>
    <t>PputA514_2480</t>
  </si>
  <si>
    <t>PputA514_2482</t>
  </si>
  <si>
    <t>Uncharacterized protease YdcP OS=Escherichia coli (strain K12) GN=ydcP PE=3 SV=2</t>
  </si>
  <si>
    <t>PputA514_2484</t>
  </si>
  <si>
    <t>Uncharacterized HTH-type transcriptional regulator PH1519 OS=Pyrococcus horikoshii (strain ATCC 700860 / DSM 12428 / JCM 9974 / NBRC 100139 / OT-3) GN=PH1519 PE=1 SV=1</t>
  </si>
  <si>
    <t>PputA514_2485</t>
  </si>
  <si>
    <t>NAD(P)H azoreductase OS=Xenophilus azovorans GN=azoB PE=1 SV=2</t>
  </si>
  <si>
    <t>PputA514_2488</t>
  </si>
  <si>
    <t>D-ribose-binding protein OS=Bacillus subtilis (strain 168) GN=rbsB PE=3 SV=2</t>
  </si>
  <si>
    <t>PputA514_2500</t>
  </si>
  <si>
    <t>Alcohol dehydrogenase OS=Cupriavidus necator GN=adh PE=3 SV=1</t>
  </si>
  <si>
    <t>PputA514_2501</t>
  </si>
  <si>
    <t>Universal stress protein E OS=Photorhabdus luminescens subsp. laumondii (strain TT01) GN=uspE PE=3 SV=1</t>
  </si>
  <si>
    <t>PputA514_2507</t>
  </si>
  <si>
    <t>PputA514_2512</t>
  </si>
  <si>
    <t>Octopine-binding periplasmic protein OS=Rhizobium radiobacter GN=occT PE=2 SV=1</t>
  </si>
  <si>
    <t>PputA514_2520</t>
  </si>
  <si>
    <t>Subversion of eukaryotic traffic protein A OS=Legionella pneumophila subsp. pneumophila (strain Philadelphia 1 / ATCC 33152 / DSM 7513) GN=setA PE=1 SV=1</t>
  </si>
  <si>
    <t>PputA514_2527</t>
  </si>
  <si>
    <t>PputA514_2540</t>
  </si>
  <si>
    <t>PputA514_2541</t>
  </si>
  <si>
    <t>PputA514_2544</t>
  </si>
  <si>
    <t>Alkaline protease secretion ATP-binding protein AprD OS=Pseudomonas aeruginosa (strain ATCC 15692 / PAO1 / 1C / PRS 101 / LMG 12228) GN=aprD PE=3 SV=1</t>
  </si>
  <si>
    <t>PputA514_2549</t>
  </si>
  <si>
    <t>PputA514_2553</t>
  </si>
  <si>
    <t>PputA514_2560</t>
  </si>
  <si>
    <t>Phosphoglucomutase OS=Escherichia coli (strain K12) GN=pgm PE=1 SV=1</t>
  </si>
  <si>
    <t>PputA514_2561</t>
  </si>
  <si>
    <t>Phosphoglucomutase OS=Gluconacetobacter xylinus GN=celB PE=3 SV=1</t>
  </si>
  <si>
    <t>PputA514_2563</t>
  </si>
  <si>
    <t>PputA514_2565</t>
  </si>
  <si>
    <t>Quinone oxidoreductase 1 OS=Escherichia coli (strain K12) GN=qorA PE=1 SV=1</t>
  </si>
  <si>
    <t>PputA514_2566</t>
  </si>
  <si>
    <t>PputA514_2567</t>
  </si>
  <si>
    <t>Prophage CP4-57 integrase OS=Escherichia coli (strain K12) GN=intA PE=1 SV=2</t>
  </si>
  <si>
    <t>PputA514_2587</t>
  </si>
  <si>
    <t>PputA514_2593</t>
  </si>
  <si>
    <t>PputA514_2603</t>
  </si>
  <si>
    <t>Fumarylacetoacetate hydrolase domain-containing protein 2 OS=Bos taurus GN=FAHD2 PE=2 SV=1</t>
  </si>
  <si>
    <t>Putative aldehyde dehydrogenase YfmT OS=Bacillus subtilis (strain 168) GN=yfmT PE=2 SV=1</t>
  </si>
  <si>
    <t>PputA514_2646</t>
  </si>
  <si>
    <t>PputA514_2687</t>
  </si>
  <si>
    <t>PputA514_2733</t>
  </si>
  <si>
    <t>Putative thiamine pyrophosphate-containing protein YdaP OS=Bacillus subtilis (strain 168) GN=ydaP PE=2 SV=1</t>
  </si>
  <si>
    <t>PputA514_2734</t>
  </si>
  <si>
    <t>Uncharacterized oxidoreductase YhdF OS=Bacillus subtilis (strain 168) GN=yhdF PE=3 SV=1</t>
  </si>
  <si>
    <t>PputA514_2735</t>
  </si>
  <si>
    <t>PputA514_2738</t>
  </si>
  <si>
    <t>Uncharacterized protein YmdF OS=Escherichia coli (strain K12) GN=ymdF PE=3 SV=1</t>
  </si>
  <si>
    <t>PputA514_2740</t>
  </si>
  <si>
    <t>Glucose starvation-inducible protein B OS=Bacillus subtilis (strain 168) GN=gsiB PE=1 SV=3</t>
  </si>
  <si>
    <t>PputA514_2741</t>
  </si>
  <si>
    <t>ATP-dependent Clp protease proteolytic subunit 1 OS=Agrobacterium tumefaciens (strain C58 / ATCC 33970) GN=clpP1 PE=3 SV=1</t>
  </si>
  <si>
    <t>PputA514_2746</t>
  </si>
  <si>
    <t>S-(hydroxymethyl)glutathione dehydrogenase OS=Methylobacter marinus GN=fdh PE=3 SV=2</t>
  </si>
  <si>
    <t>PputA514_2749</t>
  </si>
  <si>
    <t>Cytochrome bo(3) ubiquinol oxidase subunit 2 OS=Pseudomonas putida GN=cyoA PE=3 SV=1</t>
  </si>
  <si>
    <t>PputA514_2753</t>
  </si>
  <si>
    <t>Protoheme IX farnesyltransferase 2 OS=Pseudomonas putida (strain KT2440) GN=cyoE2 PE=3 SV=1</t>
  </si>
  <si>
    <t>PputA514_2755</t>
  </si>
  <si>
    <t>Protein YciE OS=Escherichia coli (strain K12) GN=yciE PE=1 SV=1</t>
  </si>
  <si>
    <t>PputA514_2756</t>
  </si>
  <si>
    <t>Probable manganese catalase OS=Clostridium acetobutylicum (strain ATCC 824 / DSM 792 / JCM 1419 / LMG 5710 / VKM B-1787) GN=CA_C2800 PE=3 SV=1</t>
  </si>
  <si>
    <t>PputA514_2758</t>
  </si>
  <si>
    <t>PputA514_2767</t>
  </si>
  <si>
    <t>Protein YciF OS=Escherichia coli (strain K12) GN=yciF PE=1 SV=1</t>
  </si>
  <si>
    <t>PputA514_2777</t>
  </si>
  <si>
    <t>PputA514_2778</t>
  </si>
  <si>
    <t>PputA514_2779</t>
  </si>
  <si>
    <t>PputA514_2780</t>
  </si>
  <si>
    <t>CBS domain-containing protein YhcV OS=Bacillus subtilis (strain 168) GN=yhcV PE=4 SV=1</t>
  </si>
  <si>
    <t>PputA514_2784</t>
  </si>
  <si>
    <t>Antitoxin ParD1 OS=Caulobacter crescentus (strain ATCC 19089 / CB15) GN=parD1 PE=1 SV=1</t>
  </si>
  <si>
    <t>PputA514_2785</t>
  </si>
  <si>
    <t>Toxin ParE1 OS=Caulobacter crescentus (strain ATCC 19089 / CB15) GN=parE1 PE=1 SV=1</t>
  </si>
  <si>
    <t>PputA514_2788</t>
  </si>
  <si>
    <t>Glutamate-1-semialdehyde 2,1-aminomutase 2 OS=Exiguobacterium sibiricum (strain DSM 17290 / JCM 13490 / 255-15) GN=hemL2 PE=3 SV=1</t>
  </si>
  <si>
    <t>PputA514_2791</t>
  </si>
  <si>
    <t>Putative gamma-glutamyltransferase YwrD OS=Bacillus subtilis (strain 168) GN=ywrD PE=1 SV=1</t>
  </si>
  <si>
    <t>PputA514_2805</t>
  </si>
  <si>
    <t>PputA514_2813</t>
  </si>
  <si>
    <t>PputA514_2815</t>
  </si>
  <si>
    <t>Iron uptake system component EfeO OS=Yersinia pestis bv. Antiqua (strain Nepal516) GN=efeO PE=3 SV=1</t>
  </si>
  <si>
    <t>PputA514_2816</t>
  </si>
  <si>
    <t>Deferrochelatase/peroxidase EfeB OS=Escherichia coli (strain UTI89 / UPEC) GN=efeB PE=3 SV=1</t>
  </si>
  <si>
    <t>PputA514_2817</t>
  </si>
  <si>
    <t>Iron uptake system component EfeO OS=Yersinia pseudotuberculosis serotype I (strain IP32953) GN=efeO PE=3 SV=1</t>
  </si>
  <si>
    <t>PputA514_2824</t>
  </si>
  <si>
    <t>Soluble aldose sugar dehydrogenase YliI OS=Escherichia coli (strain K12) GN=yliI PE=1 SV=1</t>
  </si>
  <si>
    <t>PputA514_2826</t>
  </si>
  <si>
    <t>Non-homologous end joining protein Ku OS=Pseudomonas syringae pv. tomato (strain DC3000) GN=ku PE=3 SV=1</t>
  </si>
  <si>
    <t>PputA514_2827</t>
  </si>
  <si>
    <t>PputA514_2828</t>
  </si>
  <si>
    <t>Aspartate beta-hydroxylase domain-containing protein 2 OS=Homo sapiens GN=ASPHD2 PE=2 SV=1</t>
  </si>
  <si>
    <t>PputA514_2833</t>
  </si>
  <si>
    <t>Uncharacterized ABC transporter ATP-binding protein YbiT OS=Escherichia coli (strain K12) GN=ybiT PE=3 SV=1</t>
  </si>
  <si>
    <t>PputA514_2843</t>
  </si>
  <si>
    <t>Methyl-accepting chemotaxis protein 4 OS=Thermotoga maritima (strain ATCC 43589 / MSB8 / DSM 3109 / JCM 10099) GN=mcp4 PE=1 SV=1</t>
  </si>
  <si>
    <t>PputA514_2846</t>
  </si>
  <si>
    <t>Gamma-glutamyltranspeptidase OS=Pseudomonas sp. (strain A14) GN=ggt PE=1 SV=1</t>
  </si>
  <si>
    <t>PputA514_2860</t>
  </si>
  <si>
    <t>PputA514_2873</t>
  </si>
  <si>
    <t>Cystathionine beta-lyase PatB OS=Bacillus subtilis (strain 168) GN=patB PE=1 SV=1</t>
  </si>
  <si>
    <t>PputA514_2886</t>
  </si>
  <si>
    <t>Serine racemase OS=Schizosaccharomyces pombe (strain 972 / ATCC 24843) GN=SRR PE=1 SV=1</t>
  </si>
  <si>
    <t>PputA514_2888</t>
  </si>
  <si>
    <t>Uncharacterized protein HI_0575 OS=Haemophilus influenzae (strain ATCC 51907 / DSM 11121 / KW20 / Rd) GN=HI_0575 PE=4 SV=1</t>
  </si>
  <si>
    <t>PputA514_2910</t>
  </si>
  <si>
    <t>PputA514_2911</t>
  </si>
  <si>
    <t>Linear gramicidin synthase subunit C OS=Brevibacillus parabrevis GN=lgrC PE=3 SV=1</t>
  </si>
  <si>
    <t>PputA514_2930</t>
  </si>
  <si>
    <t>HTH-type transcriptional regulator KipR OS=Bacillus subtilis (strain 168) GN=kipR PE=2 SV=4</t>
  </si>
  <si>
    <t>PputA514_2939</t>
  </si>
  <si>
    <t>NH(3)-dependent NAD(+) synthetase OS=Pseudomonas mendocina (strain ymp) GN=nadE PE=3 SV=1</t>
  </si>
  <si>
    <t>PputA514_2942</t>
  </si>
  <si>
    <t>PputA514_2944</t>
  </si>
  <si>
    <t>Probable amino-acid ABC transporter periplasmic-binding protein y4oP OS=Rhizobium sp. (strain NGR234) GN=NGR_a02200 PE=3 SV=1</t>
  </si>
  <si>
    <t>PputA514_2948</t>
  </si>
  <si>
    <t>Uncharacterized protein C285.05 OS=Schizosaccharomyces pombe (strain 972 / ATCC 24843) GN=SPCC285.05 PE=4 SV=1</t>
  </si>
  <si>
    <t>PputA514_2962</t>
  </si>
  <si>
    <t>Glutathione-regulated potassium-efflux system protein KefB OS=Erwinia tasmaniensis (strain DSM 17950 / Et1/99) GN=kefB PE=3 SV=1</t>
  </si>
  <si>
    <t>PputA514_2963</t>
  </si>
  <si>
    <t>PputA514_2964</t>
  </si>
  <si>
    <t>Carboxylesterase 1 OS=Pseudomonas fluorescens GN=estA PE=3 SV=1</t>
  </si>
  <si>
    <t>PputA514_2975</t>
  </si>
  <si>
    <t>Aldehyde reductase YahK OS=Escherichia coli (strain K12) GN=yahK PE=1 SV=1</t>
  </si>
  <si>
    <t>PputA514_2976</t>
  </si>
  <si>
    <t>Arylesterase OS=Pseudomonas fluorescens PE=1 SV=4</t>
  </si>
  <si>
    <t>PputA514_2978</t>
  </si>
  <si>
    <t>PputA514_2980</t>
  </si>
  <si>
    <t>Probable chaperone protein HSP31 OS=Saccharomyces cerevisiae (strain ATCC 204508 / S288c) GN=HSP31 PE=1 SV=1</t>
  </si>
  <si>
    <t>PputA514_2983</t>
  </si>
  <si>
    <t>PputA514_2986</t>
  </si>
  <si>
    <t>Disulfide-bond oxidoreductase YghU OS=Escherichia coli (strain K12) GN=yghU PE=1 SV=2</t>
  </si>
  <si>
    <t>PputA514_2987</t>
  </si>
  <si>
    <t>PputA514_2989</t>
  </si>
  <si>
    <t>Glutathione S-transferase Z2 OS=Arabidopsis thaliana GN=GSTZ2 PE=3 SV=1</t>
  </si>
  <si>
    <t>PputA514_2990</t>
  </si>
  <si>
    <t>Bacilysin biosynthesis oxidoreductase BacC OS=Bacillus subtilis (strain 168) GN=bacC PE=3 SV=2</t>
  </si>
  <si>
    <t>PputA514_2991</t>
  </si>
  <si>
    <t>Aldose 1-epimerase OS=Acinetobacter calcoaceticus GN=mro PE=1 SV=1</t>
  </si>
  <si>
    <t>PputA514_2994</t>
  </si>
  <si>
    <t>L-arabinose-binding periplasmic protein OS=Escherichia coli (strain K12) GN=araF PE=1 SV=2</t>
  </si>
  <si>
    <t>PputA514_2996</t>
  </si>
  <si>
    <t>Alpha-ketoglutaric semialdehyde dehydrogenase OS=Acinetobacter baylyi (strain ATCC 33305 / BD413 / ADP1) GN=ACIAD0131 PE=1 SV=1</t>
  </si>
  <si>
    <t>PputA514_2997</t>
  </si>
  <si>
    <t>PputA514_3002</t>
  </si>
  <si>
    <t>PputA514_3007</t>
  </si>
  <si>
    <t>Methyl-accepting chemotaxis protein PctB OS=Pseudomonas aeruginosa (strain ATCC 15692 / PAO1 / 1C / PRS 101 / LMG 12228) GN=pctB PE=1 SV=1</t>
  </si>
  <si>
    <t>PputA514_3013</t>
  </si>
  <si>
    <t>D-xylose-binding periplasmic protein OS=Escherichia coli (strain K12) GN=xylF PE=1 SV=1</t>
  </si>
  <si>
    <t>PputA514_3021</t>
  </si>
  <si>
    <t>PputA514_3026</t>
  </si>
  <si>
    <t>Uncharacterized deoxyribonuclease MJ0761 OS=Methanocaldococcus jannaschii (strain ATCC 43067 / DSM 2661 / JAL-1 / JCM 10045 / NBRC 100440) GN=MJ0761 PE=3 SV=1</t>
  </si>
  <si>
    <t>PputA514_3030</t>
  </si>
  <si>
    <t>PputA514_3039</t>
  </si>
  <si>
    <t>PputA514_3045</t>
  </si>
  <si>
    <t>PputA514_3051</t>
  </si>
  <si>
    <t>3-deoxy-manno-octulosonate cytidylyltransferase OS=Pseudomonas fluorescens (strain SBW25) GN=kdsB PE=3 SV=1</t>
  </si>
  <si>
    <t>PputA514_3052</t>
  </si>
  <si>
    <t>UPF0434 protein PFLU_3771 OS=Pseudomonas fluorescens (strain SBW25) GN=PFLU_3771 PE=3 SV=1</t>
  </si>
  <si>
    <t>PputA514_3053</t>
  </si>
  <si>
    <t>Tetraacyldisaccharide 4'-kinase OS=Pseudomonas fluorescens (strain SBW25) GN=lpxK PE=3 SV=1</t>
  </si>
  <si>
    <t>PputA514_3054</t>
  </si>
  <si>
    <t>Biopolymer transport protein exbD2 OS=Vibrio cholerae serotype O1 (strain ATCC 39315 / El Tor Inaba N16961) GN=exbD2 PE=3 SV=1</t>
  </si>
  <si>
    <t>PputA514_3055</t>
  </si>
  <si>
    <t>Putative biopolymer transport protein ExbB homolog OS=Methanothermobacter thermautotrophicus (strain ATCC 29096 / DSM 1053 / JCM 10044 / NBRC 100330 / Delta H) GN=MTH_1022 PE=3 SV=1</t>
  </si>
  <si>
    <t>PputA514_3065</t>
  </si>
  <si>
    <t>PputA514_3067</t>
  </si>
  <si>
    <t>Uncharacterized protein YfgD OS=Escherichia coli (strain K12) GN=yfgD PE=1 SV=1</t>
  </si>
  <si>
    <t>NAD(P)H dehydrogenase (quinone) OS=Pseudomonas aeruginosa (strain ATCC 15692 / PAO1 / 1C / PRS 101 / LMG 12228) GN=PA0949 PE=1 SV=1</t>
  </si>
  <si>
    <t>PputA514_3070</t>
  </si>
  <si>
    <t>DNA-3-methyladenine glycosylase 1 OS=Escherichia coli (strain K12) GN=tag PE=1 SV=1</t>
  </si>
  <si>
    <t>PputA514_3071</t>
  </si>
  <si>
    <t>tRNA 2-thiocytidine biosynthesis protein TtcA OS=Pseudomonas fluorescens (strain Pf0-1) GN=ttcA PE=3 SV=1</t>
  </si>
  <si>
    <t>PputA514_3075</t>
  </si>
  <si>
    <t>Sulfurtransferase TusD homolog OS=Pseudomonas aeruginosa (strain ATCC 15692 / PAO1 / 1C / PRS 101 / LMG 12228) GN=tusD PE=3 SV=1</t>
  </si>
  <si>
    <t>PputA514_3079</t>
  </si>
  <si>
    <t>Uncharacterized protein YbiB OS=Escherichia coli (strain K12) GN=ybiB PE=1 SV=1</t>
  </si>
  <si>
    <t>PputA514_3081</t>
  </si>
  <si>
    <t>Siroheme synthase OS=Pseudomonas fluorescens (strain SBW25) GN=cysG PE=3 SV=1</t>
  </si>
  <si>
    <t>PputA514_3082</t>
  </si>
  <si>
    <t>Serine--tRNA ligase OS=Pseudomonas fluorescens (strain SBW25) GN=serS PE=3 SV=1</t>
  </si>
  <si>
    <t>PputA514_3084</t>
  </si>
  <si>
    <t>Replication-associated recombination protein A OS=Coxiella burnetii (strain RSA 493 / Nine Mile phase I) GN=rarA PE=3 SV=3</t>
  </si>
  <si>
    <t>PputA514_3086</t>
  </si>
  <si>
    <t>Outer-membrane lipoprotein carrier protein OS=Pseudomonas fluorescens (strain SBW25) GN=lolA PE=3 SV=1</t>
  </si>
  <si>
    <t>PputA514_3087</t>
  </si>
  <si>
    <t>DNA translocase FtsK OS=Pseudomonas syringae pv. syringae (strain B728a) GN=ftsK PE=3 SV=1</t>
  </si>
  <si>
    <t>PputA514_3090</t>
  </si>
  <si>
    <t>Translation initiation factor IF-1 OS=Pseudomonas stutzeri (strain A1501) GN=infA PE=3 SV=1</t>
  </si>
  <si>
    <t>PputA514_3091</t>
  </si>
  <si>
    <t>ATP-dependent Clp protease ATP-binding subunit ClpA OS=Escherichia coli (strain K12) GN=clpA PE=1 SV=1</t>
  </si>
  <si>
    <t>PputA514_3094</t>
  </si>
  <si>
    <t>Isocitrate dehydrogenase [NADP] OS=Coxiella burnetii (strain RSA 493 / Nine Mile phase I) GN=icd PE=1 SV=1</t>
  </si>
  <si>
    <t>PputA514_3095</t>
  </si>
  <si>
    <t>Isocitrate dehydrogenase [NADP] OS=Azotobacter vinelandii GN=icd PE=1 SV=5</t>
  </si>
  <si>
    <t>PputA514_3096</t>
  </si>
  <si>
    <t>Phosphatase NudJ OS=Shigella sonnei (strain Ss046) GN=nudJ PE=3 SV=1</t>
  </si>
  <si>
    <t>PputA514_3099</t>
  </si>
  <si>
    <t>Adenylosuccinate lyase OS=Pseudomonas aeruginosa (strain ATCC 15692 / PAO1 / 1C / PRS 101 / LMG 12228) GN=purB PE=3 SV=1</t>
  </si>
  <si>
    <t>PputA514_3100</t>
  </si>
  <si>
    <t>50S ribosomal protein L16 arginine hydroxylase OS=Escherichia coli (strain K12) GN=ycfD PE=1 SV=2</t>
  </si>
  <si>
    <t>PputA514_3101</t>
  </si>
  <si>
    <t>UPF0039 protein SAOUHSC_00995 OS=Staphylococcus aureus (strain NCTC 8325) GN=SAOUHSC_00995 PE=3 SV=1</t>
  </si>
  <si>
    <t>PputA514_3102</t>
  </si>
  <si>
    <t>PputA514_3103</t>
  </si>
  <si>
    <t>Isocitrate lyase OS=Escherichia coli (strain K12) GN=aceA PE=1 SV=1</t>
  </si>
  <si>
    <t>PputA514_3104</t>
  </si>
  <si>
    <t>NADH-quinone oxidoreductase subunit A OS=Pseudomonas fluorescens (strain Pf0-1) GN=nuoA PE=3 SV=1</t>
  </si>
  <si>
    <t>PputA514_3105</t>
  </si>
  <si>
    <t>NADH-quinone oxidoreductase subunit B OS=Pseudomonas fluorescens (strain SBW25) GN=nuoB PE=3 SV=1</t>
  </si>
  <si>
    <t>PputA514_3106</t>
  </si>
  <si>
    <t>NADH-quinone oxidoreductase subunit C/D OS=Pseudomonas fluorescens (strain SBW25) GN=nuoC PE=3 SV=1</t>
  </si>
  <si>
    <t>PputA514_3107</t>
  </si>
  <si>
    <t>NADH-quinone oxidoreductase subunit E OS=Pseudomonas aeruginosa (strain ATCC 15692 / PAO1 / 1C / PRS 101 / LMG 12228) GN=nuoE PE=3 SV=1</t>
  </si>
  <si>
    <t>PputA514_3108</t>
  </si>
  <si>
    <t>NADH-quinone oxidoreductase subunit F OS=Pseudomonas aeruginosa (strain ATCC 15692 / PAO1 / 1C / PRS 101 / LMG 12228) GN=nuoF PE=3 SV=1</t>
  </si>
  <si>
    <t>PputA514_3109</t>
  </si>
  <si>
    <t>NADH-quinone oxidoreductase subunit G OS=Pseudomonas fluorescens GN=nuoG PE=2 SV=1</t>
  </si>
  <si>
    <t>PputA514_3110</t>
  </si>
  <si>
    <t>NADH-quinone oxidoreductase subunit H OS=Pseudomonas fluorescens (strain SBW25) GN=nuoH PE=3 SV=1</t>
  </si>
  <si>
    <t>PputA514_3111</t>
  </si>
  <si>
    <t>NADH-quinone oxidoreductase subunit I OS=Pseudomonas fluorescens (strain Pf0-1) GN=nuoI PE=3 SV=1</t>
  </si>
  <si>
    <t>PputA514_3117</t>
  </si>
  <si>
    <t>NADH-quinone oxidoreductase subunit N OS=Pseudomonas mendocina (strain ymp) GN=nuoN PE=3 SV=1</t>
  </si>
  <si>
    <t>PputA514_3119</t>
  </si>
  <si>
    <t>N-hydroxyarylamine O-acetyltransferase OS=Escherichia coli (strain K12) GN=nhoA PE=3 SV=1</t>
  </si>
  <si>
    <t>PputA514_3120</t>
  </si>
  <si>
    <t>PputA514_3126</t>
  </si>
  <si>
    <t>Putative HTH-type transcriptional regulator Rv0890c/MT0914 OS=Mycobacterium tuberculosis GN=Rv0890c PE=2 SV=2</t>
  </si>
  <si>
    <t>PputA514_3141</t>
  </si>
  <si>
    <t>PputA514_3152</t>
  </si>
  <si>
    <t>PputA514_3153</t>
  </si>
  <si>
    <t>NADP-dependent glyceraldehyde-3-phosphate dehydrogenase OS=Apium graveolens PE=1 SV=1</t>
  </si>
  <si>
    <t>PputA514_3154</t>
  </si>
  <si>
    <t>Inner membrane protein YeeA OS=Escherichia coli (strain K12) GN=yeeA PE=1 SV=2</t>
  </si>
  <si>
    <t>PputA514_3158</t>
  </si>
  <si>
    <t>PputA514_3188</t>
  </si>
  <si>
    <t>Cysteine--tRNA ligase OS=Pseudomonas fluorescens (strain SBW25) GN=cysS PE=3 SV=1</t>
  </si>
  <si>
    <t>PputA514_3189</t>
  </si>
  <si>
    <t>Glutamine--tRNA ligase OS=Pseudomonas syringae pv. tomato (strain DC3000) GN=glnS PE=3 SV=1</t>
  </si>
  <si>
    <t>PputA514_3190</t>
  </si>
  <si>
    <t>Peptidyl-prolyl cis-trans isomerase cyp18 OS=Streptomyces antibioticus GN=cyp18 PE=1 SV=3</t>
  </si>
  <si>
    <t>PputA514_3193</t>
  </si>
  <si>
    <t>Multidrug export protein EmrA OS=Escherichia coli (strain K12) GN=emrA PE=1 SV=2</t>
  </si>
  <si>
    <t>PputA514_3194</t>
  </si>
  <si>
    <t>Fusaric acid resistance protein FusA OS=Burkholderia cepacia GN=fusA PE=3 SV=2</t>
  </si>
  <si>
    <t>PputA514_3196</t>
  </si>
  <si>
    <t>Translocation and assembly module TamB OS=Salmonella typhimurium (strain SL1344) GN=tamB PE=3 SV=1</t>
  </si>
  <si>
    <t>PputA514_3200</t>
  </si>
  <si>
    <t>PputA514_3203</t>
  </si>
  <si>
    <t>Acyl-CoA dehydrogenase family member 10 OS=Mus musculus GN=Acad10 PE=1 SV=1</t>
  </si>
  <si>
    <t>PputA514_3209</t>
  </si>
  <si>
    <t>Methylcrotonoyl-CoA carboxylase beta chain, mitochondrial OS=Mus musculus GN=Mccc2 PE=1 SV=1</t>
  </si>
  <si>
    <t>PputA514_3210</t>
  </si>
  <si>
    <t>PputA514_3212</t>
  </si>
  <si>
    <t>Repressor protein C2 OS=Enterobacteria phage P22 GN=C2 PE=1 SV=1</t>
  </si>
  <si>
    <t>PputA514_3215</t>
  </si>
  <si>
    <t>Uncharacterized protein ZMO1242 OS=Zymomonas mobilis subsp. mobilis (strain ATCC 31821 / ZM4 / CP4) GN=ZMO1242 PE=4 SV=2</t>
  </si>
  <si>
    <t>PputA514_3225</t>
  </si>
  <si>
    <t>PputA514_3231</t>
  </si>
  <si>
    <t>Leucine-rich repeat-containing protein 40 OS=Danio rerio GN=lrrc40 PE=2 SV=1</t>
  </si>
  <si>
    <t>PputA514_3232</t>
  </si>
  <si>
    <t>Probable transcriptional regulatory protein Pfl01_3677 OS=Pseudomonas fluorescens (strain Pf0-1) GN=Pfl01_3677 PE=1 SV=1</t>
  </si>
  <si>
    <t>PputA514_3236</t>
  </si>
  <si>
    <t>HTH-type transcriptional regulator CysL OS=Bacillus subtilis (strain 168) GN=cysL PE=1 SV=1</t>
  </si>
  <si>
    <t>PputA514_3242</t>
  </si>
  <si>
    <t>2,4-dienoyl-CoA reductase [NADPH] OS=Escherichia coli (strain K12) GN=fadH PE=1 SV=3</t>
  </si>
  <si>
    <t>PputA514_3245</t>
  </si>
  <si>
    <t>PputA514_3248</t>
  </si>
  <si>
    <t>Peptidyl-prolyl cis-trans isomerase D OS=Escherichia coli (strain K12) GN=ppiD PE=1 SV=1</t>
  </si>
  <si>
    <t>PputA514_3249</t>
  </si>
  <si>
    <t>DNA-binding protein HU-beta OS=Pseudomonas fluorescens (strain Pf-5 / ATCC BAA-477) GN=hupB PE=3 SV=1</t>
  </si>
  <si>
    <t>PputA514_3250</t>
  </si>
  <si>
    <t>Lon protease OS=Vibrio parahaemolyticus serotype O3:K6 (strain RIMD 2210633) GN=lon PE=3 SV=2</t>
  </si>
  <si>
    <t>PputA514_3251</t>
  </si>
  <si>
    <t>ATP-dependent Clp protease ATP-binding subunit ClpX OS=Pseudomonas fluorescens (strain SBW25) GN=clpX PE=3 SV=1</t>
  </si>
  <si>
    <t>PputA514_3252</t>
  </si>
  <si>
    <t>ATP-dependent Clp protease proteolytic subunit OS=Pseudomonas fluorescens (strain SBW25) GN=clpP PE=3 SV=1</t>
  </si>
  <si>
    <t>PputA514_3253</t>
  </si>
  <si>
    <t>Trigger factor OS=Pseudomonas fluorescens (strain SBW25) GN=tig PE=3 SV=1</t>
  </si>
  <si>
    <t>PputA514_3255</t>
  </si>
  <si>
    <t>Bifunctional protein FolD OS=Pseudomonas fluorescens (strain Pf0-1) GN=folD PE=3 SV=1</t>
  </si>
  <si>
    <t>PputA514_3257</t>
  </si>
  <si>
    <t>PputA514_3265</t>
  </si>
  <si>
    <t>PputA514_3274</t>
  </si>
  <si>
    <t>Copper resistance protein C OS=Escherichia coli GN=pcoC PE=1 SV=1</t>
  </si>
  <si>
    <t>PputA514_3283</t>
  </si>
  <si>
    <t>PputA514_3291</t>
  </si>
  <si>
    <t>PputA514_3298</t>
  </si>
  <si>
    <t>Branched-chain-amino-acid aminotransferase OS=Haemophilus influenzae (strain ATCC 51907 / DSM 11121 / KW20 / Rd) GN=ilvE PE=3 SV=1</t>
  </si>
  <si>
    <t>PputA514_3299</t>
  </si>
  <si>
    <t>Acetyltransferase YE1169 OS=Yersinia enterocolitica serotype O:8 / biotype 1B (strain NCTC 13174 / 8081) GN=YE1169 PE=3 SV=1</t>
  </si>
  <si>
    <t>PputA514_3301</t>
  </si>
  <si>
    <t>PputA514_3314</t>
  </si>
  <si>
    <t>High-affinity branched-chain amino acid transport ATP-binding protein LivF OS=Salmonella typhimurium (strain LT2 / SGSC1412 / ATCC 700720) GN=livF PE=3 SV=1</t>
  </si>
  <si>
    <t>PputA514_3317</t>
  </si>
  <si>
    <t>Putative amidase AF_1954 OS=Archaeoglobus fulgidus (strain ATCC 49558 / VC-16 / DSM 4304 / JCM 9628 / NBRC 100126) GN=AF_1954 PE=3 SV=1</t>
  </si>
  <si>
    <t>PputA514_3321</t>
  </si>
  <si>
    <t>L-xylulose reductase OS=Mus musculus GN=Dcxr PE=2 SV=2</t>
  </si>
  <si>
    <t>PputA514_3325</t>
  </si>
  <si>
    <t>Ribose import ATP-binding protein RbsA 2 OS=Burkholderia sp. (strain 383) GN=rbsA2 PE=3 SV=1</t>
  </si>
  <si>
    <t>PputA514_3326</t>
  </si>
  <si>
    <t>PputA514_3329</t>
  </si>
  <si>
    <t>PputA514_3337</t>
  </si>
  <si>
    <t>PputA514_3339</t>
  </si>
  <si>
    <t>Probable efflux pump outer membrane protein TtgC OS=Pseudomonas putida (strain KT2440) GN=ttgC PE=1 SV=1</t>
  </si>
  <si>
    <t>PputA514_3340</t>
  </si>
  <si>
    <t>PputA514_3346</t>
  </si>
  <si>
    <t>Probable voltage-gated potassium channel subunit beta OS=Arabidopsis thaliana GN=KAB1 PE=1 SV=1</t>
  </si>
  <si>
    <t>PputA514_3352</t>
  </si>
  <si>
    <t>Sensor histidine kinase RcsC OS=Salmonella typhi GN=rcsC PE=3 SV=2</t>
  </si>
  <si>
    <t>PputA514_3354</t>
  </si>
  <si>
    <t>Sensor histidine kinase RcsC OS=Escherichia coli (strain K12) GN=rcsC PE=1 SV=1</t>
  </si>
  <si>
    <t>PputA514_3356</t>
  </si>
  <si>
    <t>Type-1 fimbrial protein, A chain OS=Escherichia coli GN=fimA PE=1 SV=1</t>
  </si>
  <si>
    <t>PputA514_3361</t>
  </si>
  <si>
    <t>PputA514_3371</t>
  </si>
  <si>
    <t>Fe(3+) dicitrate-binding periplasmic protein OS=Escherichia coli (strain K12) GN=fecB PE=3 SV=3</t>
  </si>
  <si>
    <t>PputA514_3374</t>
  </si>
  <si>
    <t>Chloramphenicol acetyltransferase OS=Enterobacter aerogenes GN=catB4 PE=3 SV=1</t>
  </si>
  <si>
    <t>PputA514_3381</t>
  </si>
  <si>
    <t>PputA514_3392</t>
  </si>
  <si>
    <t>PputA514_3395</t>
  </si>
  <si>
    <t>PputA514_3407</t>
  </si>
  <si>
    <t>Nopaline permease ATP-binding protein P OS=Agrobacterium tumefaciens (strain C58 / ATCC 33970) GN=nocP PE=3 SV=1</t>
  </si>
  <si>
    <t>PputA514_3408</t>
  </si>
  <si>
    <t>ABC transporter arginine-binding protein 1 OS=Escherichia coli (strain K12) GN=artJ PE=1 SV=2</t>
  </si>
  <si>
    <t>PputA514_3409</t>
  </si>
  <si>
    <t>Arginine ABC transporter permease protein ArtQ OS=Shigella flexneri GN=artQ PE=3 SV=1</t>
  </si>
  <si>
    <t>PputA514_3410</t>
  </si>
  <si>
    <t>Octopine transport system permease protein OccM OS=Rhizobium radiobacter GN=occM PE=2 SV=2</t>
  </si>
  <si>
    <t>PputA514_3417</t>
  </si>
  <si>
    <t>PputA514_3423</t>
  </si>
  <si>
    <t>PputA514_3426</t>
  </si>
  <si>
    <t>Agmatine deiminase OS=Pseudomonas fluorescens (strain SBW25) GN=aguA PE=3 SV=1</t>
  </si>
  <si>
    <t>PputA514_3428</t>
  </si>
  <si>
    <t>dTDP-glucose 4,6-dehydratase OS=Neisseria meningitidis serogroup B (strain MC58) GN=rfbB1 PE=3 SV=2</t>
  </si>
  <si>
    <t>PputA514_3429</t>
  </si>
  <si>
    <t>dTDP-4-dehydrorhamnose 3,5-epimerase OS=Pseudomonas aeruginosa (strain ATCC 15692 / PAO1 / 1C / PRS 101 / LMG 12228) GN=rmlC PE=1 SV=1</t>
  </si>
  <si>
    <t>PputA514_3430</t>
  </si>
  <si>
    <t>PputA514_3431</t>
  </si>
  <si>
    <t>PputA514_3436</t>
  </si>
  <si>
    <t>Uncharacterized protein YgaU OS=Escherichia coli (strain K12) GN=ygaU PE=1 SV=2</t>
  </si>
  <si>
    <t>PputA514_3441</t>
  </si>
  <si>
    <t>Probable ATP-dependent DNA helicase RecQ OS=Bacillus subtilis (strain 168) GN=recQ PE=3 SV=1</t>
  </si>
  <si>
    <t>PputA514_3442</t>
  </si>
  <si>
    <t>Probable UDP-N-acetylglucosamine--peptide N-acetylglucosaminyltransferase SEC OS=Arabidopsis thaliana GN=SEC PE=2 SV=1</t>
  </si>
  <si>
    <t>PputA514_3449</t>
  </si>
  <si>
    <t>Phosphoenolpyruvate carboxykinase [ATP] OS=Pseudomonas fluorescens (strain SBW25) GN=pckA PE=3 SV=1</t>
  </si>
  <si>
    <t>PputA514_3450</t>
  </si>
  <si>
    <t>33 kDa chaperonin OS=Pseudomonas fluorescens (strain SBW25) GN=hslO PE=3 SV=1</t>
  </si>
  <si>
    <t>PputA514_3456</t>
  </si>
  <si>
    <t>Osmolarity sensor protein EnvZ OS=Salmonella typhi GN=envZ PE=3 SV=2</t>
  </si>
  <si>
    <t>PputA514_3457</t>
  </si>
  <si>
    <t>Transcriptional regulatory protein OmpR OS=Shigella flexneri GN=ompR PE=3 SV=1</t>
  </si>
  <si>
    <t>PputA514_3458</t>
  </si>
  <si>
    <t>Protein YhgF OS=Escherichia coli (strain K12) GN=yhgF PE=1 SV=3</t>
  </si>
  <si>
    <t>PputA514_3460</t>
  </si>
  <si>
    <t>Glutamate--cysteine ligase OS=Pseudomonas fluorescens (strain Pf0-1) GN=gshA PE=3 SV=1</t>
  </si>
  <si>
    <t>PputA514_3461</t>
  </si>
  <si>
    <t>Taurine-binding periplasmic protein OS=Escherichia coli (strain K12) GN=tauA PE=1 SV=1</t>
  </si>
  <si>
    <t>PputA514_3468</t>
  </si>
  <si>
    <t>L-glyceraldehyde 3-phosphate reductase OS=Escherichia coli O157:H7 GN=gpr PE=3 SV=1</t>
  </si>
  <si>
    <t>PputA514_3470</t>
  </si>
  <si>
    <t>High-affinity choline transport protein OS=Escherichia coli (strain K12) GN=betT PE=2 SV=1</t>
  </si>
  <si>
    <t>PputA514_3471</t>
  </si>
  <si>
    <t>Serine acetyltransferase, plasmid OS=Synechococcus elongatus (strain PCC 7942) GN=srpH PE=3 SV=1</t>
  </si>
  <si>
    <t>PputA514_3473</t>
  </si>
  <si>
    <t>D-cysteine desulfhydrase OS=Serratia proteamaculans (strain 568) GN=dcyD PE=3 SV=1</t>
  </si>
  <si>
    <t>PputA514_3474</t>
  </si>
  <si>
    <t>Cystine-binding periplasmic protein OS=Escherichia coli (strain K12) GN=fliY PE=1 SV=1</t>
  </si>
  <si>
    <t>PputA514_3476</t>
  </si>
  <si>
    <t>Uncharacterized amino-acid ABC transporter ATP-binding protein YecC OS=Escherichia coli (strain K12) GN=yecC PE=3 SV=2</t>
  </si>
  <si>
    <t>PputA514_3489</t>
  </si>
  <si>
    <t>PputA514_3493</t>
  </si>
  <si>
    <t>ABC transporter glutamine-binding protein GlnH OS=Bacillus subtilis (strain 168) GN=glnH PE=2 SV=1</t>
  </si>
  <si>
    <t>PputA514_3497</t>
  </si>
  <si>
    <t>Probable D-methionine-binding lipoprotein MetQ OS=Pasteurella multocida (strain Pm70) GN=metQ PE=3 SV=1</t>
  </si>
  <si>
    <t>PputA514_3516</t>
  </si>
  <si>
    <t>PputA514_3523</t>
  </si>
  <si>
    <t>5-aminovalerate aminotransferase DavT OS=Pseudomonas putida (strain KT2440) GN=davT PE=1 SV=1</t>
  </si>
  <si>
    <t>PputA514_3524</t>
  </si>
  <si>
    <t>PputA514_3525</t>
  </si>
  <si>
    <t>Glutarate-semialdehyde dehydrogenase DavD OS=Pseudomonas putida (strain KT2440) GN=davD PE=3 SV=1</t>
  </si>
  <si>
    <t>PputA514_3530</t>
  </si>
  <si>
    <t>PputA514_3531</t>
  </si>
  <si>
    <t>PputA514_3533</t>
  </si>
  <si>
    <t>PputA514_3536</t>
  </si>
  <si>
    <t>Uncharacterized protein YfbK OS=Escherichia coli (strain K12) GN=yfbK PE=4 SV=1</t>
  </si>
  <si>
    <t>PputA514_3545</t>
  </si>
  <si>
    <t>Putative lipoprotein NMB1126/NMB1164 OS=Neisseria meningitidis serogroup B (strain MC58) GN=NMB1126 PE=1 SV=1</t>
  </si>
  <si>
    <t>PputA514_3548</t>
  </si>
  <si>
    <t>Outer membrane protein A OS=Rickettsia conorii (strain ATCC VR-613 / Malish 7) GN=ompA PE=3 SV=2</t>
  </si>
  <si>
    <t>PputA514_3557</t>
  </si>
  <si>
    <t>PputA514_3558</t>
  </si>
  <si>
    <t>Hemolysin OS=Serratia marcescens GN=shlA PE=1 SV=1</t>
  </si>
  <si>
    <t>PputA514_3567</t>
  </si>
  <si>
    <t>Protein YdgA OS=Escherichia coli (strain K12) GN=ydgA PE=1 SV=1</t>
  </si>
  <si>
    <t>PputA514_3574</t>
  </si>
  <si>
    <t>PputA514_3575</t>
  </si>
  <si>
    <t>PputA514_3590</t>
  </si>
  <si>
    <t>PputA514_3599</t>
  </si>
  <si>
    <t>Type I secretion system membrane fusion protein PrsE OS=Rhizobium meliloti (strain 1021) GN=prsE PE=1 SV=1</t>
  </si>
  <si>
    <t>PputA514_3601</t>
  </si>
  <si>
    <t>Leukotoxin translocation ATP-binding protein LktB OS=Aggregatibacter actinomycetemcomitans GN=lktB PE=3 SV=1</t>
  </si>
  <si>
    <t>PputA514_3602</t>
  </si>
  <si>
    <t>Outer membrane efflux protein BepC OS=Brucella suis biovar 1 (strain 1330) GN=bepC PE=1 SV=1</t>
  </si>
  <si>
    <t>PputA514_3603</t>
  </si>
  <si>
    <t>PputA514_3613</t>
  </si>
  <si>
    <t>PputA514_3614</t>
  </si>
  <si>
    <t>PputA514_3616</t>
  </si>
  <si>
    <t>Uncharacterized HTH-type transcriptional regulator YdhC OS=Bacillus subtilis (strain 168) GN=ydhC PE=4 SV=1</t>
  </si>
  <si>
    <t>PputA514_3622</t>
  </si>
  <si>
    <t>PputA514_3632</t>
  </si>
  <si>
    <t>dTDP-glucose 4,6-dehydratase OS=Xanthomonas campestris pv. campestris (strain B100) GN=rfbB PE=3 SV=1</t>
  </si>
  <si>
    <t>PputA514_3634</t>
  </si>
  <si>
    <t>PputA514_3637</t>
  </si>
  <si>
    <t>Aerotaxis receptor OS=Escherichia coli (strain K12) GN=aer PE=1 SV=1</t>
  </si>
  <si>
    <t>PputA514_3638</t>
  </si>
  <si>
    <t>Methyl-accepting chemotaxis protein CtpH OS=Pseudomonas aeruginosa (strain ATCC 15692 / PAO1 / 1C / PRS 101 / LMG 12228) GN=ctpH PE=1 SV=1</t>
  </si>
  <si>
    <t>PputA514_3639</t>
  </si>
  <si>
    <t>Testis-expressed sequence 30 protein OS=Homo sapiens GN=TEX30 PE=2 SV=1</t>
  </si>
  <si>
    <t>PputA514_3640</t>
  </si>
  <si>
    <t>Cytochrome c oxidase subunit 1 homolog, bacteroid OS=Bradyrhizobium diazoefficiens (strain JCM 10833 / IAM 13628 / NBRC 14792 / USDA 110) GN=fixN PE=2 SV=1</t>
  </si>
  <si>
    <t>PputA514_3641</t>
  </si>
  <si>
    <t>PputA514_3643</t>
  </si>
  <si>
    <t>Cbb3-type cytochrome c oxidase subunit CcoP OS=Pseudomonas stutzeri (strain A1501) GN=ccoP PE=3 SV=1</t>
  </si>
  <si>
    <t>PputA514_3644</t>
  </si>
  <si>
    <t>PputA514_3645</t>
  </si>
  <si>
    <t>PputA514_3647</t>
  </si>
  <si>
    <t>Cbb3-type cytochrome c oxidase subunit CcoP2 OS=Pseudomonas stutzeri GN=ccoP2 PE=1 SV=1</t>
  </si>
  <si>
    <t>PputA514_3649</t>
  </si>
  <si>
    <t>Protein RdxB OS=Rhodobacter sphaeroides (strain ATCC 17023 / 2.4.1 / NCIB 8253 / DSM 158) GN=rdxB PE=4 SV=2</t>
  </si>
  <si>
    <t>PputA514_3650</t>
  </si>
  <si>
    <t>PputA514_3651</t>
  </si>
  <si>
    <t>Copper-exporting P-type ATPase A OS=Staphylococcus haemolyticus (strain JCSC1435) GN=copA PE=3 SV=1</t>
  </si>
  <si>
    <t>PputA514_3654</t>
  </si>
  <si>
    <t>Oxygen-independent coproporphyrinogen-III oxidase OS=Pseudomonas aeruginosa (strain ATCC 15692 / PAO1 / 1C / PRS 101 / LMG 12228) GN=hemN PE=3 SV=2</t>
  </si>
  <si>
    <t>PputA514_3656</t>
  </si>
  <si>
    <t>Transcriptional activator protein Anr OS=Pseudomonas fluorescens GN=anr PE=2 SV=1</t>
  </si>
  <si>
    <t>PputA514_3657</t>
  </si>
  <si>
    <t>Adenine phosphoribosyltransferase OS=Pseudomonas fluorescens (strain SBW25) GN=apt PE=3 SV=1</t>
  </si>
  <si>
    <t>PputA514_3660</t>
  </si>
  <si>
    <t>NADPH-dependent curcumin reductase OS=Escherichia coli (strain K12) GN=curA PE=1 SV=3</t>
  </si>
  <si>
    <t>PputA514_3661</t>
  </si>
  <si>
    <t>Nucleoid-associated protein PFLU_4577 OS=Pseudomonas fluorescens (strain SBW25) GN=PFLU_4577 PE=3 SV=1</t>
  </si>
  <si>
    <t>PputA514_3662</t>
  </si>
  <si>
    <t>DNA polymerase III subunit tau OS=Escherichia coli (strain K12) GN=dnaX PE=1 SV=1</t>
  </si>
  <si>
    <t>PputA514_3664</t>
  </si>
  <si>
    <t>PputA514_3667</t>
  </si>
  <si>
    <t>PputA514_3673</t>
  </si>
  <si>
    <t>DNA ligase OS=Pseudomonas fluorescens (strain SBW25) GN=ligA PE=3 SV=1</t>
  </si>
  <si>
    <t>PputA514_3674</t>
  </si>
  <si>
    <t>Cell division protein ZipA homolog OS=Pseudomonas fluorescens (strain SBW25) GN=zipA PE=3 SV=1</t>
  </si>
  <si>
    <t>PputA514_3675</t>
  </si>
  <si>
    <t>Chromosome partition protein Smc OS=Coxiella burnetii (strain RSA 493 / Nine Mile phase I) GN=smc PE=3 SV=1</t>
  </si>
  <si>
    <t>PputA514_3676</t>
  </si>
  <si>
    <t>Uncharacterized HTH-type transcriptional regulator YdfH OS=Shigella flexneri GN=ydfH PE=4 SV=1</t>
  </si>
  <si>
    <t>Xanthine dehydrogenase/oxidase OS=Mus musculus GN=Xdh PE=1 SV=5</t>
  </si>
  <si>
    <t>PputA514_3681</t>
  </si>
  <si>
    <t>Guanine deaminase OS=Escherichia coli (strain K12) GN=guaD PE=1 SV=1</t>
  </si>
  <si>
    <t>PputA514_3682</t>
  </si>
  <si>
    <t>PputA514_3684</t>
  </si>
  <si>
    <t>Uncharacterized protein YggL OS=Escherichia coli (strain K12) GN=yggL PE=4 SV=2</t>
  </si>
  <si>
    <t>PputA514_3685</t>
  </si>
  <si>
    <t>D-alanyl-D-alanine carboxypeptidase OS=Actinomadura sp. (strain R39) GN=dac PE=1 SV=1</t>
  </si>
  <si>
    <t>PputA514_3687</t>
  </si>
  <si>
    <t>Ribosomal RNA large subunit methyltransferase K/L OS=Pseudomonas fluorescens (strain Pf0-1) GN=rlmL PE=3 SV=1</t>
  </si>
  <si>
    <t>PputA514_3688</t>
  </si>
  <si>
    <t>Ribosome modulation factor OS=Pseudomonas syringae pv. phaseolicola (strain 1448A / Race 6) GN=rmf PE=3 SV=2</t>
  </si>
  <si>
    <t>PputA514_3689</t>
  </si>
  <si>
    <t>Dihydroorotate dehydrogenase (quinone) OS=Pseudomonas fluorescens (strain SBW25) GN=pyrD PE=3 SV=1</t>
  </si>
  <si>
    <t>PputA514_3701</t>
  </si>
  <si>
    <t>Outer membrane porin F OS=Pseudomonas fluorescens GN=oprF PE=1 SV=1</t>
  </si>
  <si>
    <t>PputA514_3703</t>
  </si>
  <si>
    <t>Uncharacterized protein YgxB OS=Bacillus subtilis (strain 168) GN=ygxB PE=4 SV=2</t>
  </si>
  <si>
    <t>PputA514_3704</t>
  </si>
  <si>
    <t>PputA514_3705</t>
  </si>
  <si>
    <t>Zinc transport protein ZntB OS=Pectobacterium carotovorum subsp. carotovorum (strain PC1) GN=zntB PE=3 SV=1</t>
  </si>
  <si>
    <t>PputA514_3706</t>
  </si>
  <si>
    <t>Putative regulator of ribonuclease activity OS=Pseudomonas fluorescens (strain SBW25) GN=PFLU_4617 PE=3 SV=1</t>
  </si>
  <si>
    <t>PputA514_3708</t>
  </si>
  <si>
    <t>Phosphoenolpyruvate synthase OS=Neisseria meningitidis serogroup B (strain MC58) GN=ppsA PE=1 SV=1</t>
  </si>
  <si>
    <t>PputA514_3710</t>
  </si>
  <si>
    <t>Uncharacterized HTH-type transcriptional regulator RHOS4_30730 OS=Rhodobacter sphaeroides (strain ATCC 17023 / 2.4.1 / NCIB 8253 / DSM 158) GN=RHOS4_30730 PE=3 SV=1</t>
  </si>
  <si>
    <t>PputA514_3711</t>
  </si>
  <si>
    <t>Protein PagO OS=Salmonella typhimurium (strain LT2 / SGSC1412 / ATCC 700720) GN=pagO PE=3 SV=1</t>
  </si>
  <si>
    <t>PputA514_3712</t>
  </si>
  <si>
    <t>Adenylyltransferase and sulfurtransferase MOCS3 OS=Culex quinquefasciatus GN=CPIJ001621 PE=3 SV=1</t>
  </si>
  <si>
    <t>PputA514_3713</t>
  </si>
  <si>
    <t>Cysteine synthase OS=Staphylococcus epidermidis (strain ATCC 12228) GN=cysK PE=3 SV=1</t>
  </si>
  <si>
    <t>PputA514_3714</t>
  </si>
  <si>
    <t>Serine acetyltransferase OS=Helicobacter pylori (strain J99 / ATCC 700824) GN=cysE PE=3 SV=1</t>
  </si>
  <si>
    <t>PputA514_3715</t>
  </si>
  <si>
    <t>Alanyl-tRNA editing protein AlaX-M OS=Methanosarcina barkeri (strain Fusaro / DSM 804) GN=alaXM PE=1 SV=1</t>
  </si>
  <si>
    <t>PputA514_3718</t>
  </si>
  <si>
    <t>Putative nitrate transport ATP-binding protein NrtD OS=Synechocystis sp. (strain PCC 6803 / Kazusa) GN=nrtD PE=3 SV=1</t>
  </si>
  <si>
    <t>PputA514_3720</t>
  </si>
  <si>
    <t>3-methylitaconate isomerase OS=Eubacterium barkeri GN=mii PE=1 SV=1</t>
  </si>
  <si>
    <t>PputA514_3721</t>
  </si>
  <si>
    <t>Aconitate hydratase OS=Rickettsia bellii (strain RML369-C) GN=acnA PE=3 SV=1</t>
  </si>
  <si>
    <t>PputA514_3722</t>
  </si>
  <si>
    <t>2-methylcitrate synthase OS=Escherichia coli (strain K12) GN=prpC PE=1 SV=2</t>
  </si>
  <si>
    <t>PputA514_3723</t>
  </si>
  <si>
    <t>Methylisocitrate lyase OS=Salmonella typhimurium (strain LT2 / SGSC1412 / ATCC 700720) GN=prpB PE=1 SV=3</t>
  </si>
  <si>
    <t>PputA514_3730</t>
  </si>
  <si>
    <t>Antitoxin HigA OS=Shigella flexneri GN=higA PE=3 SV=1</t>
  </si>
  <si>
    <t>PputA514_3731</t>
  </si>
  <si>
    <t>PputA514_3732</t>
  </si>
  <si>
    <t>Phosphoadenosine phosphosulfate reductase OS=Pseudomonas aeruginosa (strain ATCC 15692 / PAO1 / 1C / PRS 101 / LMG 12228) GN=cysH PE=1 SV=2</t>
  </si>
  <si>
    <t>PputA514_3738</t>
  </si>
  <si>
    <t>Pseudouridine-5'-monophosphatase OS=Homo sapiens GN=HDHD1 PE=1 SV=3</t>
  </si>
  <si>
    <t>PputA514_3750</t>
  </si>
  <si>
    <t>PputA514_3751</t>
  </si>
  <si>
    <t>PputA514_3776</t>
  </si>
  <si>
    <t>Probable terminase, ATPase subunit OS=Haemophilus phage HP1 (strain HP1c1) PE=4 SV=1</t>
  </si>
  <si>
    <t>PputA514_3788</t>
  </si>
  <si>
    <t>PputA514_3791</t>
  </si>
  <si>
    <t>Enoyl-CoA delta isomerase 1, mitochondrial OS=Homo sapiens GN=ECI1 PE=1 SV=1</t>
  </si>
  <si>
    <t>PputA514_3796</t>
  </si>
  <si>
    <t>Putative glutamine amidotransferase YLR126C OS=Saccharomyces cerevisiae (strain ATCC 204508 / S288c) GN=YLR126C PE=1 SV=1</t>
  </si>
  <si>
    <t>PputA514_3805</t>
  </si>
  <si>
    <t>PputA514_3806</t>
  </si>
  <si>
    <t>Uncharacterized protein PA1579 OS=Pseudomonas aeruginosa (strain ATCC 15692 / PAO1 / 1C / PRS 101 / LMG 12228) GN=PA1579 PE=4 SV=1</t>
  </si>
  <si>
    <t>PputA514_3808</t>
  </si>
  <si>
    <t>PputA514_3810</t>
  </si>
  <si>
    <t>PputA514_3811</t>
  </si>
  <si>
    <t>PputA514_3812</t>
  </si>
  <si>
    <t>PputA514_3813</t>
  </si>
  <si>
    <t>Electron transfer flavoprotein subunit alpha OS=Pseudomonas aeruginosa (strain ATCC 15692 / PAO1 / 1C / PRS 101 / LMG 12228) GN=etfA PE=3 SV=1</t>
  </si>
  <si>
    <t>PputA514_3814</t>
  </si>
  <si>
    <t>Electron transfer flavoprotein subunit beta OS=Pseudomonas aeruginosa (strain ATCC 15692 / PAO1 / 1C / PRS 101 / LMG 12228) GN=etfB PE=3 SV=1</t>
  </si>
  <si>
    <t>PputA514_3815</t>
  </si>
  <si>
    <t>Electron transfer flavoprotein-ubiquinone oxidoreductase OS=Pseudomonas aeruginosa (strain ATCC 15692 / PAO1 / 1C / PRS 101 / LMG 12228) GN=PA2953 PE=1 SV=1</t>
  </si>
  <si>
    <t>PputA514_3818</t>
  </si>
  <si>
    <t>PputA514_3821</t>
  </si>
  <si>
    <t>PputA514_3823</t>
  </si>
  <si>
    <t>Diamine acetyltransferase 2 OS=Mus musculus GN=Sat2 PE=1 SV=1</t>
  </si>
  <si>
    <t>PputA514_3825</t>
  </si>
  <si>
    <t>PputA514_3826</t>
  </si>
  <si>
    <t>PputA514_3827</t>
  </si>
  <si>
    <t>Uncharacterized protein HI_0912 OS=Haemophilus influenzae (strain ATCC 51907 / DSM 11121 / KW20 / Rd) GN=HI_0912 PE=4 SV=1</t>
  </si>
  <si>
    <t>PputA514_3831</t>
  </si>
  <si>
    <t>Uncharacterized HTH-type transcriptional regulator YidP OS=Escherichia coli (strain K12) GN=yidP PE=1 SV=1</t>
  </si>
  <si>
    <t>PputA514_3832</t>
  </si>
  <si>
    <t>PputA514_3835</t>
  </si>
  <si>
    <t>HTH-type transcriptional regulator AcrR OS=Shigella flexneri GN=acrR PE=3 SV=1</t>
  </si>
  <si>
    <t>PputA514_3836</t>
  </si>
  <si>
    <t>Uncharacterized deoxyribonuclease YcfH OS=Escherichia coli (strain K12) GN=ycfH PE=1 SV=1</t>
  </si>
  <si>
    <t>PputA514_3837</t>
  </si>
  <si>
    <t>DNA polymerase III subunit delta' OS=Pseudomonas aeruginosa (strain ATCC 15692 / PAO1 / 1C / PRS 101 / LMG 12228) GN=holB PE=3 SV=2</t>
  </si>
  <si>
    <t>PputA514_3838</t>
  </si>
  <si>
    <t>Thymidylate kinase OS=Pseudomonas fluorescens (strain SBW25) GN=tmk PE=3 SV=1</t>
  </si>
  <si>
    <t>PputA514_3839</t>
  </si>
  <si>
    <t>UPF0755 protein HI_0457 OS=Haemophilus influenzae (strain ATCC 51907 / DSM 11121 / KW20 / Rd) GN=HI_0457 PE=3 SV=1</t>
  </si>
  <si>
    <t>PputA514_3841</t>
  </si>
  <si>
    <t>3-oxoacyl-[acyl-carrier-protein] synthase 2 OS=Coxiella burnetii (strain RSA 493 / Nine Mile phase I) GN=fabF PE=1 SV=1</t>
  </si>
  <si>
    <t>PputA514_3843</t>
  </si>
  <si>
    <t>Acyl carrier protein OS=Pseudomonas fluorescens (strain Pf0-1) GN=acpP PE=3 SV=1</t>
  </si>
  <si>
    <t>PputA514_3844</t>
  </si>
  <si>
    <t>3-oxoacyl-[acyl-carrier-protein] reductase FabG OS=Pseudomonas aeruginosa (strain ATCC 15692 / PAO1 / 1C / PRS 101 / LMG 12228) GN=fabG PE=1 SV=1</t>
  </si>
  <si>
    <t>PputA514_3845</t>
  </si>
  <si>
    <t>Malonyl CoA-acyl carrier protein transacylase OS=Salmonella typhimurium (strain LT2 / SGSC1412 / ATCC 700720) GN=fabD PE=1 SV=3</t>
  </si>
  <si>
    <t>PputA514_3846</t>
  </si>
  <si>
    <t>Phosphate acyltransferase OS=Pseudomonas fluorescens (strain SBW25) GN=plsX PE=3 SV=1</t>
  </si>
  <si>
    <t>PputA514_3847</t>
  </si>
  <si>
    <t>50S ribosomal protein L32 OS=Pseudomonas syringae pv. syringae (strain B728a) GN=rpmF PE=3 SV=1</t>
  </si>
  <si>
    <t>PputA514_3851</t>
  </si>
  <si>
    <t>Na(+)/H(+) antiporter NhaA OS=Brucella melitensis biotype 1 (strain 16M / ATCC 23456 / NCTC 10094) GN=nhaA PE=3 SV=2</t>
  </si>
  <si>
    <t>PputA514_3852</t>
  </si>
  <si>
    <t>Phosphoglycolate phosphatase OS=Vibrio vulnificus (strain YJ016) GN=gph PE=3 SV=2</t>
  </si>
  <si>
    <t>PputA514_3854</t>
  </si>
  <si>
    <t>Ribonuclease E OS=Escherichia coli (strain K12) GN=rne PE=1 SV=6</t>
  </si>
  <si>
    <t>PputA514_3858</t>
  </si>
  <si>
    <t>C4-dicarboxylate transport protein OS=Pseudomonas fluorescens (strain SBW25) GN=dctA PE=3 SV=1</t>
  </si>
  <si>
    <t>PputA514_3861</t>
  </si>
  <si>
    <t>Virulence transcriptional regulatory protein PhoP OS=Salmonella typhi GN=phoP PE=3 SV=1</t>
  </si>
  <si>
    <t>PputA514_3866</t>
  </si>
  <si>
    <t>Ribonucleoside-diphosphate reductase subunit alpha OS=Chlamydia trachomatis (strain D/UW-3/Cx) GN=nrdA PE=3 SV=2</t>
  </si>
  <si>
    <t>PputA514_3875</t>
  </si>
  <si>
    <t>PputA514_3889</t>
  </si>
  <si>
    <t>PputA514_3898</t>
  </si>
  <si>
    <t>Flagellar hook protein FlgE OS=Escherichia coli (strain K12) GN=flgE PE=3 SV=3</t>
  </si>
  <si>
    <t>PputA514_3903</t>
  </si>
  <si>
    <t>Chemotaxis protein methyltransferase Cher2 OS=Pseudomonas putida (strain KT2440) GN=cheR2 PE=1 SV=1</t>
  </si>
  <si>
    <t>PputA514_3904</t>
  </si>
  <si>
    <t>PputA514_3906</t>
  </si>
  <si>
    <t>PputA514_3907</t>
  </si>
  <si>
    <t>PputA514_3908</t>
  </si>
  <si>
    <t>Flagellar brake protein YcgR OS=Pseudomonas putida (strain KT2440) GN=ycgR PE=1 SV=1</t>
  </si>
  <si>
    <t>PputA514_3911</t>
  </si>
  <si>
    <t>PputA514_3912</t>
  </si>
  <si>
    <t>Antitoxin DinJ OS=Escherichia coli (strain K12) GN=dinJ PE=1 SV=1</t>
  </si>
  <si>
    <t>PputA514_3913</t>
  </si>
  <si>
    <t>PputA514_3914</t>
  </si>
  <si>
    <t>Uncharacterized protein YydD OS=Bacillus subtilis (strain 168) GN=yydD PE=4 SV=1</t>
  </si>
  <si>
    <t>PputA514_3917</t>
  </si>
  <si>
    <t>Lon protease homolog 2, peroxisomal OS=Yarrowia lipolytica (strain CLIB 122 / E 150) GN=YALI0F23595g PE=3 SV=1</t>
  </si>
  <si>
    <t>PputA514_3919</t>
  </si>
  <si>
    <t>PputA514_3920</t>
  </si>
  <si>
    <t>PputA514_3922</t>
  </si>
  <si>
    <t>PputA514_3924</t>
  </si>
  <si>
    <t>PputA514_3932</t>
  </si>
  <si>
    <t>Uncharacterized protein YkfA OS=Escherichia coli (strain K12) GN=ykfA PE=4 SV=2</t>
  </si>
  <si>
    <t>PputA514_3936</t>
  </si>
  <si>
    <t>UPF0174 protein jhp_1494 OS=Helicobacter pylori (strain J99 / ATCC 700824) GN=jhp_1494 PE=3 SV=1</t>
  </si>
  <si>
    <t>PputA514_3938</t>
  </si>
  <si>
    <t>Nitrogen regulation protein NR(I) OS=Escherichia coli (strain K12) GN=glnG PE=3 SV=1</t>
  </si>
  <si>
    <t>PputA514_3949</t>
  </si>
  <si>
    <t>PputA514_3953</t>
  </si>
  <si>
    <t>PputA514_3956</t>
  </si>
  <si>
    <t>PputA514_3960</t>
  </si>
  <si>
    <t>Aspartokinase OS=Pseudomonas aeruginosa (strain ATCC 15692 / PAO1 / 1C / PRS 101 / LMG 12228) GN=lysC PE=3 SV=2</t>
  </si>
  <si>
    <t>PputA514_3961</t>
  </si>
  <si>
    <t>Alanine--tRNA ligase OS=Pseudomonas fluorescens (strain Pf0-1) GN=alaS PE=3 SV=1</t>
  </si>
  <si>
    <t>PputA514_3965</t>
  </si>
  <si>
    <t>Succinylglutamate desuccinylase OS=Pseudomonas fluorescens (strain SBW25) GN=astE PE=3 SV=1</t>
  </si>
  <si>
    <t>PputA514_3967</t>
  </si>
  <si>
    <t>N-succinylarginine dihydrolase OS=Pseudomonas fluorescens (strain SBW25) GN=astB PE=3 SV=1</t>
  </si>
  <si>
    <t>PputA514_3968</t>
  </si>
  <si>
    <t>N-succinylglutamate 5-semialdehyde dehydrogenase OS=Pseudomonas fluorescens (strain SBW25) GN=astD PE=3 SV=1</t>
  </si>
  <si>
    <t>PputA514_3971</t>
  </si>
  <si>
    <t>Acetylornithine aminotransferase 1 OS=Pseudomonas syringae pv. tomato (strain DC3000) GN=argD1 PE=3 SV=1</t>
  </si>
  <si>
    <t>PputA514_3973</t>
  </si>
  <si>
    <t>PputA514_3974</t>
  </si>
  <si>
    <t>PputA514_3975</t>
  </si>
  <si>
    <t>PputA514_3977</t>
  </si>
  <si>
    <t>Histidine transport system permease protein HisQ OS=Escherichia coli (strain K12) GN=hisQ PE=1 SV=2</t>
  </si>
  <si>
    <t>PputA514_3978</t>
  </si>
  <si>
    <t>PputA514_3979</t>
  </si>
  <si>
    <t>Acetyl-coenzyme A synthetase OS=Pseudomonas syringae pv. syringae (strain B728a) GN=acsA PE=3 SV=1</t>
  </si>
  <si>
    <t>PputA514_3980</t>
  </si>
  <si>
    <t>Acetyl-coenzyme A synthetase 1 OS=Pseudomonas aeruginosa (strain ATCC 15692 / PAO1 / 1C / PRS 101 / LMG 12228) GN=acsA1 PE=3 SV=1</t>
  </si>
  <si>
    <t>PputA514_3982</t>
  </si>
  <si>
    <t>Ribonucleoside-diphosphate reductase subunit beta OS=Chlamydia pneumoniae GN=nrdB PE=3 SV=1</t>
  </si>
  <si>
    <t>PputA514_3987</t>
  </si>
  <si>
    <t>PputA514_3991</t>
  </si>
  <si>
    <t>Protein CicA OS=Caulobacter crescentus (strain ATCC 19089 / CB15) GN=cicA PE=4 SV=1</t>
  </si>
  <si>
    <t>PputA514_3994</t>
  </si>
  <si>
    <t>PputA514_3996</t>
  </si>
  <si>
    <t>Histidine-binding protein OS=Campylobacter jejuni subsp. jejuni serotype O:2 (strain NCTC 11168) GN=hisJ PE=3 SV=1</t>
  </si>
  <si>
    <t>PputA514_4006</t>
  </si>
  <si>
    <t>PputA514_4008</t>
  </si>
  <si>
    <t>Mau operon transcriptional activator OS=Paracoccus denitrificans GN=mauR PE=4 SV=1</t>
  </si>
  <si>
    <t>PputA514_4011</t>
  </si>
  <si>
    <t>PputA514_4012</t>
  </si>
  <si>
    <t>Glycerophosphoryl diester phosphodiesterase OS=Bacillus subtilis (strain 168) GN=glpQ PE=3 SV=1</t>
  </si>
  <si>
    <t>PputA514_4015</t>
  </si>
  <si>
    <t>PputA514_4026</t>
  </si>
  <si>
    <t>PputA514_4028</t>
  </si>
  <si>
    <t>Uncharacterized oxidoreductase SSP1627 OS=Staphylococcus saprophyticus subsp. saprophyticus (strain ATCC 15305 / DSM 20229) GN=SSP1627 PE=3 SV=1</t>
  </si>
  <si>
    <t>PputA514_4030</t>
  </si>
  <si>
    <t>PputA514_4034</t>
  </si>
  <si>
    <t>PputA514_4035</t>
  </si>
  <si>
    <t>Glutamate-pyruvate aminotransferase AlaC OS=Escherichia coli (strain K12) GN=alaC PE=1 SV=1</t>
  </si>
  <si>
    <t>PputA514_4036</t>
  </si>
  <si>
    <t>Gluconate permease OS=Pseudomonas aeruginosa (strain ATCC 15692 / PAO1 / 1C / PRS 101 / LMG 12228) GN=gnuT PE=3 SV=1</t>
  </si>
  <si>
    <t>PputA514_4038</t>
  </si>
  <si>
    <t>Thermoresistant gluconokinase OS=Escherichia coli (strain K12) GN=gntK PE=1 SV=4</t>
  </si>
  <si>
    <t>PputA514_4039</t>
  </si>
  <si>
    <t>HTH-type transcriptional regulator GntR OS=Escherichia coli (strain K12) GN=gntR PE=1 SV=1</t>
  </si>
  <si>
    <t>PputA514_4048</t>
  </si>
  <si>
    <t>PputA514_4061</t>
  </si>
  <si>
    <t>PputA514_4065</t>
  </si>
  <si>
    <t>UPF0337 protein mlr2098 OS=Rhizobium loti (strain MAFF303099) GN=mlr2098 PE=3 SV=2</t>
  </si>
  <si>
    <t>PputA514_4067</t>
  </si>
  <si>
    <t>Long-chain-fatty-acid--CoA ligase OS=Escherichia coli O157:H7 GN=fadD PE=3 SV=1</t>
  </si>
  <si>
    <t>PputA514_4068</t>
  </si>
  <si>
    <t>Long-chain-fatty-acid--CoA ligase OS=Salmonella typhimurium (strain LT2 / SGSC1412 / ATCC 700720) GN=fadD PE=3 SV=1</t>
  </si>
  <si>
    <t>Monoglyceride lipase OS=Homo sapiens GN=MGLL PE=1 SV=2</t>
  </si>
  <si>
    <t>PputA514_4071</t>
  </si>
  <si>
    <t>PputA514_4072</t>
  </si>
  <si>
    <t>Isopenicillin N epimerase OS=Streptomyces clavuligerus (strain ATCC 27064 / DSM 738 / JCM 4710 / NBRC 13307 / NCIMB 12785 / NRRL 3585 / VKM Ac-602) GN=cefD PE=1 SV=3</t>
  </si>
  <si>
    <t>PputA514_4073</t>
  </si>
  <si>
    <t>2-dehydro-3-deoxy-phosphogluconate aldolase OS=Pseudomonas putida GN=eda PE=1 SV=2</t>
  </si>
  <si>
    <t>PputA514_4074</t>
  </si>
  <si>
    <t>6-phosphogluconolactonase OS=Pseudomonas putida GN=pgl PE=3 SV=1</t>
  </si>
  <si>
    <t>PputA514_4075</t>
  </si>
  <si>
    <t>6-phosphogluconolactonase OS=Pseudomonas aeruginosa (strain ATCC 15692 / PAO1 / 1C / PRS 101 / LMG 12228) GN=pgl PE=3 SV=2</t>
  </si>
  <si>
    <t>PputA514_4076</t>
  </si>
  <si>
    <t>Glucose-6-phosphate 1-dehydrogenase OS=Pseudomonas aeruginosa (strain ATCC 15692 / PAO1 / 1C / PRS 101 / LMG 12228) GN=zwf PE=1 SV=1</t>
  </si>
  <si>
    <t>PputA514_4079</t>
  </si>
  <si>
    <t>PputA514_4080</t>
  </si>
  <si>
    <t>Maltodextrin import ATP-binding protein MsmX OS=Bacillus subtilis (strain 168) GN=msmX PE=3 SV=1</t>
  </si>
  <si>
    <t>PputA514_4081</t>
  </si>
  <si>
    <t>sn-glycerol-3-phosphate import ATP-binding protein UgpC OS=Bordetella avium (strain 197N) GN=ugpC PE=3 SV=1</t>
  </si>
  <si>
    <t>PputA514_4082</t>
  </si>
  <si>
    <t>Probable ABC transporter permease protein PH1216 OS=Pyrococcus horikoshii (strain ATCC 700860 / DSM 12428 / JCM 9974 / NBRC 100139 / OT-3) GN=PH1216 PE=3 SV=1</t>
  </si>
  <si>
    <t>PputA514_4083</t>
  </si>
  <si>
    <t>Probable ABC transporter permease protein PH1215 OS=Pyrococcus horikoshii (strain ATCC 700860 / DSM 12428 / JCM 9974 / NBRC 100139 / OT-3) GN=PH1215 PE=3 SV=1</t>
  </si>
  <si>
    <t>PputA514_4084</t>
  </si>
  <si>
    <t>Probable sugar-binding periplasmic protein OS=Rhizobium meliloti (strain 1021) GN=R03301 PE=3 SV=1</t>
  </si>
  <si>
    <t>PputA514_4085</t>
  </si>
  <si>
    <t>Uncharacterized sugar isomerase YihS OS=Escherichia coli (strain K12) GN=yihS PE=1 SV=2</t>
  </si>
  <si>
    <t>PputA514_4086</t>
  </si>
  <si>
    <t>PputA514_4087</t>
  </si>
  <si>
    <t>Uncharacterized protein YbjS OS=Escherichia coli (strain K12) GN=ybjS PE=3 SV=2</t>
  </si>
  <si>
    <t>PputA514_4088</t>
  </si>
  <si>
    <t>Chromosome initiation inhibitor OS=Pseudomonas fluorescens (strain Pf0-1) GN=iciA PE=3 SV=1</t>
  </si>
  <si>
    <t>PputA514_4091</t>
  </si>
  <si>
    <t>Superoxide dismutase [Fe] OS=Pseudomonas putida GN=sodB PE=1 SV=3</t>
  </si>
  <si>
    <t>PputA514_4093</t>
  </si>
  <si>
    <t>PputA514_4094</t>
  </si>
  <si>
    <t>PputA514_4098</t>
  </si>
  <si>
    <t>PputA514_4099</t>
  </si>
  <si>
    <t>PputA514_4105</t>
  </si>
  <si>
    <t>PputA514_4106</t>
  </si>
  <si>
    <t>Ribosomal large subunit pseudouridine synthase B OS=Pseudomonas aeruginosa (strain ATCC 15692 / PAO1 / 1C / PRS 101 / LMG 12228) GN=rluB PE=3 SV=1</t>
  </si>
  <si>
    <t>PputA514_4108</t>
  </si>
  <si>
    <t>Segregation and condensation protein B homolog OS=Coxiella burnetii (strain RSA 493 / Nine Mile phase I) GN=scpB PE=1 SV=1</t>
  </si>
  <si>
    <t>PputA514_4111</t>
  </si>
  <si>
    <t>Uncharacterized protein HI_1198 OS=Haemophilus influenzae (strain ATCC 51907 / DSM 11121 / KW20 / Rd) GN=HI_1198 PE=3 SV=1</t>
  </si>
  <si>
    <t>PputA514_4113</t>
  </si>
  <si>
    <t>Probable intracellular septation protein A OS=Pseudomonas fluorescens (strain SBW25) GN=PFLU_4881 PE=3 SV=1</t>
  </si>
  <si>
    <t>PputA514_4114</t>
  </si>
  <si>
    <t>Protein YciI OS=Shigella flexneri GN=yciI PE=3 SV=1</t>
  </si>
  <si>
    <t>PputA514_4118</t>
  </si>
  <si>
    <t>Sensor protein CpxA OS=Escherichia coli (strain K12) GN=cpxA PE=1 SV=1</t>
  </si>
  <si>
    <t>PputA514_4119</t>
  </si>
  <si>
    <t>Uncharacterized protein YfdE OS=Escherichia coli (strain K12) GN=yfdE PE=1 SV=2</t>
  </si>
  <si>
    <t>PputA514_4122</t>
  </si>
  <si>
    <t>Arginine/ornithine antiporter OS=Pseudomonas aeruginosa (strain ATCC 15692 / PAO1 / 1C / PRS 101 / LMG 12228) GN=arcD PE=1 SV=1</t>
  </si>
  <si>
    <t>PputA514_4123</t>
  </si>
  <si>
    <t>Arginine deiminase OS=Pseudomonas aeruginosa (strain ATCC 15692 / PAO1 / 1C / PRS 101 / LMG 12228) GN=arcA PE=1 SV=2</t>
  </si>
  <si>
    <t>PputA514_4124</t>
  </si>
  <si>
    <t>Ornithine carbamoyltransferase, catabolic OS=Pseudomonas aeruginosa (strain ATCC 15692 / PAO1 / 1C / PRS 101 / LMG 12228) GN=arcB PE=1 SV=3</t>
  </si>
  <si>
    <t>PputA514_4125</t>
  </si>
  <si>
    <t>Carbamate kinase OS=Pseudomonas aeruginosa (strain ATCC 15692 / PAO1 / 1C / PRS 101 / LMG 12228) GN=arcC PE=3 SV=1</t>
  </si>
  <si>
    <t>PputA514_4126</t>
  </si>
  <si>
    <t>Transcriptional regulatory protein TyrR OS=Enterobacter agglomerans GN=tyrR PE=1 SV=1</t>
  </si>
  <si>
    <t>PputA514_4127</t>
  </si>
  <si>
    <t>Glycine cleavage system H protein 1 OS=Pseudomonas putida (strain KT2440) GN=gcvH1 PE=3 SV=1</t>
  </si>
  <si>
    <t>PputA514_4128</t>
  </si>
  <si>
    <t>Glycine dehydrogenase (decarboxylating) OS=Pseudomonas fluorescens (strain SBW25) GN=gcvP PE=3 SV=1</t>
  </si>
  <si>
    <t>PputA514_4129</t>
  </si>
  <si>
    <t>L-serine dehydratase OS=Streptomyces coelicolor (strain ATCC BAA-471 / A3(2) / M145) GN=sdaA PE=3 SV=1</t>
  </si>
  <si>
    <t>PputA514_4130</t>
  </si>
  <si>
    <t>Aminomethyltransferase, mitochondrial OS=Dictyostelium discoideum GN=gcvT PE=3 SV=1</t>
  </si>
  <si>
    <t>PputA514_4131</t>
  </si>
  <si>
    <t>Temperature acclimation protein B (Fragment) OS=Pseudomonas fragi GN=tapB PE=2 SV=1</t>
  </si>
  <si>
    <t>PputA514_4132</t>
  </si>
  <si>
    <t>PputA514_4133</t>
  </si>
  <si>
    <t>Quinolinate synthase A OS=Pseudomonas fluorescens (strain Pf0-1) GN=nadA PE=3 SV=1</t>
  </si>
  <si>
    <t>PputA514_4134</t>
  </si>
  <si>
    <t>PputA514_4138</t>
  </si>
  <si>
    <t>PputA514_4146</t>
  </si>
  <si>
    <t>Uncharacterized protein in oprL 3'region OS=Pseudomonas putida PE=4 SV=1</t>
  </si>
  <si>
    <t>PputA514_4147</t>
  </si>
  <si>
    <t>Peptidoglycan-associated lipoprotein OS=Pseudomonas putida GN=pal PE=3 SV=1</t>
  </si>
  <si>
    <t>PputA514_4148</t>
  </si>
  <si>
    <t>Protein TolB OS=Pseudomonas fluorescens (strain SBW25) GN=tolB PE=3 SV=1</t>
  </si>
  <si>
    <t>PputA514_4149</t>
  </si>
  <si>
    <t>Protein TolA OS=Pseudomonas aeruginosa (strain ATCC 15692 / PAO1 / 1C / PRS 101 / LMG 12228) GN=tolA PE=1 SV=2</t>
  </si>
  <si>
    <t>PputA514_4152</t>
  </si>
  <si>
    <t>Protein TolQ OS=Pseudomonas aeruginosa (strain ATCC 15692 / PAO1 / 1C / PRS 101 / LMG 12228) GN=tolQ PE=3 SV=1</t>
  </si>
  <si>
    <t>PputA514_4154</t>
  </si>
  <si>
    <t>Holliday junction ATP-dependent DNA helicase RuvB OS=Pseudomonas fluorescens (strain SBW25) GN=ruvB PE=3 SV=1</t>
  </si>
  <si>
    <t>PputA514_4157</t>
  </si>
  <si>
    <t>Probable transcriptional regulatory protein Pfl01_4410 OS=Pseudomonas fluorescens (strain Pf0-1) GN=Pfl01_4410 PE=3 SV=1</t>
  </si>
  <si>
    <t>PputA514_4158</t>
  </si>
  <si>
    <t>Aspartate--tRNA ligase OS=Pseudomonas fluorescens (strain SBW25) GN=aspS PE=3 SV=1</t>
  </si>
  <si>
    <t>PputA514_4159</t>
  </si>
  <si>
    <t>PputA514_4161</t>
  </si>
  <si>
    <t>PputA514_4163</t>
  </si>
  <si>
    <t>Uncharacterized protein slr1894 OS=Synechocystis sp. (strain PCC 6803 / Kazusa) GN=slr1894 PE=3 SV=1</t>
  </si>
  <si>
    <t>PputA514_4167</t>
  </si>
  <si>
    <t>PputA514_4168</t>
  </si>
  <si>
    <t>PputA514_4170</t>
  </si>
  <si>
    <t>UPF0234 protein PFLU_4927 OS=Pseudomonas fluorescens (strain SBW25) GN=PFLU_4927 PE=3 SV=1</t>
  </si>
  <si>
    <t>PputA514_4171</t>
  </si>
  <si>
    <t>Probable 2-dehydropantoate 2-reductase OS=Pseudomonas aeruginosa (strain ATCC 15692 / PAO1 / 1C / PRS 101 / LMG 12228) GN=panE PE=3 SV=1</t>
  </si>
  <si>
    <t>PputA514_4174</t>
  </si>
  <si>
    <t>8-oxo-dGTP diphosphatase OS=Escherichia coli (strain K12) GN=mutT PE=1 SV=1</t>
  </si>
  <si>
    <t>PputA514_4175</t>
  </si>
  <si>
    <t>Arginine biosynthesis bifunctional protein ArgJ OS=Pseudomonas fluorescens (strain Pf-5 / ATCC BAA-477) GN=argJ PE=3 SV=1</t>
  </si>
  <si>
    <t>PputA514_4176</t>
  </si>
  <si>
    <t>Protein translocase subunit SecA OS=Pseudomonas fluorescens (strain Pf-5 / ATCC BAA-477) GN=secA PE=3 SV=1</t>
  </si>
  <si>
    <t>PputA514_4179</t>
  </si>
  <si>
    <t>PputA514_4181</t>
  </si>
  <si>
    <t>PputA514_4183</t>
  </si>
  <si>
    <t>Formyltetrahydrofolate deformylase OS=Synechocystis sp. (strain PCC 6803 / Kazusa) GN=purU PE=3 SV=1</t>
  </si>
  <si>
    <t>PputA514_4184</t>
  </si>
  <si>
    <t>PputA514_4185</t>
  </si>
  <si>
    <t>Exodeoxyribonuclease I OS=Escherichia coli (strain K12) GN=sbcB PE=1 SV=2</t>
  </si>
  <si>
    <t>PputA514_4190</t>
  </si>
  <si>
    <t>Uncharacterized protein YeaC OS=Bacillus subtilis (strain 168) GN=yeaC PE=3 SV=2</t>
  </si>
  <si>
    <t>PputA514_4194</t>
  </si>
  <si>
    <t>PputA514_4195</t>
  </si>
  <si>
    <t>Pyruvate kinase II OS=Escherichia coli (strain K12) GN=pykA PE=1 SV=3</t>
  </si>
  <si>
    <t>PputA514_4200</t>
  </si>
  <si>
    <t>Fumarate hydratase class I, aerobic OS=Escherichia coli (strain K12) GN=fumA PE=1 SV=2</t>
  </si>
  <si>
    <t>PputA514_4203</t>
  </si>
  <si>
    <t>PputA514_4206</t>
  </si>
  <si>
    <t>Uncharacterized protein aq_928 OS=Aquifex aeolicus (strain VF5) GN=aq_928 PE=3 SV=1</t>
  </si>
  <si>
    <t>PputA514_4207</t>
  </si>
  <si>
    <t>PputA514_4210</t>
  </si>
  <si>
    <t>Osmolarity sensor protein EnvZ OS=Shigella flexneri GN=envZ PE=1 SV=1</t>
  </si>
  <si>
    <t>PputA514_4211</t>
  </si>
  <si>
    <t>PputA514_4212</t>
  </si>
  <si>
    <t>Glucokinase OS=Pseudomonas aeruginosa (strain ATCC 15692 / PAO1 / 1C / PRS 101 / LMG 12228) GN=glk PE=3 SV=1</t>
  </si>
  <si>
    <t>PputA514_4213</t>
  </si>
  <si>
    <t>Phosphogluconate dehydratase OS=Pseudomonas aeruginosa (strain ATCC 15692 / PAO1 / 1C / PRS 101 / LMG 12228) GN=edd PE=3 SV=3</t>
  </si>
  <si>
    <t>PputA514_4214</t>
  </si>
  <si>
    <t>PputA514_4215</t>
  </si>
  <si>
    <t>Glyceraldehyde-3-phosphate dehydrogenase OS=Pseudomonas aeruginosa (strain ATCC 15692 / PAO1 / 1C / PRS 101 / LMG 12228) GN=gap PE=3 SV=3</t>
  </si>
  <si>
    <t>PputA514_4218</t>
  </si>
  <si>
    <t>Probable hemoglobin and hemoglobin-haptoglobin-binding protein 4 OS=Haemophilus influenzae (strain ATCC 51907 / DSM 11121 / KW20 / Rd) GN=HI_1565/HI_1567 PE=3 SV=3</t>
  </si>
  <si>
    <t>PputA514_4219</t>
  </si>
  <si>
    <t>PputA514_4221</t>
  </si>
  <si>
    <t>PputA514_4222</t>
  </si>
  <si>
    <t>Putative NAD(P)H nitroreductase YdjA OS=Escherichia coli (strain K12) GN=ydjA PE=1 SV=1</t>
  </si>
  <si>
    <t>PputA514_4224</t>
  </si>
  <si>
    <t>PputA514_4225</t>
  </si>
  <si>
    <t>PputA514_4226</t>
  </si>
  <si>
    <t>PputA514_4231</t>
  </si>
  <si>
    <t>Transcriptional activator protein IrlR OS=Burkholderia pseudomallei (strain K96243) GN=irlR PE=3 SV=2</t>
  </si>
  <si>
    <t>PputA514_4236</t>
  </si>
  <si>
    <t>60 kDa chaperonin OS=Pseudomonas fluorescens (strain SBW25) GN=groL PE=3 SV=1</t>
  </si>
  <si>
    <t>PputA514_4237</t>
  </si>
  <si>
    <t>10 kDa chaperonin OS=Pseudomonas fluorescens (strain Pf0-1) GN=groS PE=1 SV=1</t>
  </si>
  <si>
    <t>PputA514_4239</t>
  </si>
  <si>
    <t>PputA514_4243</t>
  </si>
  <si>
    <t>Proline--tRNA ligase OS=Pseudomonas fluorescens (strain Pf-5 / ATCC BAA-477) GN=proS PE=3 SV=1</t>
  </si>
  <si>
    <t>PputA514_4245</t>
  </si>
  <si>
    <t>PputA514_4249</t>
  </si>
  <si>
    <t>Single-stranded-DNA-specific exonuclease RecJ OS=Salmonella typhimurium (strain LT2 / SGSC1412 / ATCC 700720) GN=recJ PE=3 SV=2</t>
  </si>
  <si>
    <t>PputA514_4250</t>
  </si>
  <si>
    <t>Uncharacterized protein YaeQ OS=Salmonella typhimurium (strain LT2 / SGSC1412 / ATCC 700720) GN=yaeQ PE=4 SV=1</t>
  </si>
  <si>
    <t>PputA514_4251</t>
  </si>
  <si>
    <t>PputA514_4252</t>
  </si>
  <si>
    <t>Bile acid-CoA hydrolase OS=Clostridium scindens (strain JCM 10418 / VPI 12708) GN=baiF PE=1 SV=3</t>
  </si>
  <si>
    <t>PputA514_4255</t>
  </si>
  <si>
    <t>Threonine synthase OS=Pseudomonas aeruginosa (strain ATCC 15692 / PAO1 / 1C / PRS 101 / LMG 12228) GN=thrC PE=3 SV=3</t>
  </si>
  <si>
    <t>PputA514_4256</t>
  </si>
  <si>
    <t>Homoserine dehydrogenase OS=Pseudomonas aeruginosa (strain ATCC 15692 / PAO1 / 1C / PRS 101 / LMG 12228) GN=hom PE=3 SV=2</t>
  </si>
  <si>
    <t>PputA514_4257</t>
  </si>
  <si>
    <t>Thiol:disulfide interchange protein DsbC OS=Salmonella typhimurium (strain LT2 / SGSC1412 / ATCC 700720) GN=dsbC PE=1 SV=2</t>
  </si>
  <si>
    <t>PputA514_4260</t>
  </si>
  <si>
    <t>50S ribosomal protein L19 OS=Pseudomonas fluorescens (strain Pf0-1) GN=rplS PE=3 SV=1</t>
  </si>
  <si>
    <t>PputA514_4263</t>
  </si>
  <si>
    <t>30S ribosomal protein S16 OS=Pseudomonas fluorescens (strain SBW25) GN=rpsP PE=3 SV=1</t>
  </si>
  <si>
    <t>PputA514_4264</t>
  </si>
  <si>
    <t>Signal recognition particle protein OS=Escherichia coli (strain K12) GN=ffh PE=1 SV=1</t>
  </si>
  <si>
    <t>PputA514_4265</t>
  </si>
  <si>
    <t>Inner membrane protein YpjD OS=Escherichia coli (strain K12) GN=ypjD PE=1 SV=1</t>
  </si>
  <si>
    <t>PputA514_4267</t>
  </si>
  <si>
    <t>UPF0053 inner membrane protein YfjD OS=Escherichia coli (strain K12) GN=yfjD PE=1 SV=5</t>
  </si>
  <si>
    <t>PputA514_4269</t>
  </si>
  <si>
    <t>Phosphoribosylglycinamide formyltransferase 2 OS=Pseudomonas fluorescens (strain SBW25) GN=purT PE=3 SV=1</t>
  </si>
  <si>
    <t>Uncharacterized protein PA3753 OS=Pseudomonas aeruginosa (strain ATCC 15692 / PAO1 / 1C / PRS 101 / LMG 12228) GN=PA3753 PE=3 SV=2</t>
  </si>
  <si>
    <t>PputA514_4273</t>
  </si>
  <si>
    <t>Uncharacterized Nudix hydrolase NudL OS=Cronobacter sakazakii (strain ATCC BAA-894) GN=nudL PE=3 SV=1</t>
  </si>
  <si>
    <t>PputA514_4274</t>
  </si>
  <si>
    <t>Nudix hydrolase 23, chloroplastic OS=Arabidopsis thaliana GN=NUDT23 PE=1 SV=2</t>
  </si>
  <si>
    <t>PputA514_4284</t>
  </si>
  <si>
    <t>Phosphoribosylformylglycinamidine synthase OS=Pseudomonas fluorescens (strain Pf-5 / ATCC BAA-477) GN=purL PE=3 SV=1</t>
  </si>
  <si>
    <t>PputA514_4285</t>
  </si>
  <si>
    <t>Phosphoribosylformylglycinamidine synthase OS=Pseudomonas fluorescens (strain Pf0-1) GN=purL PE=3 SV=1</t>
  </si>
  <si>
    <t>PputA514_4286</t>
  </si>
  <si>
    <t>PputA514_4287</t>
  </si>
  <si>
    <t>Membrane-bound lytic murein transglycosylase F OS=Pseudomonas fluorescens (strain Pf-5 / ATCC BAA-477) GN=mltF PE=3 SV=2</t>
  </si>
  <si>
    <t>PputA514_4289</t>
  </si>
  <si>
    <t>PputA514_4293</t>
  </si>
  <si>
    <t>Trehalose operon transcriptional repressor OS=Bacillus subtilis (strain 168) GN=treR PE=1 SV=2</t>
  </si>
  <si>
    <t>PputA514_4296</t>
  </si>
  <si>
    <t>GMP synthase [glutamine-hydrolyzing] OS=Pseudomonas fluorescens (strain SBW25) GN=guaA PE=3 SV=1</t>
  </si>
  <si>
    <t>PputA514_4297</t>
  </si>
  <si>
    <t>PputA514_4298</t>
  </si>
  <si>
    <t>Inosine-5'-monophosphate dehydrogenase OS=Acinetobacter calcoaceticus GN=guaB PE=3 SV=1</t>
  </si>
  <si>
    <t>PputA514_4304</t>
  </si>
  <si>
    <t>Murein DD-endopeptidase MepM OS=Shigella flexneri GN=mepM PE=3 SV=1</t>
  </si>
  <si>
    <t>PputA514_4305</t>
  </si>
  <si>
    <t>2-isopropylmalate synthase OS=Pseudomonas fluorescens (strain SBW25) GN=leuA PE=3 SV=1</t>
  </si>
  <si>
    <t>PputA514_4306</t>
  </si>
  <si>
    <t>PputA514_4307</t>
  </si>
  <si>
    <t>Hydrolase YafV OS=Escherichia coli (strain K12) GN=yafV PE=3 SV=1</t>
  </si>
  <si>
    <t>PputA514_4308</t>
  </si>
  <si>
    <t>Methionine aminotransferase OS=Escherichia coli (strain K12) GN=ybdL PE=1 SV=1</t>
  </si>
  <si>
    <t>PputA514_4309</t>
  </si>
  <si>
    <t>GTPase Der OS=Pseudomonas fluorescens (strain Pf0-1) GN=der PE=3 SV=1</t>
  </si>
  <si>
    <t>PputA514_4310</t>
  </si>
  <si>
    <t>Outer membrane protein assembly factor BamB OS=Pseudomonas aeruginosa (strain ATCC 15692 / PAO1 / 1C / PRS 101 / LMG 12228) GN=bamB PE=1 SV=1</t>
  </si>
  <si>
    <t>PputA514_4311</t>
  </si>
  <si>
    <t>UPF0070 protein YfgM OS=Escherichia coli (strain K12) GN=yfgM PE=3 SV=1</t>
  </si>
  <si>
    <t>PputA514_4312</t>
  </si>
  <si>
    <t>Histidine--tRNA ligase OS=Pseudomonas fluorescens (strain SBW25) GN=hisS PE=3 SV=1</t>
  </si>
  <si>
    <t>PputA514_4313</t>
  </si>
  <si>
    <t>PputA514_4314</t>
  </si>
  <si>
    <t>4-hydroxy-3-methylbut-2-en-1-yl diphosphate synthase OS=Pseudomonas fluorescens (strain SBW25) GN=ispG PE=3 SV=1</t>
  </si>
  <si>
    <t>PputA514_4316</t>
  </si>
  <si>
    <t>Cytoskeleton protein RodZ OS=Escherichia coli (strain SMS-3-5 / SECEC) GN=rodZ PE=3 SV=1</t>
  </si>
  <si>
    <t>PputA514_4318</t>
  </si>
  <si>
    <t>Dual-specificity RNA methyltransferase RlmN OS=Pseudomonas fluorescens (strain SBW25) GN=rlmN PE=3 SV=1</t>
  </si>
  <si>
    <t>PputA514_4319</t>
  </si>
  <si>
    <t>Nucleoside diphosphate kinase OS=Pseudomonas fluorescens (strain SBW25) GN=ndk PE=3 SV=1</t>
  </si>
  <si>
    <t>PputA514_4320</t>
  </si>
  <si>
    <t>Uncharacterized protein PA3808 OS=Pseudomonas aeruginosa (strain ATCC 15692 / PAO1 / 1C / PRS 101 / LMG 12228) GN=PA3808 PE=4 SV=1</t>
  </si>
  <si>
    <t>PputA514_4321</t>
  </si>
  <si>
    <t>2Fe-2S ferredoxin OS=Haemophilus influenzae (strain ATCC 51907 / DSM 11121 / KW20 / Rd) GN=fdx PE=3 SV=2</t>
  </si>
  <si>
    <t>PputA514_4322</t>
  </si>
  <si>
    <t>Chaperone protein HscA homolog OS=Pseudomonas fluorescens (strain SBW25) GN=hscA PE=3 SV=1</t>
  </si>
  <si>
    <t>PputA514_4323</t>
  </si>
  <si>
    <t>PputA514_4326</t>
  </si>
  <si>
    <t>Iron-binding protein IscA OS=Serratia proteamaculans (strain 568) GN=iscA PE=3 SV=1</t>
  </si>
  <si>
    <t>PputA514_4327</t>
  </si>
  <si>
    <t>NifU-like protein OS=Haemophilus influenzae (strain ATCC 51907 / DSM 11121 / KW20 / Rd) GN=nifU PE=1 SV=2</t>
  </si>
  <si>
    <t>PputA514_4328</t>
  </si>
  <si>
    <t>Cysteine desulfurase OS=Pseudomonas fluorescens (strain SBW25) GN=iscS PE=3 SV=1</t>
  </si>
  <si>
    <t>PputA514_4329</t>
  </si>
  <si>
    <t>Putative HTH-type transcriptional regulator ORF2 OS=Azotobacter vinelandii PE=4 SV=1</t>
  </si>
  <si>
    <t>PputA514_4330</t>
  </si>
  <si>
    <t>Serine acetyltransferase OS=Bacillus subtilis (strain 168) GN=cysE PE=1 SV=1</t>
  </si>
  <si>
    <t>PputA514_4332</t>
  </si>
  <si>
    <t>Inositol-1-monophosphatase OS=Pseudomonas aeruginosa (strain ATCC 15692 / PAO1 / 1C / PRS 101 / LMG 12228) GN=suhB PE=3 SV=1</t>
  </si>
  <si>
    <t>PputA514_4333</t>
  </si>
  <si>
    <t>Uncharacterized protein YcfJ OS=Shigella flexneri GN=ycfJ PE=4 SV=1</t>
  </si>
  <si>
    <t>PputA514_4334</t>
  </si>
  <si>
    <t>Protein translocase subunit SecF OS=Pseudomonas aeruginosa (strain ATCC 15692 / PAO1 / 1C / PRS 101 / LMG 12228) GN=secF PE=3 SV=1</t>
  </si>
  <si>
    <t>PputA514_4335</t>
  </si>
  <si>
    <t>Protein translocase subunit SecD OS=Pseudomonas aeruginosa (strain ATCC 15692 / PAO1 / 1C / PRS 101 / LMG 12228) GN=secD PE=3 SV=1</t>
  </si>
  <si>
    <t>PputA514_4336</t>
  </si>
  <si>
    <t>UPF0092 membrane protein YajC OS=Shigella flexneri GN=yajC PE=3 SV=1</t>
  </si>
  <si>
    <t>PputA514_4337</t>
  </si>
  <si>
    <t>Queuine tRNA-ribosyltransferase OS=Pseudomonas syringae pv. tomato (strain DC3000) GN=tgt PE=3 SV=1</t>
  </si>
  <si>
    <t>PputA514_4338</t>
  </si>
  <si>
    <t>S-adenosylmethionine:tRNA ribosyltransferase-isomerase OS=Pseudomonas fluorescens (strain SBW25) GN=queA PE=3 SV=1</t>
  </si>
  <si>
    <t>PputA514_4347</t>
  </si>
  <si>
    <t>Uncharacterized protein YjqA OS=Bacillus subtilis (strain 168) GN=yjqA PE=4 SV=1</t>
  </si>
  <si>
    <t>PputA514_4358</t>
  </si>
  <si>
    <t>Cytochrome c, testis-specific OS=Rattus norvegicus GN=Cyct PE=2 SV=2</t>
  </si>
  <si>
    <t>PputA514_4361</t>
  </si>
  <si>
    <t>Cyanobacterial phytochrome B OS=Nostoc sp. (strain PCC 7120 / UTEX 2576) GN=bphB PE=3 SV=1</t>
  </si>
  <si>
    <t>PputA514_4368</t>
  </si>
  <si>
    <t>PputA514_4370</t>
  </si>
  <si>
    <t>7-cyano-7-deazaguanine synthase 2 OS=Pseudomonas fluorescens (strain Pf-5 / ATCC BAA-477) GN=queC2 PE=3 SV=1</t>
  </si>
  <si>
    <t>PputA514_4373</t>
  </si>
  <si>
    <t>Cytochrome bo(3) ubiquinol oxidase subunit 3 OS=Shigella flexneri GN=cyoC PE=3 SV=1</t>
  </si>
  <si>
    <t>PputA514_4374</t>
  </si>
  <si>
    <t>Cytochrome bo(3) ubiquinol oxidase subunit 1 OS=Pseudomonas putida GN=cyoB PE=3 SV=1</t>
  </si>
  <si>
    <t>PputA514_4376</t>
  </si>
  <si>
    <t>PputA514_4379</t>
  </si>
  <si>
    <t>Anaerobic nitric oxide reductase transcription regulator NorR OS=Escherichia coli O17:K52:H18 (strain UMN026 / ExPEC) GN=norR PE=3 SV=1</t>
  </si>
  <si>
    <t>PputA514_4385</t>
  </si>
  <si>
    <t>Peroxisomal multifunctional enzyme type 2 OS=Rattus norvegicus GN=Hsd17b4 PE=1 SV=3</t>
  </si>
  <si>
    <t>PputA514_4393</t>
  </si>
  <si>
    <t>Uncharacterized protein PA3435 OS=Pseudomonas aeruginosa (strain ATCC 15692 / PAO1 / 1C / PRS 101 / LMG 12228) GN=PA3435 PE=3 SV=1</t>
  </si>
  <si>
    <t>PputA514_4400</t>
  </si>
  <si>
    <t>GTP cyclohydrolase 1 1 OS=Pseudomonas syringae pv. tomato (strain DC3000) GN=folE1 PE=3 SV=1</t>
  </si>
  <si>
    <t>PputA514_4401</t>
  </si>
  <si>
    <t>D-erythro-7,8-dihydroneopterin triphosphate epimerase OS=Shigella flexneri GN=folX PE=3 SV=2</t>
  </si>
  <si>
    <t>PputA514_4402</t>
  </si>
  <si>
    <t>PputA514_4403</t>
  </si>
  <si>
    <t>Glucosaminate ammonia-lyase OS=Pseudomonas fluorescens PE=1 SV=2</t>
  </si>
  <si>
    <t>PputA514_4404</t>
  </si>
  <si>
    <t>Protein CysZ homolog OS=Pseudomonas fluorescens (strain Pf0-1) GN=cysZ PE=3 SV=1</t>
  </si>
  <si>
    <t>PputA514_4407</t>
  </si>
  <si>
    <t>Vitamin B12 transport periplasmic protein BtuE OS=Escherichia coli (strain K12) GN=btuE PE=3 SV=1</t>
  </si>
  <si>
    <t>PputA514_4410</t>
  </si>
  <si>
    <t>GTPase Obg OS=Pseudomonas fluorescens (strain Pf0-1) GN=obg PE=1 SV=1</t>
  </si>
  <si>
    <t>PputA514_4411</t>
  </si>
  <si>
    <t>50S ribosomal protein L27 OS=Pseudomonas fluorescens (strain SBW25) GN=rpmA PE=3 SV=1</t>
  </si>
  <si>
    <t>PputA514_4412</t>
  </si>
  <si>
    <t>50S ribosomal protein L21 OS=Pseudomonas syringae pv. tomato (strain DC3000) GN=rplU PE=3 SV=1</t>
  </si>
  <si>
    <t>PputA514_4413</t>
  </si>
  <si>
    <t>Octaprenyl-diphosphate synthase OS=Shigella flexneri GN=ispB PE=3 SV=1</t>
  </si>
  <si>
    <t>PputA514_4414</t>
  </si>
  <si>
    <t>Protein PhnA OS=Shigella flexneri GN=phnA PE=4 SV=1</t>
  </si>
  <si>
    <t>PputA514_4416</t>
  </si>
  <si>
    <t>PputA514_4419</t>
  </si>
  <si>
    <t>Uncharacterized protein YcgA OS=Bacillus subtilis (strain 168) GN=ycgA PE=4 SV=3</t>
  </si>
  <si>
    <t>PputA514_4421</t>
  </si>
  <si>
    <t>PputA514_4426</t>
  </si>
  <si>
    <t>Uncharacterized protein R02472 OS=Rhizobium meliloti (strain 1021) GN=R02472 PE=4 SV=1</t>
  </si>
  <si>
    <t>PputA514_4427</t>
  </si>
  <si>
    <t>Putative sulfate transporter YbaR OS=Bacillus subtilis (strain 168) GN=ybaR PE=3 SV=2</t>
  </si>
  <si>
    <t>PputA514_4446</t>
  </si>
  <si>
    <t>Probable 3-hydroxyisobutyrate dehydrogenase, mitochondrial OS=Dictyostelium discoideum GN=hibA PE=3 SV=1</t>
  </si>
  <si>
    <t>PputA514_4447</t>
  </si>
  <si>
    <t>Methylmalonate-semialdehyde dehydrogenase [acylating], mitochondrial OS=Arabidopsis thaliana GN=ALDH6B2 PE=2 SV=2</t>
  </si>
  <si>
    <t>PputA514_4454</t>
  </si>
  <si>
    <t>RecBCD enzyme subunit RecD OS=Escherichia coli (strain K12) GN=recD PE=1 SV=2</t>
  </si>
  <si>
    <t>PputA514_4455</t>
  </si>
  <si>
    <t>RecBCD enzyme subunit RecB OS=Escherichia coli (strain K12) GN=recB PE=1 SV=1</t>
  </si>
  <si>
    <t>PputA514_4460</t>
  </si>
  <si>
    <t>NAD(P) transhydrogenase subunit alpha part 1 OS=Rhodospirillum rubrum GN=pntAA PE=3 SV=1</t>
  </si>
  <si>
    <t>PputA514_4462</t>
  </si>
  <si>
    <t>NAD(P) transhydrogenase subunit beta OS=Rhodospirillum rubrum GN=pntB PE=1 SV=1</t>
  </si>
  <si>
    <t>PputA514_4463</t>
  </si>
  <si>
    <t>Succinyl-CoA:coenzyme A transferase OS=Clostridium kluyveri (strain ATCC 8527 / DSM 555 / NCIMB 10680) GN=cat1 PE=2 SV=1</t>
  </si>
  <si>
    <t>PputA514_4477</t>
  </si>
  <si>
    <t>Probable ABC transporter permease protein RF_0080 OS=Rickettsia felis (strain ATCC VR-1525 / URRWXCal2) GN=RF_0080 PE=3 SV=1</t>
  </si>
  <si>
    <t>PputA514_4480</t>
  </si>
  <si>
    <t>PputA514_4484</t>
  </si>
  <si>
    <t>Uncharacterized protein PA5481 OS=Pseudomonas aeruginosa (strain ATCC 15692 / PAO1 / 1C / PRS 101 / LMG 12228) GN=PA5481 PE=3 SV=1</t>
  </si>
  <si>
    <t>PputA514_4487</t>
  </si>
  <si>
    <t>Alginate biosynthesis transcriptional regulatory protein AlgB OS=Pseudomonas syringae pv. tomato (strain DC3000) GN=algB PE=3 SV=1</t>
  </si>
  <si>
    <t>PputA514_4490</t>
  </si>
  <si>
    <t>PputA514_4491</t>
  </si>
  <si>
    <t>PputA514_4493</t>
  </si>
  <si>
    <t>Thiol:disulfide interchange protein DsbA OS=Pseudomonas syringae pv. tomato (strain DC3000) GN=dsbA PE=3 SV=1</t>
  </si>
  <si>
    <t>PputA514_4494</t>
  </si>
  <si>
    <t>Cytochrome c4 OS=Pseudomonas stutzeri GN=cc4 PE=1 SV=1</t>
  </si>
  <si>
    <t>PputA514_4496</t>
  </si>
  <si>
    <t>Probable GTP-binding protein EngB OS=Pseudomonas fluorescens (strain SBW25) GN=engB PE=3 SV=1</t>
  </si>
  <si>
    <t>PputA514_4497</t>
  </si>
  <si>
    <t>DNA polymerase I OS=Pseudomonas aeruginosa (strain ATCC 15692 / PAO1 / 1C / PRS 101 / LMG 12228) GN=polA PE=3 SV=1</t>
  </si>
  <si>
    <t>PputA514_4498</t>
  </si>
  <si>
    <t>PputA514_4499</t>
  </si>
  <si>
    <t>Homoserine kinase OS=Pseudomonas aeruginosa (strain UCBPP-PA14) GN=thrB PE=3 SV=1</t>
  </si>
  <si>
    <t>PputA514_4500</t>
  </si>
  <si>
    <t>High-affinity zinc uptake system protein ZnuA OS=Escherichia coli (strain K12) GN=znuA PE=1 SV=4</t>
  </si>
  <si>
    <t>PputA514_4504</t>
  </si>
  <si>
    <t>PputA514_4505</t>
  </si>
  <si>
    <t>Catalase HPII OS=Pseudomonas putida GN=katE PE=3 SV=1</t>
  </si>
  <si>
    <t>PputA514_4506</t>
  </si>
  <si>
    <t>Methionine import ATP-binding protein MetN 1 OS=Pseudomonas fluorescens (strain Pf0-1) GN=metN1 PE=3 SV=1</t>
  </si>
  <si>
    <t>PputA514_4509</t>
  </si>
  <si>
    <t>PputA514_4514</t>
  </si>
  <si>
    <t>PputA514_4522</t>
  </si>
  <si>
    <t>Probable cytochrome c oxidase subunit 2 OS=Rickettsia conorii (strain ATCC VR-613 / Malish 7) GN=ctaC PE=3 SV=1</t>
  </si>
  <si>
    <t>PputA514_4523</t>
  </si>
  <si>
    <t>PputA514_4525</t>
  </si>
  <si>
    <t>Carbonic anhydrase 1 OS=Escherichia coli (strain K12) GN=cynT PE=1 SV=1</t>
  </si>
  <si>
    <t>PputA514_4527</t>
  </si>
  <si>
    <t>Gluconate 2-dehydrogenase cytochrome c subunit OS=Pectobacterium cypripedii PE=1 SV=1</t>
  </si>
  <si>
    <t>PputA514_4528</t>
  </si>
  <si>
    <t>Gluconate 2-dehydrogenase flavoprotein OS=Pectobacterium cypripedii PE=1 SV=1</t>
  </si>
  <si>
    <t>PputA514_4529</t>
  </si>
  <si>
    <t>Gluconate 2-dehydrogenase subunit 3 OS=Pectobacterium cypripedii PE=1 SV=1</t>
  </si>
  <si>
    <t>PputA514_4532</t>
  </si>
  <si>
    <t>Oligopeptidase A OS=Haemophilus influenzae (strain ATCC 51907 / DSM 11121 / KW20 / Rd) GN=prlC PE=3 SV=1</t>
  </si>
  <si>
    <t>PputA514_4534</t>
  </si>
  <si>
    <t>5'-nucleotidase OS=Pseudomonas aeruginosa (strain ATCC 15692 / PAO1 / 1C / PRS 101 / LMG 12228) GN=PA0065 PE=1 SV=1</t>
  </si>
  <si>
    <t>PputA514_4537</t>
  </si>
  <si>
    <t>Uncharacterized protein YnfD OS=Escherichia coli (strain K12) GN=ynfD PE=1 SV=2</t>
  </si>
  <si>
    <t>PputA514_4538</t>
  </si>
  <si>
    <t>Peroxiredoxin OsmC OS=Shigella flexneri GN=osmC PE=3 SV=2</t>
  </si>
  <si>
    <t>PputA514_4539</t>
  </si>
  <si>
    <t>Uncharacterized protein YvbT OS=Bacillus subtilis (strain 168) GN=yvbT PE=4 SV=1</t>
  </si>
  <si>
    <t>PputA514_4540</t>
  </si>
  <si>
    <t>PputA514_4541</t>
  </si>
  <si>
    <t>PputA514_4542</t>
  </si>
  <si>
    <t>PputA514_4544</t>
  </si>
  <si>
    <t>Tryptophan synthase beta chain OS=Pseudomonas syringae pv. syringae GN=trpB PE=3 SV=1</t>
  </si>
  <si>
    <t>PputA514_4545</t>
  </si>
  <si>
    <t>Tryptophan synthase alpha chain OS=Pseudomonas fluorescens (strain SBW25) GN=trpA PE=3 SV=1</t>
  </si>
  <si>
    <t>PputA514_4550</t>
  </si>
  <si>
    <t>2-dehydro-3-deoxy-6-phosphogalactonate aldolase OS=Escherichia coli (strain K12) GN=dgoA PE=1 SV=1</t>
  </si>
  <si>
    <t>PputA514_4556</t>
  </si>
  <si>
    <t>Uncharacterized protein ORF1 (Fragment) OS=Chromohalobacter salexigens (strain DSM 3043 / ATCC BAA-138 / NCIMB 13768) PE=4 SV=1</t>
  </si>
  <si>
    <t>PputA514_4558</t>
  </si>
  <si>
    <t>Shikimate dehydrogenase OS=Pseudomonas mendocina (strain ymp) GN=aroE PE=3 SV=1</t>
  </si>
  <si>
    <t>PputA514_4559</t>
  </si>
  <si>
    <t>Coproporphyrinogen-III oxidase, aerobic OS=Pseudomonas fluorescens (strain SBW25) GN=hemF PE=3 SV=1</t>
  </si>
  <si>
    <t>PputA514_4560</t>
  </si>
  <si>
    <t>Quinone oxidoreductase OS=Pseudomonas aeruginosa (strain ATCC 15692 / PAO1 / 1C / PRS 101 / LMG 12228) GN=qor PE=3 SV=2</t>
  </si>
  <si>
    <t>PputA514_4563</t>
  </si>
  <si>
    <t>Peptide deformylase OS=Pseudomonas stutzeri (strain A1501) GN=def PE=3 SV=1</t>
  </si>
  <si>
    <t>PputA514_4564</t>
  </si>
  <si>
    <t>Methionyl-tRNA formyltransferase OS=Pseudomonas fluorescens (strain Pf0-1) GN=fmt PE=3 SV=1</t>
  </si>
  <si>
    <t>PputA514_4565</t>
  </si>
  <si>
    <t>Ribosomal RNA small subunit methyltransferase B OS=Pseudomonas syringae pv. tomato (strain DC3000) GN=rsmB PE=3 SV=1</t>
  </si>
  <si>
    <t>PputA514_4566</t>
  </si>
  <si>
    <t>Trk system potassium uptake protein TrkA OS=Vibrio alginolyticus GN=trkA PE=3 SV=1</t>
  </si>
  <si>
    <t>PputA514_4570</t>
  </si>
  <si>
    <t>Glycine--tRNA ligase alpha subunit OS=Pseudomonas fluorescens (strain Pf0-1) GN=glyQ PE=3 SV=1</t>
  </si>
  <si>
    <t>PputA514_4571</t>
  </si>
  <si>
    <t>Glycine--tRNA ligase beta subunit OS=Pseudomonas fluorescens (strain SBW25) GN=glyS PE=3 SV=1</t>
  </si>
  <si>
    <t>PputA514_4572</t>
  </si>
  <si>
    <t>PputA514_4582</t>
  </si>
  <si>
    <t>Ketol-acid reductoisomerase OS=Pseudomonas fluorescens (strain SBW25) GN=ilvC PE=3 SV=1</t>
  </si>
  <si>
    <t>PputA514_4583</t>
  </si>
  <si>
    <t>Acetolactate synthase isozyme 3 small subunit OS=Salmonella typhimurium (strain LT2 / SGSC1412 / ATCC 700720) GN=ilvH PE=3 SV=2</t>
  </si>
  <si>
    <t>PputA514_4584</t>
  </si>
  <si>
    <t>Acetolactate synthase isozyme 3 large subunit OS=Escherichia coli (strain K12) GN=ilvI PE=1 SV=2</t>
  </si>
  <si>
    <t>Acetolactate synthase large subunit OS=Buchnera aphidicola subsp. Baizongia pistaciae (strain Bp) GN=ilvI PE=3 SV=1</t>
  </si>
  <si>
    <t>PputA514_4586</t>
  </si>
  <si>
    <t>tRNA pseudouridine synthase C OS=Pectobacterium carotovorum subsp. carotovorum GN=truC PE=3 SV=1</t>
  </si>
  <si>
    <t>PputA514_4587</t>
  </si>
  <si>
    <t>PputA514_4588</t>
  </si>
  <si>
    <t>Penicillin-binding protein 1B OS=Vibrio cholerae serotype O1 (strain ATCC 39315 / El Tor Inaba N16961) GN=mrcB PE=3 SV=1</t>
  </si>
  <si>
    <t>PputA514_4589</t>
  </si>
  <si>
    <t>Uncharacterized protein Mb2027c OS=Mycobacterium bovis (strain ATCC BAA-935 / AF2122/97) GN=Mb2027c PE=4 SV=1</t>
  </si>
  <si>
    <t>PputA514_4590</t>
  </si>
  <si>
    <t>PputA514_4594</t>
  </si>
  <si>
    <t>Hemin-binding periplasmic protein HmuT OS=Yersinia pestis GN=hmuT PE=1 SV=2</t>
  </si>
  <si>
    <t>PputA514_4598</t>
  </si>
  <si>
    <t>Probable aspartate aminotransferase 2 OS=Methanocaldococcus jannaschii (strain ATCC 43067 / DSM 2661 / JAL-1 / JCM 10045 / NBRC 100440) GN=MJ0684 PE=1 SV=2</t>
  </si>
  <si>
    <t>PputA514_4599</t>
  </si>
  <si>
    <t>RNA polymerase-binding transcription factor DksA OS=Salmonella typhimurium (strain LT2 / SGSC1412 / ATCC 700720) GN=dksA PE=3 SV=1</t>
  </si>
  <si>
    <t>PputA514_4604</t>
  </si>
  <si>
    <t>Transcriptional regulatory protein ZraR OS=Salmonella typhi GN=zraR PE=3 SV=1</t>
  </si>
  <si>
    <t>PputA514_4605</t>
  </si>
  <si>
    <t>Poly(A) polymerase I OS=Escherichia coli (strain K12) GN=pcnB PE=1 SV=2</t>
  </si>
  <si>
    <t>PputA514_4606</t>
  </si>
  <si>
    <t>2-amino-4-hydroxy-6-hydroxymethyldihydropteridine pyrophosphokinase OS=Pseudomonas aeruginosa (strain ATCC 15692 / PAO1 / 1C / PRS 101 / LMG 12228) GN=folK PE=3 SV=1</t>
  </si>
  <si>
    <t>PputA514_4607</t>
  </si>
  <si>
    <t>3-methyl-2-oxobutanoate hydroxymethyltransferase OS=Pseudomonas fluorescens (strain SBW25) GN=panB PE=3 SV=1</t>
  </si>
  <si>
    <t>PputA514_4608</t>
  </si>
  <si>
    <t>Pantothenate synthetase OS=Pseudomonas fluorescens (strain SBW25) GN=panC PE=3 SV=2</t>
  </si>
  <si>
    <t>PputA514_4609</t>
  </si>
  <si>
    <t>Glucose-6-phosphate isomerase OS=Pseudomonas fluorescens (strain SBW25) GN=pgi PE=3 SV=1</t>
  </si>
  <si>
    <t>PputA514_4610</t>
  </si>
  <si>
    <t>Acetyl-coenzyme A synthetase 2 OS=Pseudomonas putida (strain KT2440) GN=acsA2 PE=3 SV=1</t>
  </si>
  <si>
    <t>PputA514_4611</t>
  </si>
  <si>
    <t>PputA514_4614</t>
  </si>
  <si>
    <t>PputA514_4616</t>
  </si>
  <si>
    <t>Osmotically-inducible protein Y OS=Escherichia coli (strain K12) GN=osmY PE=1 SV=1</t>
  </si>
  <si>
    <t>PputA514_4617</t>
  </si>
  <si>
    <t>Polyribonucleotide nucleotidyltransferase OS=Pseudomonas fluorescens (strain SBW25) GN=pnp PE=3 SV=1</t>
  </si>
  <si>
    <t>PputA514_4618</t>
  </si>
  <si>
    <t>30S ribosomal protein S15 OS=Pseudomonas fluorescens (strain SBW25) GN=rpsO PE=3 SV=1</t>
  </si>
  <si>
    <t>PputA514_4620</t>
  </si>
  <si>
    <t>Ribosome-binding factor A OS=Pseudomonas fluorescens (strain SBW25) GN=rbfA PE=3 SV=1</t>
  </si>
  <si>
    <t>PputA514_4621</t>
  </si>
  <si>
    <t>Translation initiation factor IF-2 OS=Pseudomonas fluorescens (strain SBW25) GN=infB PE=3 SV=1</t>
  </si>
  <si>
    <t>PputA514_4622</t>
  </si>
  <si>
    <t>Transcription termination/antitermination protein NusA OS=Shigella flexneri GN=nusA PE=3 SV=1</t>
  </si>
  <si>
    <t>PputA514_4623</t>
  </si>
  <si>
    <t>Transcription termination/antitermination protein NusA OS=Salmonella typhimurium (strain LT2 / SGSC1412 / ATCC 700720) GN=nusA PE=3 SV=2</t>
  </si>
  <si>
    <t>PputA514_4624</t>
  </si>
  <si>
    <t>Ribosome maturation factor RimP OS=Pseudomonas fluorescens (strain SBW25) GN=rimP PE=3 SV=2</t>
  </si>
  <si>
    <t>PputA514_4625</t>
  </si>
  <si>
    <t>Triosephosphate isomerase OS=Pseudomonas fluorescens (strain Pf-5 / ATCC BAA-477) GN=tpiA PE=3 SV=1</t>
  </si>
  <si>
    <t>PputA514_4626</t>
  </si>
  <si>
    <t>Phosphoglucosamine mutase OS=Pseudomonas fluorescens (strain SBW25) GN=glmM PE=3 SV=1</t>
  </si>
  <si>
    <t>PputA514_4627</t>
  </si>
  <si>
    <t>Dihydropteroate synthase OS=Shigella flexneri GN=folP PE=3 SV=1</t>
  </si>
  <si>
    <t>PputA514_4628</t>
  </si>
  <si>
    <t>ATP-dependent zinc metalloprotease FtsH OS=Shigella flexneri GN=ftsH PE=3 SV=1</t>
  </si>
  <si>
    <t>PputA514_4629</t>
  </si>
  <si>
    <t>Ribosomal RNA large subunit methyltransferase E OS=Pseudomonas fluorescens (strain SBW25) GN=rlmE PE=3 SV=1</t>
  </si>
  <si>
    <t>PputA514_4630</t>
  </si>
  <si>
    <t>Probable RNA-binding protein PA4753 OS=Pseudomonas aeruginosa (strain ATCC 15692 / PAO1 / 1C / PRS 101 / LMG 12228) GN=PA4753 PE=4 SV=1</t>
  </si>
  <si>
    <t>PputA514_4632</t>
  </si>
  <si>
    <t>Transcription elongation factor GreA OS=Pseudomonas syringae pv. tomato (strain DC3000) GN=greA PE=3 SV=1</t>
  </si>
  <si>
    <t>PputA514_4633</t>
  </si>
  <si>
    <t>Carbamoyl-phosphate synthase large chain OS=Pseudomonas syringae pv. tomato (strain DC3000) GN=carB PE=3 SV=1</t>
  </si>
  <si>
    <t>PputA514_4634</t>
  </si>
  <si>
    <t>PputA514_4635</t>
  </si>
  <si>
    <t>Carbamoyl-phosphate synthase small chain OS=Pseudomonas putida (strain KT2440) GN=carA PE=3 SV=1</t>
  </si>
  <si>
    <t>PputA514_4637</t>
  </si>
  <si>
    <t>Chaperone protein DnaJ OS=Pseudomonas fluorescens (strain SBW25) GN=dnaJ PE=3 SV=1</t>
  </si>
  <si>
    <t>PputA514_4638</t>
  </si>
  <si>
    <t>Chaperone protein DnaK OS=Pseudomonas fluorescens (strain Pf-5 / ATCC BAA-477) GN=dnaK PE=3 SV=1</t>
  </si>
  <si>
    <t>PputA514_4639</t>
  </si>
  <si>
    <t>Protein GrpE OS=Pseudomonas fluorescens (strain SBW25) GN=grpE PE=3 SV=1</t>
  </si>
  <si>
    <t>PputA514_4641</t>
  </si>
  <si>
    <t>Ferric uptake regulation protein (Fragment) OS=Pseudomonas fluorescens GN=fur PE=3 SV=1</t>
  </si>
  <si>
    <t>PputA514_4642</t>
  </si>
  <si>
    <t>Outer membrane protein assembly factor BamE OS=Pseudomonas fluorescens GN=bamE PE=3 SV=1</t>
  </si>
  <si>
    <t>PputA514_4644</t>
  </si>
  <si>
    <t>Ribosome association toxin RatA OS=Pseudomonas aeruginosa (strain ATCC 15692 / PAO1 / 1C / PRS 101 / LMG 12228) GN=ratA PE=3 SV=1</t>
  </si>
  <si>
    <t>PputA514_4645</t>
  </si>
  <si>
    <t>SsrA-binding protein OS=Pseudomonas fluorescens (strain SBW25) GN=smpB PE=3 SV=1</t>
  </si>
  <si>
    <t>PputA514_4646</t>
  </si>
  <si>
    <t>Pyruvate dehydrogenase complex repressor OS=Escherichia coli (strain K12) GN=pdhR PE=1 SV=1</t>
  </si>
  <si>
    <t>PputA514_4648</t>
  </si>
  <si>
    <t>Glycolate oxidase subunit GlcD OS=Escherichia coli (strain K12) GN=glcD PE=3 SV=1</t>
  </si>
  <si>
    <t>PputA514_4649</t>
  </si>
  <si>
    <t>PputA514_4652</t>
  </si>
  <si>
    <t>UPF0114 protein PFLU_5318 OS=Pseudomonas fluorescens (strain SBW25) GN=PFLU_5318 PE=3 SV=1</t>
  </si>
  <si>
    <t>PputA514_4653</t>
  </si>
  <si>
    <t>PputA514_4656</t>
  </si>
  <si>
    <t>Putative Lon protease homolog OS=Escherichia coli (strain K12) GN=ycbZ PE=3 SV=1</t>
  </si>
  <si>
    <t>PputA514_4663</t>
  </si>
  <si>
    <t>Transcription elongation factor GreA OS=Sphingopyxis alaskensis (strain DSM 13593 / LMG 18877 / RB2256) GN=greA PE=3 SV=1</t>
  </si>
  <si>
    <t>PputA514_4664</t>
  </si>
  <si>
    <t>NADP-specific glutamate dehydrogenase OS=Salmonella typhimurium (strain LT2 / SGSC1412 / ATCC 700720) GN=gdhA PE=3 SV=2</t>
  </si>
  <si>
    <t>PputA514_4665</t>
  </si>
  <si>
    <t>Uncharacterized ABC transporter ATP-binding protein HI_1252 OS=Haemophilus influenzae (strain ATCC 51907 / DSM 11121 / KW20 / Rd) GN=HI_1252 PE=1 SV=1</t>
  </si>
  <si>
    <t>PputA514_4666</t>
  </si>
  <si>
    <t>PputA514_4668</t>
  </si>
  <si>
    <t>Serine hydroxymethyltransferase 1 OS=Pseudomonas syringae pv. phaseolicola (strain 1448A / Race 6) GN=glyA1 PE=3 SV=1</t>
  </si>
  <si>
    <t>PputA514_4669</t>
  </si>
  <si>
    <t>Uncharacterized GTP-binding protein YjiA OS=Escherichia coli (strain K12) GN=yjiA PE=1 SV=3</t>
  </si>
  <si>
    <t>PputA514_4671</t>
  </si>
  <si>
    <t>Inner membrane protein YjiY OS=Escherichia coli (strain K12) GN=yjiY PE=1 SV=2</t>
  </si>
  <si>
    <t>PputA514_4677</t>
  </si>
  <si>
    <t>Large-conductance mechanosensitive channel OS=Pseudomonas fluorescens (strain SBW25) GN=mscL PE=3 SV=1</t>
  </si>
  <si>
    <t>PputA514_4680</t>
  </si>
  <si>
    <t>Ribosomal RNA large subunit methyltransferase G OS=Pseudomonas fluorescens (strain Pf0-1) GN=rlmG PE=3 SV=1</t>
  </si>
  <si>
    <t>PputA514_4682</t>
  </si>
  <si>
    <t>Cytochrome bd ubiquinol oxidase subunit 1 OS=Bacillus subtilis (strain 168) GN=cydA PE=3 SV=1</t>
  </si>
  <si>
    <t>Putative xanthine dehydrogenase YagR molybdenum-binding subunit OS=Escherichia coli (strain K12) GN=yagR PE=3 SV=1</t>
  </si>
  <si>
    <t>PputA514_4685</t>
  </si>
  <si>
    <t>Putative xanthine dehydrogenase YagS FAD-binding subunit OS=Escherichia coli (strain K12) GN=yagS PE=3 SV=1</t>
  </si>
  <si>
    <t>PputA514_4686</t>
  </si>
  <si>
    <t>Putative xanthine dehydrogenase YagT iron-sulfur-binding subunit OS=Escherichia coli (strain K12) GN=yagT PE=3 SV=1</t>
  </si>
  <si>
    <t>PputA514_4689</t>
  </si>
  <si>
    <t>tRNA/tmRNA (uracil-C(5))-methyltransferase OS=Pseudomonas fluorescens (strain SBW25) GN=trmA PE=3 SV=1</t>
  </si>
  <si>
    <t>PputA514_4693</t>
  </si>
  <si>
    <t>Shikimate dehydrogenase OS=Streptomyces avermitilis (strain ATCC 31267 / DSM 46492 / JCM 5070 / NCIMB 12804 / NRRL 8165 / MA-4680) GN=aroE PE=3 SV=1</t>
  </si>
  <si>
    <t>PputA514_4694</t>
  </si>
  <si>
    <t>PputA514_4695</t>
  </si>
  <si>
    <t>Hemolysin VllY OS=Vibrio vulnificus (strain CMCP6) GN=vllY PE=3 SV=2</t>
  </si>
  <si>
    <t>PputA514_4700</t>
  </si>
  <si>
    <t>Uncharacterized protein YpfJ OS=Escherichia coli (strain K12) GN=ypfJ PE=4 SV=1</t>
  </si>
  <si>
    <t>PputA514_4701</t>
  </si>
  <si>
    <t>PputA514_4703</t>
  </si>
  <si>
    <t>Acyl-CoA thioesterase 2 OS=Escherichia coli (strain K12) GN=tesB PE=1 SV=2</t>
  </si>
  <si>
    <t>PputA514_4707</t>
  </si>
  <si>
    <t>ATP-dependent RNA helicase RhlE OS=Escherichia coli (strain K12) GN=rhlE PE=1 SV=3</t>
  </si>
  <si>
    <t>PputA514_4715</t>
  </si>
  <si>
    <t>Uncharacterized protein bbp_170 OS=Buchnera aphidicola subsp. Baizongia pistaciae (strain Bp) GN=bbp_170 PE=4 SV=1</t>
  </si>
  <si>
    <t>PputA514_4718</t>
  </si>
  <si>
    <t>PputA514_4724</t>
  </si>
  <si>
    <t>PputA514_4725</t>
  </si>
  <si>
    <t>Leucine-responsive regulatory protein OS=Salmonella typhimurium (strain LT2 / SGSC1412 / ATCC 700720) GN=lrp PE=3 SV=2</t>
  </si>
  <si>
    <t>PputA514_4728</t>
  </si>
  <si>
    <t>AMP nucleosidase OS=Escherichia coli (strain K12) GN=amn PE=1 SV=1</t>
  </si>
  <si>
    <t>PputA514_4729</t>
  </si>
  <si>
    <t>Putative acyl-CoA dehydrogenase AidB OS=Escherichia coli (strain K12) GN=aidB PE=1 SV=3</t>
  </si>
  <si>
    <t>PputA514_4732</t>
  </si>
  <si>
    <t>Hydroxymethylpyrimidine/phosphomethylpyrimidine kinase OS=Staphylococcus aureus (strain N315) GN=thiD PE=1 SV=1</t>
  </si>
  <si>
    <t>PputA514_4733</t>
  </si>
  <si>
    <t>Thiamine-phosphate synthase OS=Pseudomonas fluorescens (strain SBW25) GN=thiE PE=3 SV=1</t>
  </si>
  <si>
    <t>PputA514_4734</t>
  </si>
  <si>
    <t>Glutamate-1-semialdehyde 2,1-aminomutase OS=Pseudomonas fluorescens (strain SBW25) GN=hemL PE=3 SV=1</t>
  </si>
  <si>
    <t>PputA514_4735</t>
  </si>
  <si>
    <t>PputA514_4737</t>
  </si>
  <si>
    <t>(Dimethylallyl)adenosine tRNA methylthiotransferase MiaB OS=Pseudomonas fluorescens (strain Pf-5 / ATCC BAA-477) GN=miaB PE=3 SV=1</t>
  </si>
  <si>
    <t>PputA514_4738</t>
  </si>
  <si>
    <t>PhoH-like protein OS=Shigella flexneri GN=ybeZ PE=3 SV=2</t>
  </si>
  <si>
    <t>PputA514_4740</t>
  </si>
  <si>
    <t>Magnesium and cobalt efflux protein CorC OS=Vibrio cholerae serotype O1 (strain ATCC 39315 / El Tor Inaba N16961) GN=corC PE=3 SV=1</t>
  </si>
  <si>
    <t>PputA514_4741</t>
  </si>
  <si>
    <t>Apolipoprotein N-acyltransferase OS=Pseudomonas syringae pv. tomato (strain DC3000) GN=lnt PE=3 SV=1</t>
  </si>
  <si>
    <t>PputA514_4744</t>
  </si>
  <si>
    <t>Leucine--tRNA ligase OS=Pseudomonas fluorescens (strain SBW25) GN=leuS PE=3 SV=1</t>
  </si>
  <si>
    <t>PputA514_4745</t>
  </si>
  <si>
    <t>LPS-assembly lipoprotein LptE OS=Erwinia carotovora subsp. atroseptica (strain SCRI 1043 / ATCC BAA-672) GN=lptE PE=3 SV=1</t>
  </si>
  <si>
    <t>PputA514_4746</t>
  </si>
  <si>
    <t>DNA polymerase III subunit delta OS=Escherichia coli (strain K12) GN=holA PE=1 SV=1</t>
  </si>
  <si>
    <t>PputA514_4748</t>
  </si>
  <si>
    <t>Membrane-bound lytic murein transglycosylase B OS=Escherichia coli (strain K12) GN=mltB PE=1 SV=1</t>
  </si>
  <si>
    <t>PputA514_4750</t>
  </si>
  <si>
    <t>Lipoyl synthase OS=Pseudomonas fluorescens (strain SBW25) GN=lipA PE=3 SV=1</t>
  </si>
  <si>
    <t>PputA514_4752</t>
  </si>
  <si>
    <t>UPF0250 protein PFLU_5418 OS=Pseudomonas fluorescens (strain SBW25) GN=PFLU_5418 PE=3 SV=1</t>
  </si>
  <si>
    <t>PputA514_4753</t>
  </si>
  <si>
    <t>D-alanyl-D-alanine carboxypeptidase DacC OS=Escherichia coli (strain K12) GN=dacC PE=1 SV=2</t>
  </si>
  <si>
    <t>PputA514_4754</t>
  </si>
  <si>
    <t>RlpA-like lipoprotein OS=Pseudomonas aeruginosa (strain ATCC 15692 / PAO1 / 1C / PRS 101 / LMG 12228) GN=rlpA PE=3 SV=1</t>
  </si>
  <si>
    <t>PputA514_4755</t>
  </si>
  <si>
    <t>PputA514_4756</t>
  </si>
  <si>
    <t>Rod shape-determining protein RodA OS=Haemophilus influenzae (strain ATCC 51907 / DSM 11121 / KW20 / Rd) GN=mrdB PE=3 SV=1</t>
  </si>
  <si>
    <t>PputA514_4758</t>
  </si>
  <si>
    <t>Ribosomal RNA large subunit methyltransferase H OS=Pseudomonas fluorescens (strain SBW25) GN=rlmH PE=3 SV=1</t>
  </si>
  <si>
    <t>PputA514_4759</t>
  </si>
  <si>
    <t>Ribosomal silencing factor RsfS OS=Shigella flexneri GN=rsfS PE=3 SV=1</t>
  </si>
  <si>
    <t>PputA514_4761</t>
  </si>
  <si>
    <t>Gamma-glutamyl phosphate reductase OS=Pseudomonas fluorescens (strain SBW25) GN=proA PE=3 SV=1</t>
  </si>
  <si>
    <t>PputA514_4768</t>
  </si>
  <si>
    <t>MORN repeat-containing protein 1 OS=Homo sapiens GN=MORN1 PE=2 SV=2</t>
  </si>
  <si>
    <t>PputA514_4769</t>
  </si>
  <si>
    <t>Uncharacterized protein YraR OS=Escherichia coli (strain K12) GN=yraR PE=4 SV=2</t>
  </si>
  <si>
    <t>PputA514_4772</t>
  </si>
  <si>
    <t>UDP-N-acetylmuramate:L-alanyl-gamma-D-glutamyl-meso-diaminopimelate ligase OS=Escherichia coli (strain K12) GN=mpl PE=1 SV=3</t>
  </si>
  <si>
    <t>PputA514_4774</t>
  </si>
  <si>
    <t>PputA514_4777</t>
  </si>
  <si>
    <t>Aldehyde dehydrogenase OS=Deinococcus radiodurans (strain ATCC 13939 / DSM 20539 / JCM 16871 / LMG 4051 / NBRC 15346 / NCIMB 9279 / R1 / VKM B-1422) GN=aldA PE=3 SV=1</t>
  </si>
  <si>
    <t>PputA514_4779</t>
  </si>
  <si>
    <t>Ethanolamine ammonia-lyase heavy chain OS=Escherichia coli (strain K12) GN=eutB PE=1 SV=1</t>
  </si>
  <si>
    <t>PputA514_4780</t>
  </si>
  <si>
    <t>Ethanolamine ammonia-lyase light chain OS=Pseudomonas fluorescens (strain SBW25) GN=eutC PE=3 SV=1</t>
  </si>
  <si>
    <t>PputA514_4781</t>
  </si>
  <si>
    <t>Uncharacterized N-acetyltransferase YhfO OS=Bacillus subtilis (strain 168) GN=yhfO PE=3 SV=1</t>
  </si>
  <si>
    <t>PputA514_4784</t>
  </si>
  <si>
    <t>Inorganic pyrophosphatase 1 OS=Pseudomonas syringae pv. tomato (strain DC3000) GN=ppa1 PE=3 SV=1</t>
  </si>
  <si>
    <t>PputA514_4786</t>
  </si>
  <si>
    <t>Adenosine monophosphate-protein transferase SoFic OS=Shewanella oneidensis (strain MR-1) GN=SO_4266 PE=1 SV=1</t>
  </si>
  <si>
    <t>PputA514_4797</t>
  </si>
  <si>
    <t>PputA514_4804</t>
  </si>
  <si>
    <t>Uncharacterized protein YjfJ OS=Escherichia coli (strain K12) GN=yjfJ PE=3 SV=1</t>
  </si>
  <si>
    <t>PputA514_4805</t>
  </si>
  <si>
    <t>Uncharacterized protein YjfI OS=Escherichia coli (strain K12) GN=yjfI PE=4 SV=1</t>
  </si>
  <si>
    <t>PputA514_4806</t>
  </si>
  <si>
    <t>PputA514_4810</t>
  </si>
  <si>
    <t>Exodeoxyribonuclease 7 small subunit OS=Pseudomonas fluorescens (strain SBW25) GN=xseB PE=3 SV=1</t>
  </si>
  <si>
    <t>PputA514_4811</t>
  </si>
  <si>
    <t>Geranylgeranyl pyrophosphate synthase, chloroplastic OS=Capsicum annuum GN=GGPS1 PE=3 SV=1</t>
  </si>
  <si>
    <t>PputA514_4812</t>
  </si>
  <si>
    <t>1-deoxy-D-xylulose-5-phosphate synthase OS=Pseudomonas fluorescens (strain SBW25) GN=dxs PE=3 SV=1</t>
  </si>
  <si>
    <t>PputA514_4813</t>
  </si>
  <si>
    <t>PputA514_4819</t>
  </si>
  <si>
    <t>GTP cyclohydrolase-2 OS=Pseudomonas fluorescens (strain SBW25) GN=ribA PE=3 SV=1</t>
  </si>
  <si>
    <t>PputA514_4821</t>
  </si>
  <si>
    <t>Thiamine-monophosphate kinase OS=Escherichia coli (strain K12) GN=thiL PE=1 SV=1</t>
  </si>
  <si>
    <t>PputA514_4822</t>
  </si>
  <si>
    <t>N utilization substance protein B homolog OS=Pseudomonas fluorescens (strain SBW25) GN=nusB PE=3 SV=1</t>
  </si>
  <si>
    <t>PputA514_4823</t>
  </si>
  <si>
    <t>6,7-dimethyl-8-ribityllumazine synthase OS=Pseudomonas putida (strain KT2440) GN=ribH PE=3 SV=1</t>
  </si>
  <si>
    <t>PputA514_4824</t>
  </si>
  <si>
    <t>3,4-dihydroxy-2-butanone 4-phosphate synthase OS=Pseudomonas aeruginosa (strain ATCC 15692 / PAO1 / 1C / PRS 101 / LMG 12228) GN=ribB PE=3 SV=1</t>
  </si>
  <si>
    <t>PputA514_4825</t>
  </si>
  <si>
    <t>Riboflavin synthase OS=Photobacterium phosphoreum GN=ribE PE=3 SV=1</t>
  </si>
  <si>
    <t>PputA514_4826</t>
  </si>
  <si>
    <t>Riboflavin biosynthesis protein RibD OS=Escherichia coli (strain K12) GN=ribD PE=1 SV=1</t>
  </si>
  <si>
    <t>PputA514_4827</t>
  </si>
  <si>
    <t>Transcriptional repressor NrdR OS=Pseudomonas syringae pv. tomato (strain DC3000) GN=nrdR PE=3 SV=1</t>
  </si>
  <si>
    <t>PputA514_4828</t>
  </si>
  <si>
    <t>PputA514_4830</t>
  </si>
  <si>
    <t>Uncharacterized protein YbbN OS=Escherichia coli (strain K12) GN=ybbN PE=1 SV=2</t>
  </si>
  <si>
    <t>PputA514_4831</t>
  </si>
  <si>
    <t>PputA514_4832</t>
  </si>
  <si>
    <t>PputA514_4833</t>
  </si>
  <si>
    <t>Uncharacterized ABC transporter ATP-binding protein Rv0986/MT1014 OS=Mycobacterium tuberculosis GN=Rv0986 PE=2 SV=1</t>
  </si>
  <si>
    <t>PputA514_4835</t>
  </si>
  <si>
    <t>PputA514_4836</t>
  </si>
  <si>
    <t>Outer membrane protein W OS=Vibrio cholerae serotype O1 (strain ATCC 39315 / El Tor Inaba N16961) GN=ompW PE=3 SV=2</t>
  </si>
  <si>
    <t>PputA514_4843</t>
  </si>
  <si>
    <t>Methyl-accepting chemotaxis citrate transducer OS=Salmonella typhimurium (strain LT2 / SGSC1412 / ATCC 700720) GN=tcp PE=3 SV=1</t>
  </si>
  <si>
    <t>PputA514_4845</t>
  </si>
  <si>
    <t>Chemotaxis protein CheA OS=Enterobacter aerogenes (strain ATCC 13048 / DSM 30053 / JCM 1235 / KCTC 2190 / NBRC 13534 / NCIMB 10102 / NCTC 10006) GN=cheA PE=3 SV=2</t>
  </si>
  <si>
    <t>PputA514_4860</t>
  </si>
  <si>
    <t>Uncharacterized isochorismatase family protein YddQ OS=Bacillus subtilis (strain 168) GN=yddQ PE=3 SV=1</t>
  </si>
  <si>
    <t>PputA514_4861</t>
  </si>
  <si>
    <t>Trans-aconitate 2-methyltransferase OS=Rhizobium loti (strain MAFF303099) GN=tam PE=3 SV=1</t>
  </si>
  <si>
    <t>PputA514_4863</t>
  </si>
  <si>
    <t>Single-stranded DNA-binding protein OS=Pseudomonas syringae pv. tomato (strain DC3000) GN=ssb PE=1 SV=1</t>
  </si>
  <si>
    <t>PputA514_4864</t>
  </si>
  <si>
    <t>Inner membrane transport protein YajR OS=Escherichia coli (strain K12) GN=yajR PE=1 SV=2</t>
  </si>
  <si>
    <t>PputA514_4865</t>
  </si>
  <si>
    <t>UvrABC system protein A OS=Pseudomonas putida (strain KT2440) GN=uvrA PE=3 SV=1</t>
  </si>
  <si>
    <t>PputA514_4866</t>
  </si>
  <si>
    <t>Bacterioferritin OS=Pseudomonas putida GN=bfr PE=3 SV=1</t>
  </si>
  <si>
    <t>Catalase OS=Onchocerca volvulus endobacterium GN=cat PE=2 SV=1</t>
  </si>
  <si>
    <t>PputA514_4868</t>
  </si>
  <si>
    <t>50S ribosomal protein L17 OS=Pseudomonas fluorescens (strain SBW25) GN=rplQ PE=3 SV=1</t>
  </si>
  <si>
    <t>PputA514_4869</t>
  </si>
  <si>
    <t>DNA-directed RNA polymerase subunit alpha OS=Pseudomonas fluorescens (strain Pf0-1) GN=rpoA PE=3 SV=1</t>
  </si>
  <si>
    <t>PputA514_4870</t>
  </si>
  <si>
    <t>30S ribosomal protein S4 OS=Pseudomonas fluorescens (strain SBW25) GN=rpsD PE=3 SV=1</t>
  </si>
  <si>
    <t>PputA514_4871</t>
  </si>
  <si>
    <t>30S ribosomal protein S11 OS=Pseudomonas syringae pv. syringae (strain B728a) GN=rpsK PE=3 SV=1</t>
  </si>
  <si>
    <t>PputA514_4872</t>
  </si>
  <si>
    <t>30S ribosomal protein S13 OS=Pseudomonas fluorescens (strain SBW25) GN=rpsM PE=3 SV=1</t>
  </si>
  <si>
    <t>PputA514_4873</t>
  </si>
  <si>
    <t>Protein translocase subunit SecY OS=Pseudomonas aeruginosa (strain ATCC 15692 / PAO1 / 1C / PRS 101 / LMG 12228) GN=secY PE=3 SV=1</t>
  </si>
  <si>
    <t>PputA514_4874</t>
  </si>
  <si>
    <t>50S ribosomal protein L15 OS=Pseudomonas fluorescens (strain SBW25) GN=rplO PE=3 SV=1</t>
  </si>
  <si>
    <t>PputA514_4875</t>
  </si>
  <si>
    <t>50S ribosomal protein L30 OS=Pseudomonas fluorescens (strain Pf0-1) GN=rpmD PE=3 SV=1</t>
  </si>
  <si>
    <t>PputA514_4876</t>
  </si>
  <si>
    <t>30S ribosomal protein S5 OS=Pseudomonas fluorescens (strain SBW25) GN=rpsE PE=3 SV=1</t>
  </si>
  <si>
    <t>PputA514_4877</t>
  </si>
  <si>
    <t>50S ribosomal protein L18 OS=Pseudomonas fluorescens (strain SBW25) GN=rplR PE=3 SV=1</t>
  </si>
  <si>
    <t>PputA514_4878</t>
  </si>
  <si>
    <t>50S ribosomal protein L6 OS=Pseudomonas fluorescens (strain SBW25) GN=rplF PE=3 SV=1</t>
  </si>
  <si>
    <t>PputA514_4879</t>
  </si>
  <si>
    <t>30S ribosomal protein S8 OS=Pseudomonas fluorescens (strain SBW25) GN=rpsH PE=3 SV=1</t>
  </si>
  <si>
    <t>PputA514_4880</t>
  </si>
  <si>
    <t>30S ribosomal protein S14 OS=Pseudomonas syringae pv. syringae (strain B728a) GN=rpsN PE=3 SV=1</t>
  </si>
  <si>
    <t>PputA514_4881</t>
  </si>
  <si>
    <t>50S ribosomal protein L5 OS=Pseudomonas fluorescens (strain Pf0-1) GN=rplE PE=3 SV=1</t>
  </si>
  <si>
    <t>PputA514_4883</t>
  </si>
  <si>
    <t>50S ribosomal protein L24 OS=Pseudomonas fluorescens (strain SBW25) GN=rplX PE=3 SV=1</t>
  </si>
  <si>
    <t>PputA514_4884</t>
  </si>
  <si>
    <t>50S ribosomal protein L14 OS=Pseudomonas syringae pv. syringae (strain B728a) GN=rplN PE=3 SV=1</t>
  </si>
  <si>
    <t>PputA514_4885</t>
  </si>
  <si>
    <t>30S ribosomal protein S17 OS=Pseudomonas fluorescens (strain SBW25) GN=rpsQ PE=3 SV=1</t>
  </si>
  <si>
    <t>PputA514_4886</t>
  </si>
  <si>
    <t>50S ribosomal protein L29 OS=Pseudomonas putida (strain W619) GN=rpmC PE=3 SV=1</t>
  </si>
  <si>
    <t>PputA514_4887</t>
  </si>
  <si>
    <t>50S ribosomal protein L16 OS=Pseudomonas fluorescens (strain SBW25) GN=rplP PE=3 SV=1</t>
  </si>
  <si>
    <t>PputA514_4888</t>
  </si>
  <si>
    <t>30S ribosomal protein S3 OS=Pseudomonas syringae pv. syringae (strain B728a) GN=rpsC PE=3 SV=1</t>
  </si>
  <si>
    <t>PputA514_4889</t>
  </si>
  <si>
    <t>50S ribosomal protein L22 OS=Pseudomonas putida (strain W619) GN=rplV PE=3 SV=1</t>
  </si>
  <si>
    <t>PputA514_4890</t>
  </si>
  <si>
    <t>30S ribosomal protein S19 OS=Pseudomonas syringae pv. syringae (strain B728a) GN=rpsS PE=3 SV=1</t>
  </si>
  <si>
    <t>PputA514_4891</t>
  </si>
  <si>
    <t>50S ribosomal protein L2 OS=Pseudomonas fluorescens (strain SBW25) GN=rplB PE=3 SV=1</t>
  </si>
  <si>
    <t>PputA514_4892</t>
  </si>
  <si>
    <t>50S ribosomal protein L23 OS=Pseudomonas syringae pv. syringae (strain B728a) GN=rplW PE=3 SV=1</t>
  </si>
  <si>
    <t>PputA514_4893</t>
  </si>
  <si>
    <t>50S ribosomal protein L4 OS=Pseudomonas fluorescens (strain SBW25) GN=rplD PE=3 SV=1</t>
  </si>
  <si>
    <t>PputA514_4894</t>
  </si>
  <si>
    <t>50S ribosomal protein L3 OS=Pseudomonas fluorescens (strain SBW25) GN=rplC PE=3 SV=1</t>
  </si>
  <si>
    <t>PputA514_4895</t>
  </si>
  <si>
    <t>30S ribosomal protein S10 OS=Pseudomonas stutzeri (strain A1501) GN=rpsJ PE=3 SV=1</t>
  </si>
  <si>
    <t>PputA514_4896</t>
  </si>
  <si>
    <t>Elongation factor Tu OS=Pseudomonas fluorescens (strain SBW25) GN=tuf PE=3 SV=1</t>
  </si>
  <si>
    <t>PputA514_4897</t>
  </si>
  <si>
    <t>Elongation factor G OS=Pseudomonas fluorescens (strain SBW25) GN=fusA PE=3 SV=1</t>
  </si>
  <si>
    <t>PputA514_4898</t>
  </si>
  <si>
    <t>30S ribosomal protein S7 OS=Pseudomonas fluorescens (strain SBW25) GN=rpsG PE=3 SV=1</t>
  </si>
  <si>
    <t>PputA514_4899</t>
  </si>
  <si>
    <t>30S ribosomal protein S12 OS=Pseudomonas syringae pv. syringae (strain B728a) GN=rpsL PE=3 SV=1</t>
  </si>
  <si>
    <t>PputA514_4900</t>
  </si>
  <si>
    <t>DNA-directed RNA polymerase subunit beta' OS=Pseudomonas fluorescens (strain SBW25) GN=rpoC PE=3 SV=1</t>
  </si>
  <si>
    <t>PputA514_4901</t>
  </si>
  <si>
    <t>DNA-directed RNA polymerase subunit beta OS=Pseudomonas fluorescens (strain SBW25) GN=rpoB PE=3 SV=1</t>
  </si>
  <si>
    <t>PputA514_4902</t>
  </si>
  <si>
    <t>50S ribosomal protein L7/L12 OS=Pseudomonas fluorescens (strain SBW25) GN=rplL PE=3 SV=1</t>
  </si>
  <si>
    <t>PputA514_4903</t>
  </si>
  <si>
    <t>50S ribosomal protein L10 OS=Pseudomonas fluorescens (strain SBW25) GN=rplJ PE=3 SV=1</t>
  </si>
  <si>
    <t>PputA514_4904</t>
  </si>
  <si>
    <t>50S ribosomal protein L1 OS=Pseudomonas fluorescens (strain SBW25) GN=rplA PE=3 SV=1</t>
  </si>
  <si>
    <t>PputA514_4905</t>
  </si>
  <si>
    <t>50S ribosomal protein L11 OS=Pseudomonas fluorescens (strain SBW25) GN=rplK PE=3 SV=1</t>
  </si>
  <si>
    <t>PputA514_4906</t>
  </si>
  <si>
    <t>Transcription termination/antitermination protein NusG OS=Pseudomonas aeruginosa (strain ATCC 15692 / PAO1 / 1C / PRS 101 / LMG 12228) GN=nusG PE=3 SV=1</t>
  </si>
  <si>
    <t>PputA514_4907</t>
  </si>
  <si>
    <t>Protein translocase subunit SecE OS=Pseudomonas aeruginosa (strain ATCC 15692 / PAO1 / 1C / PRS 101 / LMG 12228) GN=secE PE=3 SV=1</t>
  </si>
  <si>
    <t>PputA514_4914</t>
  </si>
  <si>
    <t>Sulfate adenylyltransferase subunit 2 OS=Geobacter lovleyi (strain ATCC BAA-1151 / DSM 17278 / SZ) GN=cysD PE=3 SV=1</t>
  </si>
  <si>
    <t>PputA514_4915</t>
  </si>
  <si>
    <t>Bifunctional enzyme NodQ OS=Rhizobium sp. (strain N33) GN=nodQ PE=3 SV=1</t>
  </si>
  <si>
    <t>PputA514_4916</t>
  </si>
  <si>
    <t>Putative peptidoglycan O-acetyltransferase YrhL OS=Bacillus subtilis (strain 168) GN=yrhL PE=3 SV=1</t>
  </si>
  <si>
    <t>PputA514_4917</t>
  </si>
  <si>
    <t>PputA514_4918</t>
  </si>
  <si>
    <t>PputA514_4920</t>
  </si>
  <si>
    <t>Uncharacterized protein Mb1547 OS=Mycobacterium bovis (strain ATCC BAA-935 / AF2122/97) GN=Mb1547 PE=4 SV=1</t>
  </si>
  <si>
    <t>PputA514_4923</t>
  </si>
  <si>
    <t>dTDP-4-amino-4,6-dideoxy-D-glucose transaminase OS=Shigella dysenteriae GN=vioA PE=1 SV=1</t>
  </si>
  <si>
    <t>PputA514_4924</t>
  </si>
  <si>
    <t>PputA514_4925</t>
  </si>
  <si>
    <t>ABC transporter protein AbcA OS=Aeromonas salmonicida GN=abcA PE=3 SV=1</t>
  </si>
  <si>
    <t>PputA514_4926</t>
  </si>
  <si>
    <t>O-antigen export system permease protein RfbA OS=Myxococcus xanthus GN=rfbA PE=3 SV=1</t>
  </si>
  <si>
    <t>PputA514_4927</t>
  </si>
  <si>
    <t>PputA514_4929</t>
  </si>
  <si>
    <t>Tyrosine--tRNA ligase OS=Pseudomonas fluorescens (strain Pf0-1) GN=tyrS PE=3 SV=1</t>
  </si>
  <si>
    <t>PputA514_4930</t>
  </si>
  <si>
    <t>PputA514_4933</t>
  </si>
  <si>
    <t>Iron-sulfur cluster insertion protein ErpA OS=Pseudomonas fluorescens (strain SBW25) GN=erpA PE=3 SV=1</t>
  </si>
  <si>
    <t>PputA514_4934</t>
  </si>
  <si>
    <t>N-acetyl-gamma-glutamyl-phosphate reductase OS=Pseudomonas fluorescens (strain SBW25) GN=argC PE=3 SV=1</t>
  </si>
  <si>
    <t>PputA514_4935</t>
  </si>
  <si>
    <t>UPF0093 membrane protein HP_1484 OS=Helicobacter pylori (strain ATCC 700392 / 26695) GN=HP_1484 PE=3 SV=1</t>
  </si>
  <si>
    <t>PputA514_4936</t>
  </si>
  <si>
    <t>Probable nitronate monooxygenase OS=Staphylococcus haemolyticus (strain JCSC1435) GN=SH2032 PE=3 SV=1</t>
  </si>
  <si>
    <t>PputA514_4937</t>
  </si>
  <si>
    <t>PputA514_4939</t>
  </si>
  <si>
    <t>Histidine triad nucleotide-binding protein 1 OS=Bos taurus GN=HINT1 PE=1 SV=2</t>
  </si>
  <si>
    <t>PputA514_4940</t>
  </si>
  <si>
    <t>2-nonaprenyl-3-methyl-6-methoxy-1,4-benzoquinol hydroxylase OS=Pseudomonas fluorescens (strain SBW25) GN=coq7 PE=3 SV=1</t>
  </si>
  <si>
    <t>PputA514_4944</t>
  </si>
  <si>
    <t>Indole-3-glycerol phosphate synthase OS=Pseudomonas fluorescens (strain SBW25) GN=trpC PE=3 SV=1</t>
  </si>
  <si>
    <t>PputA514_4945</t>
  </si>
  <si>
    <t>Anthranilate phosphoribosyltransferase OS=Pseudomonas fluorescens (strain SBW25) GN=trpD PE=3 SV=1</t>
  </si>
  <si>
    <t>PputA514_4946</t>
  </si>
  <si>
    <t>Anthranilate synthase component 2 OS=Pseudomonas putida GN=trpG PE=1 SV=2</t>
  </si>
  <si>
    <t>PputA514_4947</t>
  </si>
  <si>
    <t>Esterase EstA OS=Pseudomonas putida GN=estA PE=3 SV=1</t>
  </si>
  <si>
    <t>PputA514_4948</t>
  </si>
  <si>
    <t>Anthranilate synthase component 1 OS=Pseudomonas syringae pv. savastanoi GN=trpE PE=3 SV=1</t>
  </si>
  <si>
    <t>PputA514_4949</t>
  </si>
  <si>
    <t>Phosphoglycolate phosphatase OS=Pseudomonas fluorescens (strain Pf-5 / ATCC BAA-477) GN=PFL_5630 PE=3 SV=1</t>
  </si>
  <si>
    <t>PputA514_4950</t>
  </si>
  <si>
    <t>Ribulose-phosphate 3-epimerase OS=Shigella flexneri GN=rpe PE=3 SV=1</t>
  </si>
  <si>
    <t>PputA514_4951</t>
  </si>
  <si>
    <t>1,3-propanediol dehydrogenase OS=Klebsiella pneumoniae GN=dhaT PE=1 SV=1</t>
  </si>
  <si>
    <t>PputA514_4954</t>
  </si>
  <si>
    <t>Spermidine/putrescine-binding periplasmic protein 2 OS=Haemophilus influenzae (strain ATCC 51907 / DSM 11121 / KW20 / Rd) GN=potD-A PE=3 SV=2</t>
  </si>
  <si>
    <t>PputA514_4955</t>
  </si>
  <si>
    <t>Spermidine/putrescine import ATP-binding protein PotA OS=Trichodesmium erythraeum (strain IMS101) GN=potA PE=3 SV=1</t>
  </si>
  <si>
    <t>PputA514_4956</t>
  </si>
  <si>
    <t>Response regulator UvrY OS=Shigella flexneri GN=uvrY PE=3 SV=1</t>
  </si>
  <si>
    <t>PputA514_4958</t>
  </si>
  <si>
    <t>PputA514_4962</t>
  </si>
  <si>
    <t>LPS-assembly protein LptD OS=Pseudomonas fluorescens (strain Pf-5 / ATCC BAA-477) GN=lptD PE=3 SV=2</t>
  </si>
  <si>
    <t>PputA514_4963</t>
  </si>
  <si>
    <t>Chaperone SurA OS=Pseudomonas fluorescens (strain Pf-5 / ATCC BAA-477) GN=surA PE=1 SV=2</t>
  </si>
  <si>
    <t>PputA514_4964</t>
  </si>
  <si>
    <t>4-hydroxythreonine-4-phosphate dehydrogenase OS=Pseudomonas putida (strain KT2440) GN=pdxA PE=3 SV=1</t>
  </si>
  <si>
    <t>PputA514_4965</t>
  </si>
  <si>
    <t>Ribosomal RNA small subunit methyltransferase A OS=Pseudomonas fluorescens (strain Pf-5 / ATCC BAA-477) GN=rsmA PE=3 SV=1</t>
  </si>
  <si>
    <t>PputA514_4967</t>
  </si>
  <si>
    <t>Bis(5'-nucleosyl)-tetraphosphatase, symmetrical OS=Pseudomonas fluorescens (strain SBW25) GN=apaH PE=3 SV=1</t>
  </si>
  <si>
    <t>PputA514_4968</t>
  </si>
  <si>
    <t>Uncharacterized protein YeaG OS=Escherichia coli (strain K12) GN=yeaG PE=3 SV=1</t>
  </si>
  <si>
    <t>PputA514_4969</t>
  </si>
  <si>
    <t>UPF0229 protein PFLU_5583 OS=Pseudomonas fluorescens (strain SBW25) GN=PFLU_5583 PE=3 SV=1</t>
  </si>
  <si>
    <t>PputA514_4970</t>
  </si>
  <si>
    <t>Uncharacterized protein YcgB OS=Escherichia coli (strain K12) GN=ycgB PE=4 SV=2</t>
  </si>
  <si>
    <t>PputA514_4971</t>
  </si>
  <si>
    <t>Multifunctional CCA protein OS=Pseudomonas fluorescens (strain SBW25) GN=cca PE=3 SV=1</t>
  </si>
  <si>
    <t>PputA514_4973</t>
  </si>
  <si>
    <t>Dihydroneopterin aldolase OS=Shigella flexneri GN=folB PE=3 SV=1</t>
  </si>
  <si>
    <t>PputA514_4976</t>
  </si>
  <si>
    <t>30S ribosomal protein S21 OS=Pseudomonas syringae pv. syringae (strain B728a) GN=rpsU PE=3 SV=1</t>
  </si>
  <si>
    <t>PputA514_4978</t>
  </si>
  <si>
    <t>RNA polymerase sigma factor RpoD OS=Pseudomonas putida GN=rpoD PE=3 SV=1</t>
  </si>
  <si>
    <t>PputA514_4979</t>
  </si>
  <si>
    <t>RNA polymerase sigma factor RpoD OS=Pseudomonas fluorescens GN=rpoD PE=3 SV=1</t>
  </si>
  <si>
    <t>PputA514_4987</t>
  </si>
  <si>
    <t>Pyrroloquinoline-quinone synthase OS=Pseudomonas putida (strain KT2440) GN=pqqC PE=3 SV=1</t>
  </si>
  <si>
    <t>PputA514_4988</t>
  </si>
  <si>
    <t>Coenzyme PQQ synthesis protein D OS=Pseudomonas fluorescens (strain SBW25) GN=pqqD PE=3 SV=1</t>
  </si>
  <si>
    <t>PputA514_4996</t>
  </si>
  <si>
    <t>PputA514_4999</t>
  </si>
  <si>
    <t>ATP-dependent dethiobiotin synthetase BioD OS=Pseudomonas aeruginosa (strain ATCC 15692 / PAO1 / 1C / PRS 101 / LMG 12228) GN=bioD PE=3 SV=1</t>
  </si>
  <si>
    <t>PputA514_5001</t>
  </si>
  <si>
    <t>Biotin biosynthesis bifunctional protein BioHC OS=Teredinibacter turnerae (strain ATCC 39867 / T7901) GN=bioC PE=3 SV=1</t>
  </si>
  <si>
    <t>PputA514_5002</t>
  </si>
  <si>
    <t>8-amino-7-oxononanoate synthase OS=Pseudomonas fluorescens (strain Pf0-1) GN=bioF PE=3 SV=1</t>
  </si>
  <si>
    <t>PputA514_5003</t>
  </si>
  <si>
    <t>Biotin synthase OS=Pseudomonas fluorescens (strain Pf0-1) GN=bioB PE=3 SV=1</t>
  </si>
  <si>
    <t>PputA514_5005</t>
  </si>
  <si>
    <t>Transcriptional regulator ModE OS=Yersinia pestis GN=modE PE=3 SV=1</t>
  </si>
  <si>
    <t>PputA514_5009</t>
  </si>
  <si>
    <t>PputA514_5010</t>
  </si>
  <si>
    <t>Malate synthase G OS=Pseudomonas fluorescens GN=glcB PE=1 SV=1</t>
  </si>
  <si>
    <t>PputA514_5019</t>
  </si>
  <si>
    <t>Uncharacterized GST-like protein YibF OS=Escherichia coli (strain K12) GN=yibF PE=1 SV=1</t>
  </si>
  <si>
    <t>PputA514_5025</t>
  </si>
  <si>
    <t>Probable alpha-L-glutamate ligase OS=Shewanella pealeana (strain ATCC 700345 / ANG-SQ1) GN=rimK PE=3 SV=1</t>
  </si>
  <si>
    <t>PputA514_5027</t>
  </si>
  <si>
    <t>PputA514_5032</t>
  </si>
  <si>
    <t>PputA514_5038</t>
  </si>
  <si>
    <t>Serine hydroxymethyltransferase 3 OS=Pseudomonas fluorescens (strain Pf0-1) GN=glyA3 PE=3 SV=1</t>
  </si>
  <si>
    <t>PputA514_5040</t>
  </si>
  <si>
    <t>Low specificity L-threonine aldolase OS=Pseudomonas sp. (strain NCIMB 10558) GN=ltaE PE=1 SV=1</t>
  </si>
  <si>
    <t>PputA514_5053</t>
  </si>
  <si>
    <t>PputA514_5069</t>
  </si>
  <si>
    <t>PputA514_5073</t>
  </si>
  <si>
    <t>HTH-type transcriptional regulator BetI OS=Pseudomonas fluorescens (strain SBW25) GN=betI PE=3 SV=1</t>
  </si>
  <si>
    <t>PputA514_5074</t>
  </si>
  <si>
    <t>NAD/NADP-dependent betaine aldehyde dehydrogenase OS=Pseudomonas fluorescens (strain SBW25) GN=betB PE=3 SV=1</t>
  </si>
  <si>
    <t>Oxygen-dependent choline dehydrogenase OS=Pseudomonas fluorescens (strain SBW25) GN=betA PE=3 SV=1</t>
  </si>
  <si>
    <t>PputA514_5076</t>
  </si>
  <si>
    <t>Uncharacterized protein MTH_856 OS=Methanothermobacter thermautotrophicus (strain ATCC 29096 / DSM 1053 / JCM 10044 / NBRC 100330 / Delta H) GN=MTH_856 PE=3 SV=1</t>
  </si>
  <si>
    <t>PputA514_5077</t>
  </si>
  <si>
    <t>PputA514_5085</t>
  </si>
  <si>
    <t>Inner membrane protein YccS OS=Escherichia coli (strain K12) GN=yccS PE=1 SV=2</t>
  </si>
  <si>
    <t>PputA514_5087</t>
  </si>
  <si>
    <t>Protein ElaA OS=Shigella flexneri GN=elaA PE=3 SV=1</t>
  </si>
  <si>
    <t>PputA514_5095</t>
  </si>
  <si>
    <t>Fructose-bisphosphate aldolase OS=Pseudomonas aeruginosa (strain ATCC 15692 / PAO1 / 1C / PRS 101 / LMG 12228) GN=fba PE=3 SV=1</t>
  </si>
  <si>
    <t>PputA514_5098</t>
  </si>
  <si>
    <t>Phosphoglycerate kinase OS=Pseudomonas fluorescens (strain SBW25) GN=pgk PE=3 SV=1</t>
  </si>
  <si>
    <t>PputA514_5100</t>
  </si>
  <si>
    <t>Transketolase 1 OS=Escherichia coli (strain K12) GN=tktA PE=1 SV=5</t>
  </si>
  <si>
    <t>PputA514_5102</t>
  </si>
  <si>
    <t>S-adenosylmethionine synthase OS=Pseudomonas fluorescens (strain SBW25) GN=metK PE=3 SV=1</t>
  </si>
  <si>
    <t>PputA514_5104</t>
  </si>
  <si>
    <t>Protein YqjC OS=Escherichia coli (strain K12) GN=yqjC PE=1 SV=3</t>
  </si>
  <si>
    <t>PputA514_5106</t>
  </si>
  <si>
    <t>Membrane-bound lytic murein transglycosylase A OS=Escherichia coli (strain K12) GN=mltA PE=1 SV=1</t>
  </si>
  <si>
    <t>PputA514_5107</t>
  </si>
  <si>
    <t>PputA514_5108</t>
  </si>
  <si>
    <t>Na(+)/H(+) antiporter NhaP OS=Pseudomonas aeruginosa (strain ATCC 15692 / PAO1 / 1C / PRS 101 / LMG 12228) GN=nhaP PE=1 SV=1</t>
  </si>
  <si>
    <t>PputA514_5112</t>
  </si>
  <si>
    <t>Uncharacterized acyl-CoA thioester hydrolase HI_0827 OS=Haemophilus influenzae (strain ATCC 51907 / DSM 11121 / KW20 / Rd) GN=HI_0827 PE=1 SV=1</t>
  </si>
  <si>
    <t>PputA514_5113</t>
  </si>
  <si>
    <t>Adenosylhomocysteinase OS=Pseudomonas fluorescens (strain SBW25) GN=ahcY PE=3 SV=1</t>
  </si>
  <si>
    <t>PputA514_5114</t>
  </si>
  <si>
    <t>5,10-methylenetetrahydrofolate reductase OS=Aquifex aeolicus (strain VF5) GN=metF PE=3 SV=1</t>
  </si>
  <si>
    <t>PputA514_5116</t>
  </si>
  <si>
    <t>PputA514_5123</t>
  </si>
  <si>
    <t>Heme/hemopexin transporter protein HuxB OS=Haemophilus influenzae (strain 86-028NP) GN=hxuB PE=3 SV=1</t>
  </si>
  <si>
    <t>PputA514_5125</t>
  </si>
  <si>
    <t>PputA514_5126</t>
  </si>
  <si>
    <t>Leucine-responsive regulatory protein OS=Klebsiella pneumoniae GN=lrp PE=3 SV=3</t>
  </si>
  <si>
    <t>PputA514_5140</t>
  </si>
  <si>
    <t>PputA514_5142</t>
  </si>
  <si>
    <t>(S)-2-haloacid dehalogenase 2 OS=Pseudomonas sp. (strain CBS-3) PE=3 SV=1</t>
  </si>
  <si>
    <t>PputA514_5143</t>
  </si>
  <si>
    <t>Uncharacterized N-acetyltransferase YitH OS=Bacillus subtilis (strain 168) GN=yitH PE=3 SV=1</t>
  </si>
  <si>
    <t>PputA514_5154</t>
  </si>
  <si>
    <t>NADH pyrophosphatase OS=Pseudomonas fluorescens (strain Pf0-1) GN=nudC PE=3 SV=1</t>
  </si>
  <si>
    <t>PputA514_5157</t>
  </si>
  <si>
    <t>Uncharacterized protein YecA OS=Shigella flexneri GN=yecA PE=4 SV=1</t>
  </si>
  <si>
    <t>PputA514_5158</t>
  </si>
  <si>
    <t>GlcNAc-binding protein A OS=Shewanella oneidensis (strain MR-1) GN=gbpA PE=3 SV=2</t>
  </si>
  <si>
    <t>PputA514_5159</t>
  </si>
  <si>
    <t>3-phosphoshikimate 1-carboxyvinyltransferase OS=Pseudomonas syringae pv. syringae (strain B728a) GN=aroA PE=3 SV=1</t>
  </si>
  <si>
    <t>PputA514_5162</t>
  </si>
  <si>
    <t>PputA514_5166</t>
  </si>
  <si>
    <t>Uncharacterized protein YkwD OS=Bacillus subtilis (strain 168) GN=ykwD PE=4 SV=1</t>
  </si>
  <si>
    <t>PputA514_5169</t>
  </si>
  <si>
    <t>1,4-alpha-glucan branching enzyme GlgB OS=Pseudomonas fluorescens (strain Pf0-1) GN=glgB PE=3 SV=1</t>
  </si>
  <si>
    <t>PputA514_5170</t>
  </si>
  <si>
    <t>Trehalose synthase OS=Pimelobacter sp. (strain R48) GN=treS PE=3 SV=1</t>
  </si>
  <si>
    <t>PputA514_5171</t>
  </si>
  <si>
    <t>PputA514_5174</t>
  </si>
  <si>
    <t>PputA514_5175</t>
  </si>
  <si>
    <t>PputA514_5176</t>
  </si>
  <si>
    <t>PputA514_5182</t>
  </si>
  <si>
    <t>Uncharacterized oxidoreductase YgfF OS=Escherichia coli (strain K12) GN=ygfF PE=3 SV=2</t>
  </si>
  <si>
    <t>PputA514_5187</t>
  </si>
  <si>
    <t>PputA514_5188</t>
  </si>
  <si>
    <t>Thiol peroxidase OS=Shigella flexneri GN=tpx PE=3 SV=2</t>
  </si>
  <si>
    <t>PputA514_5192</t>
  </si>
  <si>
    <t>Trehalose/maltose-binding protein MalE OS=Thermococcus litoralis GN=malE PE=1 SV=1</t>
  </si>
  <si>
    <t>PputA514_5197</t>
  </si>
  <si>
    <t>Xylulose kinase OS=Haemophilus influenzae (strain ATCC 51907 / DSM 11121 / KW20 / Rd) GN=xylB PE=3 SV=1</t>
  </si>
  <si>
    <t>PputA514_5198</t>
  </si>
  <si>
    <t>Fructokinase OS=Rhizobium leguminosarum bv. trifolii GN=frk PE=3 SV=1</t>
  </si>
  <si>
    <t>PputA514_5211</t>
  </si>
  <si>
    <t>PputA514_5217</t>
  </si>
  <si>
    <t>Probable aminoglycoside efflux pump OS=Escherichia coli (strain K12) GN=acrD PE=3 SV=3</t>
  </si>
  <si>
    <t>PputA514_5220</t>
  </si>
  <si>
    <t>Probable autotransporter ROD_p1121 OS=Citrobacter rodentium (strain ICC168) GN=ROD_p1121 PE=1 SV=1</t>
  </si>
  <si>
    <t>PputA514_5224</t>
  </si>
  <si>
    <t>HTH-type transcriptional regulator KdgR OS=Bacillus subtilis (strain 168) GN=kdgR PE=1 SV=1</t>
  </si>
  <si>
    <t>PputA514_5225</t>
  </si>
  <si>
    <t>PputA514_5228</t>
  </si>
  <si>
    <t>Glyoxylate/hydroxypyruvate reductase B OS=Escherichia fergusonii (strain ATCC 35469 / DSM 13698 / CDC 0568-73) GN=ghrB PE=3 SV=1</t>
  </si>
  <si>
    <t>PputA514_5236</t>
  </si>
  <si>
    <t>47 kDa outer membrane protein OS=Pasteurella multocida (strain Pm70) GN=PM1069 PE=1 SV=1</t>
  </si>
  <si>
    <t>PputA514_5263</t>
  </si>
  <si>
    <t>Uncharacterized protein YeaE OS=Escherichia coli (strain K12) GN=yeaE PE=4 SV=1</t>
  </si>
  <si>
    <t>PputA514_5276</t>
  </si>
  <si>
    <t>Creatinine amidohydrolase OS=Pseudomonas putida GN=crnA PE=1 SV=1</t>
  </si>
  <si>
    <t>PputA514_5279</t>
  </si>
  <si>
    <t>PputA514_5282</t>
  </si>
  <si>
    <t>PputA514_5292</t>
  </si>
  <si>
    <t>PputA514_5297</t>
  </si>
  <si>
    <t>Carboxynorspermidine synthase OS=Vibrio cholerae serotype O1 (strain ATCC 39315 / El Tor Inaba N16961) GN=VC_1624 PE=1 SV=1</t>
  </si>
  <si>
    <t>PputA514_5308</t>
  </si>
  <si>
    <t>Inositol 2-dehydrogenase OS=Rhizobium meliloti (strain 1021) GN=idhA PE=1 SV=2</t>
  </si>
  <si>
    <t>PputA514_5325</t>
  </si>
  <si>
    <t>Glycine betaine-binding periplasmic protein OS=Escherichia coli (strain K12) GN=proX PE=1 SV=1</t>
  </si>
  <si>
    <t>PputA514_5329</t>
  </si>
  <si>
    <t>PputA514_5331</t>
  </si>
  <si>
    <t>Probable methyl-accepting chemotaxis protein BT9727_0469 OS=Bacillus thuringiensis subsp. konkukian (strain 97-27) GN=BT9727_0469 PE=3 SV=1</t>
  </si>
  <si>
    <t>PputA514_5332</t>
  </si>
  <si>
    <t>RNA polymerase-binding transcription factor DksA OS=Caulobacter crescentus (strain ATCC 19089 / CB15) GN=dksA PE=3 SV=1</t>
  </si>
  <si>
    <t>PputA514_5334</t>
  </si>
  <si>
    <t>Putative ribose/galactose/methyl galactoside import ATP-binding protein OS=Pseudomonas fluorescens (strain Pf-5 / ATCC BAA-477) GN=PFL_2594 PE=3 SV=1</t>
  </si>
  <si>
    <t>PputA514_5335</t>
  </si>
  <si>
    <t>Putative rhizopine-binding protein OS=Rhizobium meliloti GN=mocB PE=3 SV=1</t>
  </si>
  <si>
    <t>PputA514_5337</t>
  </si>
  <si>
    <t>Inositol 2-dehydrogenase OS=Pseudomonas fluorescens (strain SBW25) GN=iolG PE=3 SV=1</t>
  </si>
  <si>
    <t>PputA514_5343</t>
  </si>
  <si>
    <t>Uncharacterized HTH-type transcriptional regulator HI_0143 OS=Haemophilus influenzae (strain ATCC 51907 / DSM 11121 / KW20 / Rd) GN=HI_0143 PE=4 SV=2</t>
  </si>
  <si>
    <t>PputA514_5346</t>
  </si>
  <si>
    <t>PputA514_5349</t>
  </si>
  <si>
    <t>PputA514_5355</t>
  </si>
  <si>
    <t>PputA514_5367</t>
  </si>
  <si>
    <t>Macrolide export protein MacA OS=Shigella flexneri GN=macA PE=3 SV=1</t>
  </si>
  <si>
    <t>PputA514_5368</t>
  </si>
  <si>
    <t>Chondramide synthase cmdD OS=Chondromyces crocatus GN=cmdD PE=1 SV=1</t>
  </si>
  <si>
    <t>PputA514_5369</t>
  </si>
  <si>
    <t>Tyrocidine synthase 3 OS=Brevibacillus parabrevis GN=tycC PE=1 SV=1</t>
  </si>
  <si>
    <t>PputA514_5370</t>
  </si>
  <si>
    <t>PputA514_5371</t>
  </si>
  <si>
    <t>Dimodular nonribosomal peptide synthase OS=Bacillus subtilis (strain 168) GN=dhbF PE=1 SV=4</t>
  </si>
  <si>
    <t>PputA514_5372</t>
  </si>
  <si>
    <t>PputA514_5376</t>
  </si>
  <si>
    <t>Protein CobW OS=Pseudomonas aeruginosa (strain ATCC 15692 / PAO1 / 1C / PRS 101 / LMG 12228) GN=cobW PE=3 SV=1</t>
  </si>
  <si>
    <t>PputA514_5382</t>
  </si>
  <si>
    <t>Fe/S biogenesis protein NfuA OS=Pseudomonas fluorescens (strain SBW25) GN=nfuA PE=3 SV=1</t>
  </si>
  <si>
    <t>PputA514_5383</t>
  </si>
  <si>
    <t>PputA514_5385</t>
  </si>
  <si>
    <t>Methionine synthase OS=Pseudomonas aeruginosa (strain ATCC 15692 / PAO1 / 1C / PRS 101 / LMG 12228) GN=metH PE=3 SV=1</t>
  </si>
  <si>
    <t>PputA514_5392</t>
  </si>
  <si>
    <t>Sulfite reductase [ferredoxin] OS=Mycobacterium tuberculosis GN=sir PE=1 SV=2</t>
  </si>
  <si>
    <t>PputA514_5393</t>
  </si>
  <si>
    <t>PputA514_5394</t>
  </si>
  <si>
    <t>HTH-type transcriptional regulator CueR OS=Salmonella typhimurium (strain LT2 / SGSC1412 / ATCC 700720) GN=cueR PE=3 SV=1</t>
  </si>
  <si>
    <t>PputA514_5395</t>
  </si>
  <si>
    <t>NADH oxidase OS=Thermoanaerobacter brockii PE=1 SV=1</t>
  </si>
  <si>
    <t>Pyruvate dehydrogenase [ubiquinone] OS=Escherichia coli (strain K12) GN=poxB PE=1 SV=1</t>
  </si>
  <si>
    <t>Uncharacterized protein YieF OS=Shigella flexneri GN=yieF PE=3 SV=1</t>
  </si>
  <si>
    <t>PputA514_5400</t>
  </si>
  <si>
    <t>PputA514_5402</t>
  </si>
  <si>
    <t>Type II secretion system protein G OS=Pseudomonas aeruginosa (strain ATCC 15692 / PAO1 / 1C / PRS 101 / LMG 12228) GN=xcpT PE=1 SV=1</t>
  </si>
  <si>
    <t>PputA514_5403</t>
  </si>
  <si>
    <t>Regulatory protein NocR OS=Agrobacterium tumefaciens (strain C58 / ATCC 33970) GN=nocR PE=4 SV=1</t>
  </si>
  <si>
    <t>PputA514_5405</t>
  </si>
  <si>
    <t>PputA514_5412</t>
  </si>
  <si>
    <t>Uncharacterized protein YafS OS=Escherichia coli (strain K12) GN=yafS PE=4 SV=2</t>
  </si>
  <si>
    <t>PputA514_5416</t>
  </si>
  <si>
    <t>PputA514_5423</t>
  </si>
  <si>
    <t>Peptidyl-prolyl cis-trans isomerase C OS=Escherichia coli (strain K12) GN=ppiC PE=1 SV=2</t>
  </si>
  <si>
    <t>PputA514_5428</t>
  </si>
  <si>
    <t>PputA514_5431</t>
  </si>
  <si>
    <t>D-beta-hydroxybutyrate dehydrogenase OS=Cupriavidus necator (strain ATCC 17699 / H16 / DSM 428 / Stanier 337) GN=hbdH1 PE=3 SV=2</t>
  </si>
  <si>
    <t>PputA514_5432</t>
  </si>
  <si>
    <t>Acetyl-coenzyme A synthetase 1 OS=Rhizobium meliloti (strain 1021) GN=acsA1 PE=3 SV=2</t>
  </si>
  <si>
    <t>PputA514_5433</t>
  </si>
  <si>
    <t>PputA514_5434</t>
  </si>
  <si>
    <t>PputA514_5435</t>
  </si>
  <si>
    <t>2-dehydro-3-deoxygluconokinase OS=Escherichia coli (strain ATCC 9637 / CCM 2024 / DSM 1116 / NCIMB 8666 / NRRL B-766 / W) GN=kdgK PE=1 SV=1</t>
  </si>
  <si>
    <t>PputA514_5438</t>
  </si>
  <si>
    <t>Enamine/imine deaminase OS=Pyrococcus furiosus (strain ATCC 43587 / DSM 3638 / JCM 8422 / Vc1) GN=yjgF PE=1 SV=1</t>
  </si>
  <si>
    <t>PputA514_5439</t>
  </si>
  <si>
    <t>PputA514_5442</t>
  </si>
  <si>
    <t>Major cell-binding factor OS=Campylobacter jejuni subsp. jejuni serotype O:2 (strain NCTC 11168) GN=peb1A PE=1 SV=1</t>
  </si>
  <si>
    <t>PputA514_5445</t>
  </si>
  <si>
    <t>UPF0053 inner membrane protein YoaE OS=Escherichia coli (strain K12) GN=yoaE PE=1 SV=1</t>
  </si>
  <si>
    <t>PputA514_5447</t>
  </si>
  <si>
    <t>Uncharacterized transcriptional regulator YjhU OS=Escherichia coli (strain K12) GN=yjhU PE=3 SV=2</t>
  </si>
  <si>
    <t>PputA514_5449</t>
  </si>
  <si>
    <t>Putative ribose/galactose/methyl galactoside import ATP-binding protein OS=Pseudomonas syringae pv. syringae (strain B728a) GN=Psyr_3264 PE=3 SV=1</t>
  </si>
  <si>
    <t>PputA514_5451</t>
  </si>
  <si>
    <t>PputA514_5452</t>
  </si>
  <si>
    <t>L-xylulose reductase OS=Bos taurus GN=DCXR PE=2 SV=1</t>
  </si>
  <si>
    <t>PputA514_5455</t>
  </si>
  <si>
    <t>Putative kinase MCAP_0235 OS=Mycoplasma capricolum subsp. capricolum (strain California kid / ATCC 27343 / NCTC 10154) GN=MCAP_0235 PE=4 SV=2</t>
  </si>
  <si>
    <t>PputA514_5458</t>
  </si>
  <si>
    <t>Probable protease SohB OS=Shigella flexneri GN=sohB PE=3 SV=1</t>
  </si>
  <si>
    <t>PputA514_5459</t>
  </si>
  <si>
    <t>2,3-bisphosphoglycerate-dependent phosphoglycerate mutase OS=Rhizobium leguminosarum bv. trifolii (strain WSM2304) GN=gpmA PE=3 SV=1</t>
  </si>
  <si>
    <t>PputA514_5460</t>
  </si>
  <si>
    <t>PputA514_5462</t>
  </si>
  <si>
    <t>PputA514_5465</t>
  </si>
  <si>
    <t>Uncharacterized protein YdcJ OS=Escherichia coli (strain K12) GN=ydcJ PE=4 SV=1</t>
  </si>
  <si>
    <t>PputA514_5466</t>
  </si>
  <si>
    <t>PputA514_5468</t>
  </si>
  <si>
    <t>PputA514_5469</t>
  </si>
  <si>
    <t>UvrABC system protein A (Fragment) OS=Paucimonas lemoignei GN=uvrA PE=3 SV=1</t>
  </si>
  <si>
    <t>PputA514_5478</t>
  </si>
  <si>
    <t>GDP-mannose pyrophosphatase NudK OS=Serratia proteamaculans (strain 568) GN=nudK PE=3 SV=1</t>
  </si>
  <si>
    <t>PputA514_5481</t>
  </si>
  <si>
    <t>L-lactate dehydrogenase [cytochrome] OS=Pseudomonas syringae pv. syringae (strain B728a) GN=lldD PE=3 SV=1</t>
  </si>
  <si>
    <t>PputA514_5482</t>
  </si>
  <si>
    <t>Galactitol utilization operon repressor OS=Escherichia coli (strain K12) GN=gatR PE=4 SV=2</t>
  </si>
  <si>
    <t>PputA514_5485</t>
  </si>
  <si>
    <t>PputA514_5486</t>
  </si>
  <si>
    <t>PputA514_5487</t>
  </si>
  <si>
    <t>General stress protein 18 OS=Bacillus subtilis (strain 168) GN=yfkM PE=1 SV=3</t>
  </si>
  <si>
    <t>PputA514_5492</t>
  </si>
  <si>
    <t>Isoflavone reductase homolog P3 OS=Arabidopsis thaliana GN=At1g75280 PE=2 SV=1</t>
  </si>
  <si>
    <t>PputA514_5495</t>
  </si>
  <si>
    <t>SCO2-like protein RP587 OS=Rickettsia prowazekii (strain Madrid E) GN=RP587 PE=3 SV=1</t>
  </si>
  <si>
    <t>PputA514_5496</t>
  </si>
  <si>
    <t>Putative lipoprotein Lxx21020 OS=Leifsonia xyli subsp. xyli (strain CTCB07) GN=Lxx21020 PE=4 SV=2</t>
  </si>
  <si>
    <t>PputA514_5510</t>
  </si>
  <si>
    <t>Serotonin N-acetyltransferase OS=Gallus gallus GN=AANAT PE=2 SV=1</t>
  </si>
  <si>
    <t>PputA514_5511</t>
  </si>
  <si>
    <t>Uncharacterized HTH-type transcriptional regulator YbfI OS=Bacillus subtilis (strain 168) GN=ybfI PE=4 SV=1</t>
  </si>
  <si>
    <t>PputA514_5513</t>
  </si>
  <si>
    <t>Uncharacterized HTH-type transcriptional regulator Mb3122 OS=Mycobacterium bovis (strain ATCC BAA-935 / AF2122/97) GN=Mb3122 PE=4 SV=1</t>
  </si>
  <si>
    <t>PputA514_5530</t>
  </si>
  <si>
    <t>Beta-lactamase OS=Pseudomonas fluorescens GN=ampC PE=1 SV=1</t>
  </si>
  <si>
    <t>PputA514_5534</t>
  </si>
  <si>
    <t>C4-dicarboxylate-binding periplasmic protein OS=Rhodobacter capsulatus GN=dctP PE=1 SV=1</t>
  </si>
  <si>
    <t>PputA514_5548</t>
  </si>
  <si>
    <t>Universal stress protein E OS=Salmonella typhi GN=uspE PE=3 SV=3</t>
  </si>
  <si>
    <t>PputA514_5551</t>
  </si>
  <si>
    <t>Aconitate hydratase 2 OS=Pseudomonas aeruginosa (strain ATCC 15692 / PAO1 / 1C / PRS 101 / LMG 12228) GN=acnB PE=3 SV=1</t>
  </si>
  <si>
    <t>PputA514_5555</t>
  </si>
  <si>
    <t>PputA514_5558</t>
  </si>
  <si>
    <t>Hydroxyphenylpyruvate reductase OS=Plectranthus scutellarioides GN=HPPR PE=1 SV=2</t>
  </si>
  <si>
    <t>PputA514_5560</t>
  </si>
  <si>
    <t>Acyl-CoA dehydrogenase family member 11 OS=Gallus gallus GN=ACAD11 PE=2 SV=1</t>
  </si>
  <si>
    <t>PputA514_5561</t>
  </si>
  <si>
    <t>Dehydrogenase/reductase SDR family member 4 OS=Bos taurus GN=DHRS4 PE=2 SV=2</t>
  </si>
  <si>
    <t>PputA514_5563</t>
  </si>
  <si>
    <t>C4-dicarboxylate transport protein 1 OS=Pseudomonas aeruginosa (strain PA7) GN=dctA1 PE=3 SV=1</t>
  </si>
  <si>
    <t>PputA514_5567</t>
  </si>
  <si>
    <t>NAD-specific glutamate dehydrogenase OS=Pseudomonas aeruginosa (strain ATCC 15692 / PAO1 / 1C / PRS 101 / LMG 12228) GN=gdhB PE=1 SV=1</t>
  </si>
  <si>
    <t>PputA514_5570</t>
  </si>
  <si>
    <t>PputA514_5574</t>
  </si>
  <si>
    <t>PputA514_5578</t>
  </si>
  <si>
    <t>Nuclease SbcCD subunit C OS=Pseudomonas aeruginosa (strain ATCC 15692 / PAO1 / 1C / PRS 101 / LMG 12228) GN=sbcC PE=3 SV=1</t>
  </si>
  <si>
    <t>PputA514_5581</t>
  </si>
  <si>
    <t>6-phosphogluconolactonase OS=Bacillus subtilis (strain 168) GN=pgl PE=1 SV=1</t>
  </si>
  <si>
    <t>PputA514_5583</t>
  </si>
  <si>
    <t>PputA514_5586</t>
  </si>
  <si>
    <t>Uncharacterized oxidoreductase sll0816 OS=Synechocystis sp. (strain PCC 6803 / Kazusa) GN=sll0816 PE=3 SV=1</t>
  </si>
  <si>
    <t>PputA514_5587</t>
  </si>
  <si>
    <t>PputA514_5592</t>
  </si>
  <si>
    <t>HTH-type transcriptional activator NahR OS=Pseudomonas putida GN=nahR PE=4 SV=2</t>
  </si>
  <si>
    <t>PputA514_5593</t>
  </si>
  <si>
    <t>PputA514_5594</t>
  </si>
  <si>
    <t>PputA514_5595</t>
  </si>
  <si>
    <t>Uncharacterized oxidoreductase PA1252 OS=Pseudomonas aeruginosa (strain ATCC 15692 / PAO1 / 1C / PRS 101 / LMG 12228) GN=PA1252 PE=3 SV=1</t>
  </si>
  <si>
    <t>PputA514_5598</t>
  </si>
  <si>
    <t>PputA514_5605</t>
  </si>
  <si>
    <t>PputA514_5607</t>
  </si>
  <si>
    <t>PputA514_5608</t>
  </si>
  <si>
    <t>Pyridoxal phosphate phosphatase YigL OS=Escherichia coli (strain K12) GN=yigL PE=1 SV=4</t>
  </si>
  <si>
    <t>PputA514_5609</t>
  </si>
  <si>
    <t>Glucose-6-phosphate 1-dehydrogenase OS=Synechococcus elongatus (strain PCC 7942) GN=zwf PE=3 SV=2</t>
  </si>
  <si>
    <t>PputA514_5610</t>
  </si>
  <si>
    <t>Putative 6-phosphogluconate dehydrogenase YqeC OS=Bacillus subtilis (strain 168) GN=yqeC PE=3 SV=1</t>
  </si>
  <si>
    <t>PputA514_5611</t>
  </si>
  <si>
    <t>PputA514_5618</t>
  </si>
  <si>
    <t>Diamine acetyltransferase 2 OS=Homo sapiens GN=SAT2 PE=1 SV=1</t>
  </si>
  <si>
    <t>PputA514_5622</t>
  </si>
  <si>
    <t>Puromycin-sensitive aminopeptidase OS=Arabidopsis thaliana GN=MPA1 PE=1 SV=1</t>
  </si>
  <si>
    <t>PputA514_5623</t>
  </si>
  <si>
    <t>PputA514_5624</t>
  </si>
  <si>
    <t>Uncharacterized protein YeaC OS=Escherichia coli (strain K12) GN=yeaC PE=4 SV=2</t>
  </si>
  <si>
    <t>PputA514_5644</t>
  </si>
  <si>
    <t>Curved DNA-binding protein OS=Pseudomonas putida (strain W619) GN=cbpA PE=3 SV=1</t>
  </si>
  <si>
    <t>PputA514_5647</t>
  </si>
  <si>
    <t>PputA514_5654</t>
  </si>
  <si>
    <t>Bacterioferritin OS=Brucella suis biovar 1 (strain 1330) GN=bfr PE=3 SV=1</t>
  </si>
  <si>
    <t>PputA514_5655</t>
  </si>
  <si>
    <t>Uncharacterized protein YhjG OS=Escherichia coli (strain K12) GN=yhjG PE=4 SV=3</t>
  </si>
  <si>
    <t>PputA514_5664</t>
  </si>
  <si>
    <t>Mannose-6-phosphate isomerase OS=Rhizobium meliloti (strain 1021) GN=pmi PE=3 SV=1</t>
  </si>
  <si>
    <t>PputA514_5666</t>
  </si>
  <si>
    <t>Sulfoacetaldehyde reductase OS=Klebsiella oxytoca GN=isfD PE=1 SV=1</t>
  </si>
  <si>
    <t>PputA514_5667</t>
  </si>
  <si>
    <t>PputA514_5670</t>
  </si>
  <si>
    <t>High-affinity branched-chain amino acid transport system permease protein LivH OS=Escherichia coli (strain K12) GN=livH PE=1 SV=1</t>
  </si>
  <si>
    <t>PputA514_5671</t>
  </si>
  <si>
    <t>Leu/Ile/Val-binding protein homolog 1 OS=Brucella suis biovar 1 (strain 1330) GN=BR1785 PE=3 SV=1</t>
  </si>
  <si>
    <t>PputA514_5672</t>
  </si>
  <si>
    <t>Leu/Ile/Val-binding protein homolog 1 OS=Brucella abortus biovar 1 (strain 9-941) GN=BruAb1_1767 PE=3 SV=1</t>
  </si>
  <si>
    <t>PputA514_5678</t>
  </si>
  <si>
    <t>NH(3)-dependent NAD(+) synthetase OS=Pseudomonas fluorescens (strain Pf0-1) GN=nadE PE=1 SV=1</t>
  </si>
  <si>
    <t>PputA514_5679</t>
  </si>
  <si>
    <t>Azurin OS=Pseudomonas fluorescens biotype A PE=1 SV=1</t>
  </si>
  <si>
    <t>PputA514_5681</t>
  </si>
  <si>
    <t>Uncharacterized protein Rv2567/MT2643 OS=Mycobacterium tuberculosis GN=Rv2567 PE=4 SV=2</t>
  </si>
  <si>
    <t>PputA514_5686</t>
  </si>
  <si>
    <t>UPF0313 protein PSPTO_4928 OS=Pseudomonas syringae pv. tomato (strain DC3000) GN=PSPTO_4928 PE=3 SV=1</t>
  </si>
  <si>
    <t>PputA514_5688</t>
  </si>
  <si>
    <t>50S ribosomal protein L9 OS=Pseudomonas fluorescens (strain SBW25) GN=rplI PE=3 SV=1</t>
  </si>
  <si>
    <t>PputA514_5690</t>
  </si>
  <si>
    <t>30S ribosomal protein S18 OS=Pseudomonas syringae pv. syringae (strain B728a) GN=rpsR PE=3 SV=1</t>
  </si>
  <si>
    <t>PputA514_5691</t>
  </si>
  <si>
    <t>30S ribosomal protein S6 OS=Pseudomonas fluorescens (strain SBW25) GN=rpsF PE=3 SV=1</t>
  </si>
  <si>
    <t>PputA514_5693</t>
  </si>
  <si>
    <t>Ribonuclease R OS=Haemophilus influenzae (strain ATCC 51907 / DSM 11121 / KW20 / Rd) GN=rnr PE=3 SV=1</t>
  </si>
  <si>
    <t>PputA514_5695</t>
  </si>
  <si>
    <t>Iron-utilization periplasmic protein OS=Haemophilus influenzae (strain ATCC 51907 / DSM 11121 / KW20 / Rd) GN=fbpA PE=1 SV=3</t>
  </si>
  <si>
    <t>PputA514_5696</t>
  </si>
  <si>
    <t>Fe(3+)-transport system permease protein FbpB 2 OS=Haemophilus influenzae (strain ATCC 51907 / DSM 11121 / KW20 / Rd) GN=fbpB2 PE=3 SV=2</t>
  </si>
  <si>
    <t>PputA514_5697</t>
  </si>
  <si>
    <t>PputA514_5698</t>
  </si>
  <si>
    <t>Adenylosuccinate synthetase OS=Pseudomonas fluorescens (strain SBW25) GN=purA PE=3 SV=1</t>
  </si>
  <si>
    <t>PputA514_5699</t>
  </si>
  <si>
    <t>ATP phosphoribosyltransferase regulatory subunit OS=Pseudomonas fluorescens (strain SBW25) GN=hisZ PE=3 SV=1</t>
  </si>
  <si>
    <t>PputA514_5700</t>
  </si>
  <si>
    <t>Protein HflC OS=Haemophilus influenzae (strain ATCC 51907 / DSM 11121 / KW20 / Rd) GN=hflC PE=3 SV=1</t>
  </si>
  <si>
    <t>PputA514_5701</t>
  </si>
  <si>
    <t>Modulator of FtsH protease HflK OS=Escherichia coli (strain K12) GN=hflK PE=1 SV=1</t>
  </si>
  <si>
    <t>PputA514_5702</t>
  </si>
  <si>
    <t>GTPase HflX OS=Escherichia coli (strain K12) GN=hflX PE=1 SV=3</t>
  </si>
  <si>
    <t>PputA514_5703</t>
  </si>
  <si>
    <t>RNA-binding protein Hfq OS=Pseudomonas fluorescens (strain Pf-5 / ATCC BAA-477) GN=hfq PE=3 SV=1</t>
  </si>
  <si>
    <t>PputA514_5704</t>
  </si>
  <si>
    <t>tRNA dimethylallyltransferase OS=Pseudomonas fluorescens (strain SBW25) GN=miaA PE=3 SV=1</t>
  </si>
  <si>
    <t>PputA514_5705</t>
  </si>
  <si>
    <t>DNA mismatch repair protein MutL OS=Pseudomonas fluorescens (strain SBW25) GN=mutL PE=3 SV=1</t>
  </si>
  <si>
    <t>PputA514_5706</t>
  </si>
  <si>
    <t>N-acetylmuramoyl-L-alanine amidase AmiC OS=Escherichia coli (strain K12) GN=amiC PE=1 SV=1</t>
  </si>
  <si>
    <t>PputA514_5707</t>
  </si>
  <si>
    <t>tRNA threonylcarbamoyladenosine biosynthesis protein TsaE OS=Shigella flexneri GN=tsaE PE=3 SV=1</t>
  </si>
  <si>
    <t>PputA514_5708</t>
  </si>
  <si>
    <t>Bifunctional NAD(P)H-hydrate repair enzyme Nnr OS=Coxiella burnetii (strain RSA 493 / Nine Mile phase I) GN=nnr PE=3 SV=1</t>
  </si>
  <si>
    <t>PputA514_5712</t>
  </si>
  <si>
    <t>Oligoribonuclease OS=Pseudomonas fluorescens (strain Pf0-1) GN=orn PE=3 SV=1</t>
  </si>
  <si>
    <t>PputA514_5714</t>
  </si>
  <si>
    <t>Motility protein B OS=Salmonella typhimurium (strain LT2 / SGSC1412 / ATCC 700720) GN=motB PE=1 SV=1</t>
  </si>
  <si>
    <t>PputA514_5716</t>
  </si>
  <si>
    <t>PputA514_5717</t>
  </si>
  <si>
    <t>Thiosulfate sulfurtransferase OS=Azotobacter vinelandii GN=rhdA PE=1 SV=1</t>
  </si>
  <si>
    <t>PputA514_5718</t>
  </si>
  <si>
    <t>Phosphatidylserine decarboxylase proenzyme OS=Pseudomonas fluorescens (strain SBW25) GN=psd PE=3 SV=1</t>
  </si>
  <si>
    <t>PputA514_5720</t>
  </si>
  <si>
    <t>PputA514_5721</t>
  </si>
  <si>
    <t>PputA514_5722</t>
  </si>
  <si>
    <t>PputA514_5723</t>
  </si>
  <si>
    <t>DNA topoisomerase 4 subunit A OS=Pseudomonas aeruginosa (strain ATCC 15692 / PAO1 / 1C / PRS 101 / LMG 12228) GN=parC PE=3 SV=1</t>
  </si>
  <si>
    <t>PputA514_5727</t>
  </si>
  <si>
    <t>DNA topoisomerase 4 subunit B OS=Pseudomonas aeruginosa (strain ATCC 15692 / PAO1 / 1C / PRS 101 / LMG 12228) GN=parE PE=3 SV=1</t>
  </si>
  <si>
    <t>PputA514_5728</t>
  </si>
  <si>
    <t>PputA514_5729</t>
  </si>
  <si>
    <t>Esterase YqiA OS=Shigella flexneri GN=yqiA PE=3 SV=1</t>
  </si>
  <si>
    <t>PputA514_5733</t>
  </si>
  <si>
    <t>ADP-ribose pyrophosphatase OS=Shigella flexneri GN=nudF PE=3 SV=1</t>
  </si>
  <si>
    <t>PputA514_5734</t>
  </si>
  <si>
    <t>PputA514_5737</t>
  </si>
  <si>
    <t>Outer membrane protein TolC OS=Vibrio cholerae serotype O1 (strain ATCC 39315 / El Tor Inaba N16961) GN=tolC PE=1 SV=1</t>
  </si>
  <si>
    <t>PputA514_5741</t>
  </si>
  <si>
    <t>PputA514_5742</t>
  </si>
  <si>
    <t>Protein IolS OS=Bacillus subtilis (strain 168) GN=iolS PE=1 SV=1</t>
  </si>
  <si>
    <t>PputA514_5744</t>
  </si>
  <si>
    <t>Bifunctional protein HldE OS=Pseudomonas fluorescens (strain SBW25) GN=hldE PE=3 SV=1</t>
  </si>
  <si>
    <t>PputA514_5745</t>
  </si>
  <si>
    <t>Lipid A export ATP-binding/permease protein MsbA OS=Pseudomonas fluorescens (strain Pf0-1) GN=msbA PE=3 SV=1</t>
  </si>
  <si>
    <t>PputA514_5747</t>
  </si>
  <si>
    <t>Putative lipopolysaccharide biosynthesis protein PA4999 OS=Pseudomonas aeruginosa (strain ATCC 15692 / PAO1 / 1C / PRS 101 / LMG 12228) GN=PA4999 PE=3 SV=1</t>
  </si>
  <si>
    <t>PputA514_5748</t>
  </si>
  <si>
    <t>Uncharacterized glycosyltransferase alr2836 OS=Nostoc sp. (strain PCC 7120 / UTEX 2576) GN=alr2836 PE=3 SV=2</t>
  </si>
  <si>
    <t>PputA514_5749</t>
  </si>
  <si>
    <t>Uncharacterized glycosyltransferase HI_1698 OS=Haemophilus influenzae (strain ATCC 51907 / DSM 11121 / KW20 / Rd) GN=HI_1698 PE=3 SV=1</t>
  </si>
  <si>
    <t>PputA514_5751</t>
  </si>
  <si>
    <t>PputA514_5752</t>
  </si>
  <si>
    <t>PputA514_5753</t>
  </si>
  <si>
    <t>PputA514_5754</t>
  </si>
  <si>
    <t>PputA514_5759</t>
  </si>
  <si>
    <t>PputA514_5760</t>
  </si>
  <si>
    <t>Protein InaA OS=Escherichia coli (strain K12) GN=inaA PE=1 SV=3</t>
  </si>
  <si>
    <t>PputA514_5761</t>
  </si>
  <si>
    <t>PputA514_5762</t>
  </si>
  <si>
    <t>Lipopolysaccharide core heptose(I) kinase RfaP OS=Pseudomonas aeruginosa (strain ATCC 15692 / PAO1 / 1C / PRS 101 / LMG 12228) GN=rfaP PE=1 SV=1</t>
  </si>
  <si>
    <t>PputA514_5763</t>
  </si>
  <si>
    <t>Lipopolysaccharide core biosynthesis protein RfaG OS=Escherichia coli (strain K12) GN=rfaG PE=1 SV=1</t>
  </si>
  <si>
    <t>PputA514_5765</t>
  </si>
  <si>
    <t>Glutamate-ammonia-ligase adenylyltransferase OS=Pseudomonas syringae pv. tomato (strain DC3000) GN=glnE PE=3 SV=1</t>
  </si>
  <si>
    <t>PputA514_5766</t>
  </si>
  <si>
    <t>Pyruvate dehydrogenase E1 component OS=Escherichia coli (strain K12) GN=aceE PE=1 SV=2</t>
  </si>
  <si>
    <t>PputA514_5767</t>
  </si>
  <si>
    <t>Dihydrolipoyllysine-residue acetyltransferase component of pyruvate dehydrogenase complex OS=Pseudomonas aeruginosa (strain ATCC 15692 / PAO1 / 1C / PRS 101 / LMG 12228) GN=aceF PE=1 SV=2</t>
  </si>
  <si>
    <t>PputA514_5768</t>
  </si>
  <si>
    <t>PputA514_5769</t>
  </si>
  <si>
    <t>PputA514_5770</t>
  </si>
  <si>
    <t>Peptide methionine sulfoxide reductase MsrA OS=Pseudomonas syringae pv. syringae (strain B728a) GN=msrA PE=3 SV=1</t>
  </si>
  <si>
    <t>PputA514_5771</t>
  </si>
  <si>
    <t>Ribosomal RNA large subunit methyltransferase J OS=Escherichia coli (strain K12) GN=rlmJ PE=1 SV=1</t>
  </si>
  <si>
    <t>PputA514_5772</t>
  </si>
  <si>
    <t>O-acetylhomoserine (thiol)-lyase OS=Schizosaccharomyces pombe (strain 972 / ATCC 24843) GN=SPBC428.11 PE=2 SV=1</t>
  </si>
  <si>
    <t>PputA514_5776</t>
  </si>
  <si>
    <t>Bifunctional protein PutA OS=Escherichia coli (strain K12) GN=putA PE=1 SV=3</t>
  </si>
  <si>
    <t>PputA514_5780</t>
  </si>
  <si>
    <t>PputA514_5782</t>
  </si>
  <si>
    <t>Mechanosensitive channel MscK OS=Escherichia coli (strain K12) GN=mscK PE=1 SV=1</t>
  </si>
  <si>
    <t>PputA514_5786</t>
  </si>
  <si>
    <t>Sporulation initiation inhibitor protein Soj OS=Bacillus halodurans (strain ATCC BAA-125 / DSM 18197 / FERM 7344 / JCM 9153 / C-125) GN=soj PE=3 SV=1</t>
  </si>
  <si>
    <t>PputA514_5795</t>
  </si>
  <si>
    <t>Histidine ammonia-lyase OS=Alkaliphilus oremlandii (strain OhILAs) GN=hutH PE=3 SV=1</t>
  </si>
  <si>
    <t>PputA514_5804</t>
  </si>
  <si>
    <t>3-oxoacyl-[acyl-carrier-protein] reductase FabG OS=Aggregatibacter actinomycetemcomitans GN=fabG PE=3 SV=1</t>
  </si>
  <si>
    <t>PputA514_5809</t>
  </si>
  <si>
    <t>Uroporphyrinogen decarboxylase OS=Pseudomonas fluorescens (strain SBW25) GN=hemE PE=3 SV=1</t>
  </si>
  <si>
    <t>PputA514_5810</t>
  </si>
  <si>
    <t>Glutamate synthase [NADPH] small chain OS=Escherichia coli (strain K12) GN=gltD PE=1 SV=3</t>
  </si>
  <si>
    <t>PputA514_5811</t>
  </si>
  <si>
    <t>Glutamate synthase [NADPH] large chain OS=Escherichia coli (strain K12) GN=gltB PE=1 SV=3</t>
  </si>
  <si>
    <t>PputA514_5812</t>
  </si>
  <si>
    <t>PputA514_5813</t>
  </si>
  <si>
    <t>PputA514_5814</t>
  </si>
  <si>
    <t>PputA514_5815</t>
  </si>
  <si>
    <t>PputA514_5816</t>
  </si>
  <si>
    <t>3-dehydroquinate synthase OS=Pseudomonas fluorescens (strain SBW25) GN=aroB PE=3 SV=1</t>
  </si>
  <si>
    <t>PputA514_5825</t>
  </si>
  <si>
    <t>Penicillin-binding protein 1A OS=Pseudomonas aeruginosa (strain ATCC 15692 / PAO1 / 1C / PRS 101 / LMG 12228) GN=mrcA PE=3 SV=2</t>
  </si>
  <si>
    <t>PputA514_5826</t>
  </si>
  <si>
    <t>NADP-dependent malic enzyme OS=Escherichia coli (strain K12) GN=maeB PE=1 SV=1</t>
  </si>
  <si>
    <t>PputA514_5827</t>
  </si>
  <si>
    <t>50S ribosomal protein L31 OS=Pseudomonas fluorescens (strain SBW25) GN=rpmE PE=3 SV=1</t>
  </si>
  <si>
    <t>PputA514_5830</t>
  </si>
  <si>
    <t>Arginine--tRNA ligase OS=Pseudomonas fluorescens (strain SBW25) GN=argS PE=3 SV=1</t>
  </si>
  <si>
    <t>PputA514_5831</t>
  </si>
  <si>
    <t>ATP-dependent protease subunit HslV OS=Pseudomonas fluorescens (strain SBW25) GN=hslV PE=3 SV=1</t>
  </si>
  <si>
    <t>PputA514_5832</t>
  </si>
  <si>
    <t>ATP-dependent protease ATPase subunit HslU OS=Pseudomonas fluorescens (strain SBW25) GN=hslU PE=3 SV=1</t>
  </si>
  <si>
    <t>PputA514_5833</t>
  </si>
  <si>
    <t>PputA514_5838</t>
  </si>
  <si>
    <t>PputA514_5840</t>
  </si>
  <si>
    <t>PputA514_5842</t>
  </si>
  <si>
    <t>Ubiquinone/menaquinone biosynthesis C-methyltransferase UbiE OS=Pseudomonas fluorescens (strain SBW25) GN=ubiE PE=3 SV=1</t>
  </si>
  <si>
    <t>PputA514_5843</t>
  </si>
  <si>
    <t>Uncharacterized protein YigP OS=Shigella flexneri GN=yigP PE=4 SV=1</t>
  </si>
  <si>
    <t>PputA514_5844</t>
  </si>
  <si>
    <t>Probable protein kinase UbiB OS=Pseudomonas fluorescens (strain SBW25) GN=ubiB PE=3 SV=1</t>
  </si>
  <si>
    <t>PputA514_5846</t>
  </si>
  <si>
    <t>Phosphoribosyl-ATP pyrophosphatase OS=Pseudomonas fluorescens (strain SBW25) GN=hisE PE=3 SV=1</t>
  </si>
  <si>
    <t>PputA514_5847</t>
  </si>
  <si>
    <t>Sec-independent protein translocase protein TatA OS=Pseudomonas fluorescens (strain SBW25) GN=tatA PE=3 SV=1</t>
  </si>
  <si>
    <t>PputA514_5850</t>
  </si>
  <si>
    <t>Ribosomal RNA small subunit methyltransferase E OS=Treponema pallidum (strain Nichols) GN=rsmE PE=3 SV=1</t>
  </si>
  <si>
    <t>PputA514_5851</t>
  </si>
  <si>
    <t>PputA514_5852</t>
  </si>
  <si>
    <t>PputA514_5853</t>
  </si>
  <si>
    <t>PputA514_5854</t>
  </si>
  <si>
    <t>Probable glutamine ABC transporter permease protein GlnM OS=Bacillus subtilis (strain 168) GN=glnM PE=2 SV=1</t>
  </si>
  <si>
    <t>PputA514_5855</t>
  </si>
  <si>
    <t>PputA514_5857</t>
  </si>
  <si>
    <t>Glucans biosynthesis glucosyltransferase H OS=Pseudomonas fluorescens (strain SBW25) GN=opgH PE=3 SV=1</t>
  </si>
  <si>
    <t>PputA514_5858</t>
  </si>
  <si>
    <t>Glucans biosynthesis protein G OS=Pseudomonas putida (strain W619) GN=opgG PE=3 SV=1</t>
  </si>
  <si>
    <t>PputA514_5860</t>
  </si>
  <si>
    <t>Proline iminopeptidase OS=Xylella fastidiosa (strain 9a5c) GN=pip PE=3 SV=1</t>
  </si>
  <si>
    <t>PputA514_5863</t>
  </si>
  <si>
    <t>PputA514_5866</t>
  </si>
  <si>
    <t>Histidine ammonia-lyase OS=Pseudomonas fluorescens (strain SBW25) GN=hutH PE=3 SV=2</t>
  </si>
  <si>
    <t>PputA514_5870</t>
  </si>
  <si>
    <t>PputA514_5878</t>
  </si>
  <si>
    <t>Fructose-1,6-bisphosphatase class 1 OS=Pseudomonas fluorescens (strain SBW25) GN=fbp PE=3 SV=1</t>
  </si>
  <si>
    <t>PputA514_5881</t>
  </si>
  <si>
    <t>Glycogen phosphorylase OS=Shigella flexneri GN=glgP PE=3 SV=1</t>
  </si>
  <si>
    <t>PputA514_5882</t>
  </si>
  <si>
    <t>PputA514_5884</t>
  </si>
  <si>
    <t>GTP-binding protein TypA/BipA OS=Shigella flexneri GN=typA PE=3 SV=1</t>
  </si>
  <si>
    <t>PputA514_5885</t>
  </si>
  <si>
    <t>tRNA sulfurtransferase OS=Pseudomonas fluorescens (strain SBW25) GN=thiI PE=3 SV=1</t>
  </si>
  <si>
    <t>PputA514_5886</t>
  </si>
  <si>
    <t>Glutamine synthetase OS=Pseudomonas aeruginosa (strain ATCC 15692 / PAO1 / 1C / PRS 101 / LMG 12228) GN=glnA PE=1 SV=1</t>
  </si>
  <si>
    <t>PputA514_5888</t>
  </si>
  <si>
    <t>Secreted chorismate mutase OS=Mycobacterium smegmatis (strain ATCC 700084 / mc(2)155) GN=MSMEG_2111 PE=1 SV=1</t>
  </si>
  <si>
    <t>PputA514_5889</t>
  </si>
  <si>
    <t>Nitrogen regulation protein NtrB OS=Vibrio alginolyticus GN=ntrB PE=3 SV=1</t>
  </si>
  <si>
    <t>PputA514_5890</t>
  </si>
  <si>
    <t>Nitrogen regulation protein NR(I) OS=Salmonella typhimurium (strain LT2 / SGSC1412 / ATCC 700720) GN=glnG PE=1 SV=2</t>
  </si>
  <si>
    <t>PputA514_5892</t>
  </si>
  <si>
    <t>tRNA (cytidine(34)-2'-O)-methyltransferase OS=Burkholderia cenocepacia (strain HI2424) GN=trmL PE=3 SV=2</t>
  </si>
  <si>
    <t>PputA514_5893</t>
  </si>
  <si>
    <t>Protein-export protein SecB OS=Pseudomonas fluorescens (strain SBW25) GN=secB PE=3 SV=1</t>
  </si>
  <si>
    <t>PputA514_5895</t>
  </si>
  <si>
    <t>Uncharacterized protein YibN OS=Escherichia coli (strain K12) GN=yibN PE=1 SV=1</t>
  </si>
  <si>
    <t>PputA514_5896</t>
  </si>
  <si>
    <t>2,3-bisphosphoglycerate-independent phosphoglycerate mutase OS=Pseudomonas fluorescens (strain Pf-5 / ATCC BAA-477) GN=gpmI PE=1 SV=1</t>
  </si>
  <si>
    <t>PputA514_5897</t>
  </si>
  <si>
    <t>2,3-bisphosphoglycerate-independent phosphoglycerate mutase OS=Pseudomonas fluorescens (strain Pf0-1) GN=gpmI PE=3 SV=1</t>
  </si>
  <si>
    <t>PputA514_5899</t>
  </si>
  <si>
    <t>Carboxy-terminal-processing protease OS=Bartonella bacilliformis (strain ATCC 35685 / KC583) GN=ctpA PE=3 SV=1</t>
  </si>
  <si>
    <t>PputA514_5900</t>
  </si>
  <si>
    <t>Uncharacterized protein YibQ OS=Escherichia coli (strain K12) GN=yibQ PE=4 SV=2</t>
  </si>
  <si>
    <t>PputA514_5902</t>
  </si>
  <si>
    <t>PputA514_5903</t>
  </si>
  <si>
    <t>Imidazole glycerol phosphate synthase subunit HisF OS=Pseudomonas fluorescens (strain SBW25) GN=hisF PE=3 SV=1</t>
  </si>
  <si>
    <t>PputA514_5904</t>
  </si>
  <si>
    <t>1-(5-phosphoribosyl)-5-[(5-phosphoribosylamino)methylideneamino] imidazole-4-carboxamide isomerase OS=Pseudomonas fluorescens (strain SBW25) GN=hisA PE=3 SV=1</t>
  </si>
  <si>
    <t>PputA514_5906</t>
  </si>
  <si>
    <t>Imidazole glycerol phosphate synthase subunit HisH OS=Pseudomonas fluorescens (strain Pf0-1) GN=hisH PE=3 SV=1</t>
  </si>
  <si>
    <t>PputA514_5907</t>
  </si>
  <si>
    <t>Imidazoleglycerol-phosphate dehydratase OS=Pseudomonas fluorescens (strain SBW25) GN=hisB PE=3 SV=1</t>
  </si>
  <si>
    <t>PputA514_5913</t>
  </si>
  <si>
    <t>PputA514_5914</t>
  </si>
  <si>
    <t>A/G-specific adenine glycosylase OS=Escherichia coli (strain K12) GN=mutY PE=1 SV=1</t>
  </si>
  <si>
    <t>PputA514_5931</t>
  </si>
  <si>
    <t>Methylmalonate-semialdehyde dehydrogenase [acylating] OS=Pseudomonas aeruginosa (strain ATCC 15692 / PAO1 / 1C / PRS 101 / LMG 12228) GN=mmsA PE=1 SV=2</t>
  </si>
  <si>
    <t>PputA514_5932</t>
  </si>
  <si>
    <t>Omega-amino acid--pyruvate aminotransferase OS=Pseudomonas putida PE=1 SV=1</t>
  </si>
  <si>
    <t>PputA514_5933</t>
  </si>
  <si>
    <t>Probable HTH-type transcriptional regulator LrrA OS=Synechococcus elongatus (strain PCC 7942) GN=lrrA PE=4 SV=2</t>
  </si>
  <si>
    <t>PputA514_5935</t>
  </si>
  <si>
    <t>PputA514_5937</t>
  </si>
  <si>
    <t>C-factor OS=Myxococcus xanthus GN=csgA PE=1 SV=1</t>
  </si>
  <si>
    <t>PputA514_5940</t>
  </si>
  <si>
    <t>Adenine deaminase OS=Pseudomonas fluorescens (strain SBW25) GN=PFLU_0667 PE=3 SV=1</t>
  </si>
  <si>
    <t>PputA514_5945</t>
  </si>
  <si>
    <t>PputA514_5946</t>
  </si>
  <si>
    <t>Zinc-type alcohol dehydrogenase-like protein MW2112 OS=Staphylococcus aureus (strain MW2) GN=MW2112 PE=3 SV=1</t>
  </si>
  <si>
    <t>PputA514_5947</t>
  </si>
  <si>
    <t>PputA514_5949</t>
  </si>
  <si>
    <t>Copper transport protein ATOX1 homolog OS=Dictyostelium discoideum GN=atox1 PE=3 SV=2</t>
  </si>
  <si>
    <t>PputA514_5951</t>
  </si>
  <si>
    <t>PputA514_5952</t>
  </si>
  <si>
    <t>Serine/threonine-protein kinase rio1 OS=Schizosaccharomyces pombe (strain 972 / ATCC 24843) GN=rio1 PE=3 SV=2</t>
  </si>
  <si>
    <t>PputA514_5953</t>
  </si>
  <si>
    <t>3-ketoacyl-CoA thiolase OS=Shewanella sp. (strain W3-18-1) GN=fadI PE=3 SV=1</t>
  </si>
  <si>
    <t>PputA514_5954</t>
  </si>
  <si>
    <t>PputA514_5958</t>
  </si>
  <si>
    <t>PputA514_5963</t>
  </si>
  <si>
    <t>PputA514_5967</t>
  </si>
  <si>
    <t>Uncharacterized protein MJ0779 OS=Methanocaldococcus jannaschii (strain ATCC 43067 / DSM 2661 / JAL-1 / JCM 10045 / NBRC 100440) GN=MJ0779 PE=4 SV=1</t>
  </si>
  <si>
    <t>PputA514_5969</t>
  </si>
  <si>
    <t>TPR repeat-containing protein PA4299 OS=Pseudomonas aeruginosa (strain ATCC 15692 / PAO1 / 1C / PRS 101 / LMG 12228) GN=PA4299 PE=4 SV=1</t>
  </si>
  <si>
    <t>PputA514_5970</t>
  </si>
  <si>
    <t>PputA514_5978</t>
  </si>
  <si>
    <t>PputA514_5979</t>
  </si>
  <si>
    <t>PputA514_5986</t>
  </si>
  <si>
    <t>Biosynthetic arginine decarboxylase OS=Pseudomonas syringae pv. tomato (strain DC3000) GN=speA PE=3 SV=1</t>
  </si>
  <si>
    <t>PputA514_5989</t>
  </si>
  <si>
    <t>PputA514_5993</t>
  </si>
  <si>
    <t>3-dehydroquinate dehydratase OS=Pseudomonas syringae pv. syringae (strain B728a) GN=aroQ PE=3 SV=1</t>
  </si>
  <si>
    <t>PputA514_5994</t>
  </si>
  <si>
    <t>Biotin carboxyl carrier protein of acetyl-CoA carboxylase OS=Pseudomonas aeruginosa (strain ATCC 15692 / PAO1 / 1C / PRS 101 / LMG 12228) GN=accB PE=3 SV=1</t>
  </si>
  <si>
    <t>PputA514_5995</t>
  </si>
  <si>
    <t>Biotin carboxylase OS=Pseudomonas aeruginosa (strain ATCC 15692 / PAO1 / 1C / PRS 101 / LMG 12228) GN=accC PE=1 SV=1</t>
  </si>
  <si>
    <t>PputA514_5997</t>
  </si>
  <si>
    <t>PputA514_6000</t>
  </si>
  <si>
    <t>Putative Fis-like DNA-binding protein OS=Pseudomonas aeruginosa (strain ATCC 15692 / PAO1 / 1C / PRS 101 / LMG 12228) GN=PA4853 PE=3 SV=2</t>
  </si>
  <si>
    <t>PputA514_6001</t>
  </si>
  <si>
    <t>Bifunctional purine biosynthesis protein PurH OS=Pseudomonas fluorescens (strain SBW25) GN=purH PE=3 SV=1</t>
  </si>
  <si>
    <t>PputA514_6002</t>
  </si>
  <si>
    <t>Phosphoribosylamine--glycine ligase OS=Pseudomonas syringae pv. tomato (strain DC3000) GN=purD PE=3 SV=1</t>
  </si>
  <si>
    <t>PputA514_6006</t>
  </si>
  <si>
    <t>Precorrin-3B C(17)-methyltransferase OS=Pseudomonas denitrificans GN=cobJ PE=1 SV=1</t>
  </si>
  <si>
    <t>PputA514_6010</t>
  </si>
  <si>
    <t>Precorrin-6Y C(5,15)-methyltransferase [decarboxylating] OS=Pseudomonas aeruginosa (strain ATCC 15692 / PAO1 / 1C / PRS 101 / LMG 12228) GN=cobL PE=3 SV=1</t>
  </si>
  <si>
    <t>PputA514_6014</t>
  </si>
  <si>
    <t>PputA514_6031</t>
  </si>
  <si>
    <t>Acetyltransferase OS=Pseudomonas syringae pv. tabaci GN=ttr PE=1 SV=1</t>
  </si>
  <si>
    <t>PputA514_6038</t>
  </si>
  <si>
    <t>PputA514_6039</t>
  </si>
  <si>
    <t>7-cyano-7-deazaguanine synthase OS=Leptothrix cholodnii (strain ATCC 51168 / LMG 8142 / SP-6) GN=queC PE=3 SV=1</t>
  </si>
  <si>
    <t>PputA514_6041</t>
  </si>
  <si>
    <t>PputA514_6042</t>
  </si>
  <si>
    <t>DNA replication ATP-dependent helicase/nuclease DNA2 OS=Xenopus laevis GN=dna2 PE=1 SV=1</t>
  </si>
  <si>
    <t>PputA514_6044</t>
  </si>
  <si>
    <t>PputA514_6045</t>
  </si>
  <si>
    <t>PputA514_6047</t>
  </si>
  <si>
    <t>PputA514_6049</t>
  </si>
  <si>
    <t>RNA polymerase-associated protein RapA OS=Pseudomonas entomophila (strain L48) GN=rapA PE=3 SV=1</t>
  </si>
  <si>
    <t>PputA514_6050</t>
  </si>
  <si>
    <t>Uncharacterized HTH-type transcriptional regulator in himA 3'region (Fragment) OS=Rhodobacter capsulatus PE=4 SV=1</t>
  </si>
  <si>
    <t>PputA514_6051</t>
  </si>
  <si>
    <t>Integration host factor subunit alpha OS=Pseudomonas syringae pv. syringae (strain B728a) GN=ihfA PE=3 SV=1</t>
  </si>
  <si>
    <t>PputA514_6052</t>
  </si>
  <si>
    <t>Phenylalanine--tRNA ligase beta subunit OS=Pseudomonas fluorescens (strain Pf0-1) GN=pheT PE=3 SV=1</t>
  </si>
  <si>
    <t>PputA514_6055</t>
  </si>
  <si>
    <t>50S ribosomal protein L20 OS=Pseudomonas fluorescens (strain SBW25) GN=rplT PE=3 SV=1</t>
  </si>
  <si>
    <t>PputA514_6056</t>
  </si>
  <si>
    <t>50S ribosomal protein L35 OS=Pseudomonas syringae pv. syringae (strain B728a) GN=rpmI PE=3 SV=1</t>
  </si>
  <si>
    <t>PputA514_6057</t>
  </si>
  <si>
    <t>Translation initiation factor IF-3 OS=Pseudomonas fluorescens (strain SBW25) GN=infC PE=3 SV=1</t>
  </si>
  <si>
    <t>PputA514_6058</t>
  </si>
  <si>
    <t>Threonine--tRNA ligase OS=Pseudomonas fluorescens (strain SBW25) GN=thrS PE=3 SV=1</t>
  </si>
  <si>
    <t>PputA514_6059</t>
  </si>
  <si>
    <t>PputA514_6060</t>
  </si>
  <si>
    <t>Cold shock protein CapA (Fragment) OS=Pseudomonas fragi GN=capA PE=2 SV=1</t>
  </si>
  <si>
    <t>PputA514_6061</t>
  </si>
  <si>
    <t>PputA514_6064</t>
  </si>
  <si>
    <t>Uncharacterized protein C1683.06c OS=Schizosaccharomyces pombe (strain 972 / ATCC 24843) GN=SPBC1683.06c PE=3 SV=1</t>
  </si>
  <si>
    <t>PputA514_6070</t>
  </si>
  <si>
    <t>PputA514_6071</t>
  </si>
  <si>
    <t>Glutaminase-asparaginase OS=Pseudomonas fluorescens biotype A GN=ansB PE=1 SV=1</t>
  </si>
  <si>
    <t>PputA514_6086</t>
  </si>
  <si>
    <t>PputA514_6090</t>
  </si>
  <si>
    <t>O-succinylhomoserine sulfhydrylase OS=Pseudomonas aeruginosa (strain ATCC 15692 / PAO1 / 1C / PRS 101 / LMG 12228) GN=metZ PE=1 SV=1</t>
  </si>
  <si>
    <t>PputA514_6091</t>
  </si>
  <si>
    <t>Amidophosphoribosyltransferase OS=Pseudomonas aeruginosa (strain ATCC 15692 / PAO1 / 1C / PRS 101 / LMG 12228) GN=purF PE=3 SV=3</t>
  </si>
  <si>
    <t>PputA514_6093</t>
  </si>
  <si>
    <t>PputA514_6094</t>
  </si>
  <si>
    <t>Bifunctional protein FolC OS=Escherichia coli (strain K12) GN=folC PE=1 SV=2</t>
  </si>
  <si>
    <t>PputA514_6095</t>
  </si>
  <si>
    <t>PputA514_6096</t>
  </si>
  <si>
    <t>Acetyl-coenzyme A carboxylase carboxyl transferase subunit beta OS=Pseudomonas fluorescens (strain Pf-5 / ATCC BAA-477) GN=accD PE=3 SV=1</t>
  </si>
  <si>
    <t>PputA514_6099</t>
  </si>
  <si>
    <t>PputA514_6100</t>
  </si>
  <si>
    <t>PputA514_6101</t>
  </si>
  <si>
    <t>USG-1 protein homolog OS=Azotobacter vinelandii GN=usg PE=3 SV=1</t>
  </si>
  <si>
    <t>PputA514_6102</t>
  </si>
  <si>
    <t>Aspartate-semialdehyde dehydrogenase OS=Pseudomonas aeruginosa (strain ATCC 15692 / PAO1 / 1C / PRS 101 / LMG 12228) GN=asd PE=1 SV=2</t>
  </si>
  <si>
    <t>PputA514_6103</t>
  </si>
  <si>
    <t>3-isopropylmalate dehydrogenase OS=Pseudomonas fluorescens (strain Pf-5 / ATCC BAA-477) GN=leuB PE=3 SV=1</t>
  </si>
  <si>
    <t>PputA514_6104</t>
  </si>
  <si>
    <t>Uncharacterized protein YafE OS=Escherichia coli (strain K12) GN=yafE PE=3 SV=1</t>
  </si>
  <si>
    <t>PputA514_6105</t>
  </si>
  <si>
    <t>3-isopropylmalate dehydratase small subunit OS=Pseudomonas fluorescens (strain Pf-5 / ATCC BAA-477) GN=leuD PE=3 SV=1</t>
  </si>
  <si>
    <t>PputA514_6106</t>
  </si>
  <si>
    <t>3-isopropylmalate dehydratase large subunit OS=Pseudomonas fluorescens (strain Pf-5 / ATCC BAA-477) GN=leuC PE=3 SV=1</t>
  </si>
  <si>
    <t>PputA514_6111</t>
  </si>
  <si>
    <t>PputA514_6116</t>
  </si>
  <si>
    <t>PputA514_6117</t>
  </si>
  <si>
    <t>UvrABC system protein B OS=Pseudomonas fluorescens (strain Pf-5 / ATCC BAA-477) GN=uvrB PE=3 SV=1</t>
  </si>
  <si>
    <t>PputA514_6118</t>
  </si>
  <si>
    <t>Aspartate aminotransferase OS=Pseudomonas aeruginosa (strain ATCC 15692 / PAO1 / 1C / PRS 101 / LMG 12228) GN=aspC PE=3 SV=2</t>
  </si>
  <si>
    <t>PputA514_6122</t>
  </si>
  <si>
    <t>PputA514_6136</t>
  </si>
  <si>
    <t>PputA514_6142</t>
  </si>
  <si>
    <t>PputA514_6149</t>
  </si>
  <si>
    <t>Glutathione S-transferase 3 OS=Schizosaccharomyces pombe (strain 972 / ATCC 24843) GN=gst3 PE=1 SV=3</t>
  </si>
  <si>
    <t>PputA514_6151</t>
  </si>
  <si>
    <t>PputA514_6160</t>
  </si>
  <si>
    <t>Uncharacterized protein HI_1420 OS=Haemophilus influenzae (strain ATCC 51907 / DSM 11121 / KW20 / Rd) GN=HI_1420 PE=4 SV=1</t>
  </si>
  <si>
    <t>PputA514_6187</t>
  </si>
  <si>
    <t>Glyoxalase domain-containing protein 5 OS=Xenopus laevis GN=glod5 PE=2 SV=2</t>
  </si>
  <si>
    <t>PputA514_6188</t>
  </si>
  <si>
    <t>PputA514_6190</t>
  </si>
  <si>
    <t>PputA514_6191</t>
  </si>
  <si>
    <t>Methyl-accepting chemotaxis protein III OS=Escherichia coli (strain K12) GN=trg PE=1 SV=3</t>
  </si>
  <si>
    <t>PputA514_6196</t>
  </si>
  <si>
    <t>PputA514_6202</t>
  </si>
  <si>
    <t>PputA514_6206</t>
  </si>
  <si>
    <t>PputA514_6221</t>
  </si>
  <si>
    <t>Uncharacterized protein in bioA 5'region OS=Serratia marcescens PE=3 SV=1</t>
  </si>
  <si>
    <t>PputA514_6225</t>
  </si>
  <si>
    <t>HTH-type transcriptional repressor ComR OS=Escherichia coli (strain K12) GN=comR PE=1 SV=2</t>
  </si>
  <si>
    <t>PputA514_6232</t>
  </si>
  <si>
    <t>PputA514_6236</t>
  </si>
  <si>
    <t>PputA514_6239</t>
  </si>
  <si>
    <t>Protein BolA OS=Vibrio cholerae serotype O1 (strain ATCC 39315 / El Tor Inaba N16961) GN=bolA PE=3 SV=1</t>
  </si>
  <si>
    <t>PputA514_6240</t>
  </si>
  <si>
    <t>PputA514_6241</t>
  </si>
  <si>
    <t>Fumarate hydratase class II OS=Pseudomonas syringae pv. tomato (strain DC3000) GN=fumC PE=1 SV=1</t>
  </si>
  <si>
    <t>PputA514_6245</t>
  </si>
  <si>
    <t>Uncharacterized protein in chlN 3'region (Fragment) OS=Leptolyngbya boryana PE=4 SV=1</t>
  </si>
  <si>
    <t>PputA514_6250</t>
  </si>
  <si>
    <t>Asparagine synthetase [glutamine-hydrolyzing] 1 OS=Bacillus subtilis (strain 168) GN=asnB PE=1 SV=2</t>
  </si>
  <si>
    <t>PputA514_6252</t>
  </si>
  <si>
    <t>Putative aminopeptidase YhfE OS=Bacillus subtilis (strain 168) GN=yhfE PE=3 SV=1</t>
  </si>
  <si>
    <t>PputA514_6253</t>
  </si>
  <si>
    <t>UPF0270 protein PFLU_4323 OS=Pseudomonas fluorescens (strain SBW25) GN=PFLU_4323 PE=3 SV=1</t>
  </si>
  <si>
    <t>PputA514_6256</t>
  </si>
  <si>
    <t>PputA514_6259</t>
  </si>
  <si>
    <t>Putative ankyrin repeat protein PA3287 OS=Pseudomonas aeruginosa (strain ATCC 15692 / PAO1 / 1C / PRS 101 / LMG 12228) GN=PA3287 PE=4 SV=1</t>
  </si>
  <si>
    <t>PputA514_6263</t>
  </si>
  <si>
    <t>PputA514_6265</t>
  </si>
  <si>
    <t>Acireductone dioxygenase OS=Pseudomonas fluorescens (strain Pf0-1) GN=mtnD PE=3 SV=2</t>
  </si>
  <si>
    <t>PputA514_6267</t>
  </si>
  <si>
    <t>Chorismate synthase OS=Pseudomonas fluorescens (strain SBW25) GN=aroC PE=3 SV=1</t>
  </si>
  <si>
    <t>PputA514_6269</t>
  </si>
  <si>
    <t>PputA514_6270</t>
  </si>
  <si>
    <t>50S ribosomal protein L3 glutamine methyltransferase OS=Pseudomonas aeruginosa (strain ATCC 15692 / PAO1 / 1C / PRS 101 / LMG 12228) GN=prmB PE=3 SV=1</t>
  </si>
  <si>
    <t>PputA514_6271</t>
  </si>
  <si>
    <t>PputA514_6274</t>
  </si>
  <si>
    <t>GTP cyclohydrolase 1 2 OS=Pseudomonas syringae pv. tomato (strain DC3000) GN=folE2 PE=3 SV=1</t>
  </si>
  <si>
    <t>PputA514_6279</t>
  </si>
  <si>
    <t>PputA514_6280</t>
  </si>
  <si>
    <t>Protein GstA OS=Rhizobium leguminosarum GN=gstA PE=3 SV=1</t>
  </si>
  <si>
    <t>PputA514_6288</t>
  </si>
  <si>
    <t>Chitin deacetylase 1 OS=Schizosaccharomyces pombe (strain 972 / ATCC 24843) GN=cda1 PE=1 SV=1</t>
  </si>
  <si>
    <t>PputA514_6289</t>
  </si>
  <si>
    <t>2-oxo-4-hydroxy-4-carboxy-5-ureidoimidazoline decarboxylase OS=Haloferax volcanii (strain ATCC 29605 / DSM 3757 / JCM 8879 / NBRC 14742 / NCIMB 2012 / VKM B-1768 / DS2) GN=HVO_B0301 PE=3 SV=1</t>
  </si>
  <si>
    <t>PputA514_6290</t>
  </si>
  <si>
    <t>Probable allantoicase OS=Pseudomonas fluorescens (strain SBW25) GN=alc PE=3 SV=1</t>
  </si>
  <si>
    <t>PputA514_6296</t>
  </si>
  <si>
    <t>PputA514_6299</t>
  </si>
  <si>
    <t>Probable septum site-determining protein MinC OS=Pseudomonas fluorescens (strain SBW25) GN=minC PE=3 SV=1</t>
  </si>
  <si>
    <t>PputA514_6300</t>
  </si>
  <si>
    <t>Septum site-determining protein MinD OS=Shigella flexneri GN=minD PE=3 SV=2</t>
  </si>
  <si>
    <t>PputA514_6301</t>
  </si>
  <si>
    <t>Cell division topological specificity factor OS=Pseudomonas fluorescens (strain SBW25) GN=minE PE=3 SV=1</t>
  </si>
  <si>
    <t>PputA514_6303</t>
  </si>
  <si>
    <t>Probable M18 family aminopeptidase 2 OS=Pseudomonas fluorescens (strain SBW25) GN=apeB PE=3 SV=1</t>
  </si>
  <si>
    <t>PputA514_6305</t>
  </si>
  <si>
    <t>Uncharacterized MscS family protein YkuT OS=Bacillus subtilis (strain 168) GN=ykuT PE=2 SV=2</t>
  </si>
  <si>
    <t>PputA514_6306</t>
  </si>
  <si>
    <t>Thermostable carboxypeptidase 2 OS=Sulfolobus solfataricus (strain ATCC 35092 / DSM 1617 / JCM 11322 / P2) GN=cpsA2 PE=3 SV=1</t>
  </si>
  <si>
    <t>PputA514_6312</t>
  </si>
  <si>
    <t>Transcriptional regulatory protein QseB OS=Salmonella typhimurium (strain LT2 / SGSC1412 / ATCC 700720) GN=qseB PE=3 SV=1</t>
  </si>
  <si>
    <t>PputA514_6315</t>
  </si>
  <si>
    <t>Thiol:disulfide interchange protein DsbG OS=Pseudomonas aeruginosa (strain ATCC 15692 / PAO1 / 1C / PRS 101 / LMG 12228) GN=dsbG PE=3 SV=1</t>
  </si>
  <si>
    <t>PputA514_6317</t>
  </si>
  <si>
    <t>PputA514_6319</t>
  </si>
  <si>
    <t>Tyrocidine synthase 2 OS=Brevibacillus parabrevis GN=tycB PE=3 SV=1</t>
  </si>
  <si>
    <t>PputA514_6327</t>
  </si>
  <si>
    <t>Probable acyl-CoA dehydrogenase 6 OS=Caenorhabditis elegans GN=acdh-6 PE=3 SV=2</t>
  </si>
  <si>
    <t>PputA514_6331</t>
  </si>
  <si>
    <t>UPF0345 protein PFLU_4399 OS=Pseudomonas fluorescens (strain SBW25) GN=PFLU_4399 PE=3 SV=1</t>
  </si>
  <si>
    <t>PputA514_6332</t>
  </si>
  <si>
    <t>Uncharacterized protein YcbX OS=Escherichia coli (strain K12) GN=ycbX PE=1 SV=1</t>
  </si>
  <si>
    <t>PputA514_6333</t>
  </si>
  <si>
    <t>PputA514_6336</t>
  </si>
  <si>
    <t>Transcriptional regulatory protein DegU OS=Bacillus subtilis (strain 168) GN=degU PE=1 SV=2</t>
  </si>
  <si>
    <t>PputA514_6337</t>
  </si>
  <si>
    <t>Probable lipid kinase YegS-like OS=Pseudomonas fluorescens (strain Pf0-1) GN=Pfl01_3958 PE=3 SV=2</t>
  </si>
  <si>
    <t>PputA514_6347</t>
  </si>
  <si>
    <t>Chemotaxis response regulator protein-glutamate methylesterase of group 1 operon OS=Pseudomonas putida (strain KT2440) GN=cheB1 PE=3 SV=1</t>
  </si>
  <si>
    <t>PputA514_6348</t>
  </si>
  <si>
    <t>Chemotaxis protein CheA OS=Thermotoga maritima (strain ATCC 43589 / MSB8 / DSM 3109 / JCM 10099) GN=cheA PE=1 SV=2</t>
  </si>
  <si>
    <t>PputA514_6349</t>
  </si>
  <si>
    <t>PputA514_6350</t>
  </si>
  <si>
    <t>Protein phosphatase CheZ OS=Pseudomonas putida (strain KT2440) GN=cheZ PE=3 SV=1</t>
  </si>
  <si>
    <t>PputA514_6351</t>
  </si>
  <si>
    <t>Chemotaxis protein CheY OS=Pseudomonas aeruginosa (strain ATCC 15692 / PAO1 / 1C / PRS 101 / LMG 12228) GN=cheY PE=1 SV=1</t>
  </si>
  <si>
    <t>PputA514_6352</t>
  </si>
  <si>
    <t>RNA polymerase sigma factor FliA OS=Pseudomonas aeruginosa (strain ATCC 15692 / PAO1 / 1C / PRS 101 / LMG 12228) GN=fliA PE=3 SV=1</t>
  </si>
  <si>
    <t>PputA514_6353</t>
  </si>
  <si>
    <t>Flagellum site-determining protein YlxH OS=Bacillus subtilis (strain 168) GN=ylxH PE=1 SV=1</t>
  </si>
  <si>
    <t>PputA514_6354</t>
  </si>
  <si>
    <t>Flagellar biosynthesis protein FlhF OS=Pseudomonas putida GN=flhF PE=3 SV=1</t>
  </si>
  <si>
    <t>PputA514_6365</t>
  </si>
  <si>
    <t>Flagellar motor switch protein FliN OS=Pseudomonas aeruginosa (strain ATCC 15692 / PAO1 / 1C / PRS 101 / LMG 12228) GN=fliN PE=3 SV=2</t>
  </si>
  <si>
    <t>PputA514_6366</t>
  </si>
  <si>
    <t>Flagellar motor switch protein FliM OS=Pseudomonas aeruginosa (strain ATCC 15692 / PAO1 / 1C / PRS 101 / LMG 12228) GN=fliM PE=3 SV=2</t>
  </si>
  <si>
    <t>PputA514_6367</t>
  </si>
  <si>
    <t>PputA514_6369</t>
  </si>
  <si>
    <t>Flagellar hook-length control protein OS=Salmonella typhimurium (strain LT2 / SGSC1412 / ATCC 700720) GN=fliK PE=1 SV=2</t>
  </si>
  <si>
    <t>PputA514_6370</t>
  </si>
  <si>
    <t>PputA514_6375</t>
  </si>
  <si>
    <t>Flagellar assembly protein FliH OS=Escherichia coli (strain K12) GN=fliH PE=3 SV=3</t>
  </si>
  <si>
    <t>PputA514_6376</t>
  </si>
  <si>
    <t>Flagellar motor switch protein FliG OS=Pseudomonas aeruginosa (strain ATCC 15692 / PAO1 / 1C / PRS 101 / LMG 12228) GN=fliG PE=3 SV=2</t>
  </si>
  <si>
    <t>PputA514_6377</t>
  </si>
  <si>
    <t>Flagellar M-ring protein OS=Pseudomonas aeruginosa (strain ATCC 15692 / PAO1 / 1C / PRS 101 / LMG 12228) GN=fliF PE=3 SV=2</t>
  </si>
  <si>
    <t>PputA514_6379</t>
  </si>
  <si>
    <t>Transcriptional regulatory protein FlbD OS=Caulobacter crescentus (strain ATCC 19089 / CB15) GN=flbD PE=4 SV=2</t>
  </si>
  <si>
    <t>PputA514_6381</t>
  </si>
  <si>
    <t>Nitrogen assimilation regulatory protein NtrC OS=Azorhizobium caulinodans (strain ATCC 43989 / DSM 5975 / ORS 571) GN=ntrC PE=3 SV=2</t>
  </si>
  <si>
    <t>PputA514_6382</t>
  </si>
  <si>
    <t>PputA514_6383</t>
  </si>
  <si>
    <t>B-type flagellar protein FliS OS=Pseudomonas aeruginosa (strain ATCC 15692 / PAO1 / 1C / PRS 101 / LMG 12228) GN=fliS PE=3 SV=1</t>
  </si>
  <si>
    <t>PputA514_6384</t>
  </si>
  <si>
    <t>A-type flagellar hook-associated protein 2 OS=Pseudomonas aeruginosa GN=fliD PE=3 SV=1</t>
  </si>
  <si>
    <t>PputA514_6386</t>
  </si>
  <si>
    <t>B-type flagellin OS=Pseudomonas aeruginosa (strain ATCC 15692 / PAO1 / 1C / PRS 101 / LMG 12228) GN=fliC PE=1 SV=2</t>
  </si>
  <si>
    <t>PputA514_6388</t>
  </si>
  <si>
    <t>Flagellar hook-associated protein 3 OS=Salmonella typhimurium (strain LT2 / SGSC1412 / ATCC 700720) GN=flgL PE=1 SV=1</t>
  </si>
  <si>
    <t>PputA514_6389</t>
  </si>
  <si>
    <t>Flagellar hook-associated protein 1 OS=Escherichia coli (strain K12) GN=flgK PE=3 SV=3</t>
  </si>
  <si>
    <t>PputA514_6391</t>
  </si>
  <si>
    <t>Flagellar P-ring protein OS=Pseudomonas fluorescens (strain Pf-5 / ATCC BAA-477) GN=flgI PE=3 SV=2</t>
  </si>
  <si>
    <t>PputA514_6393</t>
  </si>
  <si>
    <t>Flagellar basal-body rod protein FlgG OS=Salmonella typhimurium (strain LT2 / SGSC1412 / ATCC 700720) GN=flgG PE=1 SV=1</t>
  </si>
  <si>
    <t>PputA514_6395</t>
  </si>
  <si>
    <t>Aromatic-amino-acid aminotransferase OS=Pseudomonas aeruginosa (strain ATCC 15692 / PAO1 / 1C / PRS 101 / LMG 12228) GN=phhC PE=3 SV=2</t>
  </si>
  <si>
    <t>PputA514_6405</t>
  </si>
  <si>
    <t>Transcriptional regulator SlyA OS=Blochmannia pennsylvanicus (strain BPEN) GN=slyA PE=3 SV=1</t>
  </si>
  <si>
    <t>PputA514_6406</t>
  </si>
  <si>
    <t>ATP-dependent DNA helicase RecQ OS=Escherichia coli (strain K12) GN=recQ PE=1 SV=5</t>
  </si>
  <si>
    <t>PputA514_6407</t>
  </si>
  <si>
    <t>PputA514_6415</t>
  </si>
  <si>
    <t>Long-chain fatty acid transport protein OS=Escherichia coli O6:H1 (strain CFT073 / ATCC 700928 / UPEC) GN=fadL PE=3 SV=2</t>
  </si>
  <si>
    <t>PputA514_6416</t>
  </si>
  <si>
    <t>Glutathione peroxidase OS=Pseudomonas wisconsinensis GN=gpwA PE=3 SV=1</t>
  </si>
  <si>
    <t>PputA514_6422</t>
  </si>
  <si>
    <t>Nicotinate-nucleotide--dimethylbenzimidazole phosphoribosyltransferase OS=Pseudomonas fluorescens (strain SBW25) GN=cobT PE=3 SV=1</t>
  </si>
  <si>
    <t>PputA514_6424</t>
  </si>
  <si>
    <t>Cobyric acid synthase OS=Pseudomonas fluorescens (strain SBW25) GN=cobQ PE=3 SV=1</t>
  </si>
  <si>
    <t>PputA514_6427</t>
  </si>
  <si>
    <t>5,6-dimethylbenzimidazole synthase OS=Rhizobium meliloti (strain 1021) GN=bluB PE=1 SV=1</t>
  </si>
  <si>
    <t>PputA514_6429</t>
  </si>
  <si>
    <t>Cob(I)yrinic acid a,c-diamide adenosyltransferase OS=Pseudomonas aeruginosa (strain ATCC 15692 / PAO1 / 1C / PRS 101 / LMG 12228) GN=cobO PE=3 SV=1</t>
  </si>
  <si>
    <t>PputA514_6430</t>
  </si>
  <si>
    <t>PputA514_6433</t>
  </si>
  <si>
    <t>DnaA regulatory inactivator Hda OS=Yersinia enterocolitica serotype O:8 / biotype 1B (strain NCTC 13174 / 8081) GN=hda PE=3 SV=1</t>
  </si>
  <si>
    <t>PputA514_6434</t>
  </si>
  <si>
    <t>UPF0118 membrane protein RP630 OS=Rickettsia prowazekii (strain Madrid E) GN=RP630 PE=3 SV=1</t>
  </si>
  <si>
    <t>PputA514_6435</t>
  </si>
  <si>
    <t>PputA514_6436</t>
  </si>
  <si>
    <t>Phosphoribosylformylglycinamidine cyclo-ligase OS=Pseudomonas fluorescens (strain SBW25) GN=purM PE=3 SV=1</t>
  </si>
  <si>
    <t>PputA514_6437</t>
  </si>
  <si>
    <t>Phosphoribosylglycinamide formyltransferase OS=Escherichia coli (strain K12) GN=purN PE=1 SV=1</t>
  </si>
  <si>
    <t>PputA514_6438</t>
  </si>
  <si>
    <t>PputA514_6441</t>
  </si>
  <si>
    <t>Uncharacterized protein y4xN OS=Rhizobium sp. (strain NGR234) GN=NGR_a00750 PE=3 SV=1</t>
  </si>
  <si>
    <t>PputA514_6443</t>
  </si>
  <si>
    <t>Ferric aerobactin receptor OS=Klebsiella pneumoniae GN=iutA PE=1 SV=1</t>
  </si>
  <si>
    <t>PputA514_6444</t>
  </si>
  <si>
    <t>Uncharacterized protein YaiL OS=Escherichia coli (strain K12) GN=yaiL PE=4 SV=2</t>
  </si>
  <si>
    <t>PputA514_6445</t>
  </si>
  <si>
    <t>Nucleoside triphosphate pyrophosphohydrolase OS=Escherichia coli (strain K12) GN=mazG PE=1 SV=1</t>
  </si>
  <si>
    <t>PputA514_6446</t>
  </si>
  <si>
    <t>GTP pyrophosphokinase OS=Shigella flexneri GN=relA PE=3 SV=1</t>
  </si>
  <si>
    <t>PputA514_6448</t>
  </si>
  <si>
    <t>Cysteine synthase B OS=Pseudomonas aeruginosa (strain ATCC 15692 / PAO1 / 1C / PRS 101 / LMG 12228) GN=cysM PE=3 SV=1</t>
  </si>
  <si>
    <t>PputA514_6451</t>
  </si>
  <si>
    <t>PputA514_6453</t>
  </si>
  <si>
    <t>PputA514_6458</t>
  </si>
  <si>
    <t>PputA514_6468</t>
  </si>
  <si>
    <t>PputA514_6470</t>
  </si>
  <si>
    <t>PputA514_6472</t>
  </si>
  <si>
    <t>Miniconductance mechanosensitive channel YbdG OS=Shigella flexneri GN=ybdG PE=3 SV=1</t>
  </si>
  <si>
    <t>PputA514_6475</t>
  </si>
  <si>
    <t>PputA514_6476</t>
  </si>
  <si>
    <t>PputA514_6478</t>
  </si>
  <si>
    <t>Peptidyl-prolyl cis-trans isomerase A OS=Pseudomonas aeruginosa (strain ATCC 15692 / PAO1 / 1C / PRS 101 / LMG 12228) GN=ppiA PE=3 SV=2</t>
  </si>
  <si>
    <t>PputA514_6479</t>
  </si>
  <si>
    <t>Uncharacterized ABC transporter ATP-binding protein HI_1051 OS=Haemophilus influenzae (strain ATCC 51907 / DSM 11121 / KW20 / Rd) GN=HI_1051 PE=3 SV=1</t>
  </si>
  <si>
    <t>PputA514_6483</t>
  </si>
  <si>
    <t>ECF RNA polymerase sigma-E factor OS=Haemophilus influenzae (strain ATCC 51907 / DSM 11121 / KW20 / Rd) GN=rpoE PE=3 SV=1</t>
  </si>
  <si>
    <t>PputA514_6484</t>
  </si>
  <si>
    <t>3-oxoacyl-[acyl-carrier-protein] synthase 3 OS=Granulibacter bethesdensis (strain ATCC BAA-1260 / CGDNIH1) GN=fabH PE=3 SV=1</t>
  </si>
  <si>
    <t>PputA514_6486</t>
  </si>
  <si>
    <t>ATP-dependent RNA helicase HrpA OS=Escherichia coli (strain K12) GN=hrpA PE=3 SV=3</t>
  </si>
  <si>
    <t>PputA514_6487</t>
  </si>
  <si>
    <t>Isocitrate dehydrogenase kinase/phosphatase OS=Pseudomonas fluorescens (strain Pf0-1) GN=aceK PE=3 SV=1</t>
  </si>
  <si>
    <t>PputA514_6491</t>
  </si>
  <si>
    <t>dTDP-3-amino-3,6-dideoxy-alpha-D-galactopyranose 3-N-acetyltransferase OS=Aneurinibacillus thermoaerophilus GN=fdtC PE=1 SV=1</t>
  </si>
  <si>
    <t>product</t>
  </si>
  <si>
    <t>import inner membrane translocase subunit Tim44</t>
  </si>
  <si>
    <t>hypothetical protein</t>
  </si>
  <si>
    <t>EvpB family type VI secretion protein</t>
  </si>
  <si>
    <t>type VI secretion protein</t>
  </si>
  <si>
    <t>ImpA family type VI secretion-associated protein</t>
  </si>
  <si>
    <t>ppkA-like protein</t>
  </si>
  <si>
    <t>NAD-dependent epimerase/dehydratase</t>
  </si>
  <si>
    <t>lipoprotein</t>
  </si>
  <si>
    <t>metal dependent phosphohydrolase</t>
  </si>
  <si>
    <t>peptidase S45 penicillin amidase</t>
  </si>
  <si>
    <t>HSR1-like GTP-binding protein</t>
  </si>
  <si>
    <t>TonB family protein</t>
  </si>
  <si>
    <t>CheA signal transduction histidine kinase</t>
  </si>
  <si>
    <t>CheW domain-containing protein</t>
  </si>
  <si>
    <t>DEAD/DEAH box helicase</t>
  </si>
  <si>
    <t>Glycosyl transferase, putative</t>
  </si>
  <si>
    <t>general substrate transporter</t>
  </si>
  <si>
    <t>carboxyl-terminal protease</t>
  </si>
  <si>
    <t>glutaredoxin</t>
  </si>
  <si>
    <t>GreA/GreB family elongation factor</t>
  </si>
  <si>
    <t>phospho-2-dehydro-3-deoxyheptonate aldolase</t>
  </si>
  <si>
    <t>acyl-CoA thioesterase II</t>
  </si>
  <si>
    <t>CHAD domain-containing protein</t>
  </si>
  <si>
    <t>AbrB family transcriptional regulator</t>
  </si>
  <si>
    <t>putative nucleic-acid-binding protein, contains PIN domain</t>
  </si>
  <si>
    <t>Cro/CI family transcriptional regulator</t>
  </si>
  <si>
    <t>phosphoglycerate mutase</t>
  </si>
  <si>
    <t>Outer membrane protein-like protein</t>
  </si>
  <si>
    <t>DNA-binding protein</t>
  </si>
  <si>
    <t>anti-sigma-factor antagonist</t>
  </si>
  <si>
    <t>type IV pilus assembly PilZ</t>
  </si>
  <si>
    <t>blue (type1) copper domain-containing protein</t>
  </si>
  <si>
    <t>glyceraldehyde-3-phosphate dehydrogenase</t>
  </si>
  <si>
    <t>ATPase</t>
  </si>
  <si>
    <t>methyl-accepting chemotaxis sensory transducer</t>
  </si>
  <si>
    <t>beta-lactamase domain-containing protein</t>
  </si>
  <si>
    <t>5-carboxymethyl-2-hydroxymuconate isomerase</t>
  </si>
  <si>
    <t>water stress/hypersensitive response protein</t>
  </si>
  <si>
    <t>succinylglutamate desuccinylase/aspartoacylase</t>
  </si>
  <si>
    <t>extensin family protein</t>
  </si>
  <si>
    <t>YecA family protein</t>
  </si>
  <si>
    <t>MetA-pathway phenol degradation-like protein</t>
  </si>
  <si>
    <t>LppC family lipoprotein</t>
  </si>
  <si>
    <t>OmpA/MotB domain-containing protein</t>
  </si>
  <si>
    <t>phospholipid/glycerol acyltransferase</t>
  </si>
  <si>
    <t>toluene-tolerance protein</t>
  </si>
  <si>
    <t>signaling modulator of AmpD, AmpE</t>
  </si>
  <si>
    <t xml:space="preserve">NADH dehydrogenase </t>
  </si>
  <si>
    <t>GAF sensor signal transduction histidine kinase</t>
  </si>
  <si>
    <t>3-demethylubiquinone-9 3-methyltransferase</t>
  </si>
  <si>
    <t>acyl-CoA dehydrogenase</t>
  </si>
  <si>
    <t>alkylhydroperoxidase</t>
  </si>
  <si>
    <t>trehalose synthase</t>
  </si>
  <si>
    <t>glutathione-dependent formaldehyde-activating</t>
  </si>
  <si>
    <t>arsenical resistance protein ArsH</t>
  </si>
  <si>
    <r>
      <t>Table S1C. Expression levels (log</t>
    </r>
    <r>
      <rPr>
        <vertAlign val="sub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 xml:space="preserve">) for enzymes involved in PHA synthesis and fatty acid metabolism. </t>
    </r>
    <phoneticPr fontId="23" type="noConversion"/>
  </si>
  <si>
    <r>
      <t>Table S1B. Expression levels (log</t>
    </r>
    <r>
      <rPr>
        <vertAlign val="subscript"/>
        <sz val="12"/>
        <color theme="1"/>
        <rFont val="Times New Roman"/>
        <family val="1"/>
      </rPr>
      <t>2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Times New Roman"/>
        <family val="1"/>
      </rPr>
      <t>) for enzymes, regulators and transporters involved in aromatic compound catabolic pathways</t>
    </r>
    <phoneticPr fontId="23" type="noConversion"/>
  </si>
  <si>
    <t>3-ketoacyl-CoA thiolase OS=Pseudomonas fluorescens (strain Pf-5 / ATCC BAA-477) GN=fadA PE=3 SV=1</t>
    <phoneticPr fontId="23" type="noConversion"/>
  </si>
  <si>
    <t>Acyl-coenzyme A dehydrogenase OS=Yersinia pestis GN=fadE PE=3 SV=1</t>
    <phoneticPr fontId="23" type="noConversion"/>
  </si>
  <si>
    <t>Probable enoyl-CoA hydratase OS=Rhizobium meliloti (strain 1021) GN=fadB1 PE=3 SV=2</t>
    <phoneticPr fontId="23" type="noConversion"/>
  </si>
  <si>
    <t xml:space="preserve">4-carboxymuconolactone decarboxylase </t>
    <phoneticPr fontId="23" type="noConversion"/>
  </si>
  <si>
    <t xml:space="preserve">3-oxoadipate enol-lactone hydrolase </t>
    <phoneticPr fontId="23" type="noConversion"/>
  </si>
  <si>
    <t>3-carboxy-cis,cis-muconate cycloisomerase</t>
    <phoneticPr fontId="23" type="noConversion"/>
  </si>
  <si>
    <t>Table S1A. Expression levels (log2E) of lignin depolymerization enzymes in A514 cells.</t>
    <phoneticPr fontId="23" type="noConversion"/>
  </si>
  <si>
    <t>log2 E_vanillate</t>
    <phoneticPr fontId="23" type="noConversion"/>
  </si>
  <si>
    <t>log2 E_glucose</t>
    <phoneticPr fontId="23" type="noConversion"/>
  </si>
  <si>
    <t>log2 E_lignin_intra</t>
    <phoneticPr fontId="23" type="noConversion"/>
  </si>
  <si>
    <t>log2 E_lignin_extra</t>
    <phoneticPr fontId="23" type="noConversion"/>
  </si>
  <si>
    <r>
      <t xml:space="preserve">Table S1D. Expression levels </t>
    </r>
    <r>
      <rPr>
        <sz val="12"/>
        <color theme="1"/>
        <rFont val="宋体"/>
        <family val="3"/>
        <charset val="134"/>
      </rPr>
      <t>（</t>
    </r>
    <r>
      <rPr>
        <sz val="12"/>
        <color theme="1"/>
        <rFont val="Times New Roman"/>
        <family val="1"/>
      </rPr>
      <t>log2</t>
    </r>
    <r>
      <rPr>
        <i/>
        <sz val="12"/>
        <color theme="1"/>
        <rFont val="Times New Roman"/>
        <family val="1"/>
      </rPr>
      <t>E</t>
    </r>
    <r>
      <rPr>
        <sz val="12"/>
        <color theme="1"/>
        <rFont val="宋体"/>
        <family val="3"/>
        <charset val="134"/>
      </rPr>
      <t>）</t>
    </r>
    <r>
      <rPr>
        <sz val="12"/>
        <color theme="1"/>
        <rFont val="Times New Roman"/>
        <family val="1"/>
      </rPr>
      <t xml:space="preserve"> of all detected proteins in A514 cells under different carbon sources</t>
    </r>
    <phoneticPr fontId="23" type="noConversion"/>
  </si>
</sst>
</file>

<file path=xl/styles.xml><?xml version="1.0" encoding="utf-8"?>
<styleSheet xmlns="http://schemas.openxmlformats.org/spreadsheetml/2006/main">
  <fonts count="25">
    <font>
      <sz val="11"/>
      <color theme="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sz val="12"/>
      <color theme="1"/>
      <name val="宋体"/>
      <family val="2"/>
      <scheme val="minor"/>
    </font>
    <font>
      <vertAlign val="subscript"/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1" fillId="8" borderId="8" applyNumberFormat="0" applyFont="0" applyAlignment="0" applyProtection="0"/>
  </cellStyleXfs>
  <cellXfs count="11">
    <xf numFmtId="0" fontId="0" fillId="0" borderId="0" xfId="0"/>
    <xf numFmtId="0" fontId="14" fillId="0" borderId="0" xfId="0" applyFont="1"/>
    <xf numFmtId="0" fontId="19" fillId="0" borderId="0" xfId="0" applyFont="1"/>
    <xf numFmtId="0" fontId="18" fillId="0" borderId="0" xfId="0" applyFont="1"/>
    <xf numFmtId="0" fontId="18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left" vertical="center" wrapText="1"/>
    </xf>
    <xf numFmtId="0" fontId="19" fillId="0" borderId="0" xfId="0" applyFont="1" applyBorder="1" applyAlignment="1">
      <alignment vertical="center"/>
    </xf>
    <xf numFmtId="0" fontId="18" fillId="0" borderId="0" xfId="0" applyFont="1" applyFill="1" applyBorder="1" applyAlignment="1">
      <alignment horizontal="left" wrapText="1"/>
    </xf>
    <xf numFmtId="0" fontId="19" fillId="0" borderId="0" xfId="0" applyFont="1" applyBorder="1"/>
    <xf numFmtId="0" fontId="20" fillId="0" borderId="0" xfId="0" applyFont="1" applyAlignment="1">
      <alignment vertical="center"/>
    </xf>
    <xf numFmtId="0" fontId="19" fillId="0" borderId="0" xfId="41" applyFont="1"/>
  </cellXfs>
  <cellStyles count="43">
    <cellStyle name="20% - 强调文字颜色 1" xfId="18" builtinId="30" customBuiltin="1"/>
    <cellStyle name="20% - 强调文字颜色 2" xfId="22" builtinId="34" customBuiltin="1"/>
    <cellStyle name="20% - 强调文字颜色 3" xfId="26" builtinId="38" customBuiltin="1"/>
    <cellStyle name="20% - 强调文字颜色 4" xfId="30" builtinId="42" customBuiltin="1"/>
    <cellStyle name="20% - 强调文字颜色 5" xfId="34" builtinId="46" customBuiltin="1"/>
    <cellStyle name="20% - 强调文字颜色 6" xfId="38" builtinId="50" customBuiltin="1"/>
    <cellStyle name="40% - 强调文字颜色 1" xfId="19" builtinId="31" customBuiltin="1"/>
    <cellStyle name="40% - 强调文字颜色 2" xfId="23" builtinId="35" customBuiltin="1"/>
    <cellStyle name="40% - 强调文字颜色 3" xfId="27" builtinId="39" customBuiltin="1"/>
    <cellStyle name="40% - 强调文字颜色 4" xfId="31" builtinId="43" customBuiltin="1"/>
    <cellStyle name="40% - 强调文字颜色 5" xfId="35" builtinId="47" customBuiltin="1"/>
    <cellStyle name="40% - 强调文字颜色 6" xfId="39" builtinId="51" customBuiltin="1"/>
    <cellStyle name="60% - 强调文字颜色 1" xfId="20" builtinId="32" customBuiltin="1"/>
    <cellStyle name="60% - 强调文字颜色 2" xfId="24" builtinId="36" customBuiltin="1"/>
    <cellStyle name="60% - 强调文字颜色 3" xfId="28" builtinId="40" customBuiltin="1"/>
    <cellStyle name="60% - 强调文字颜色 4" xfId="32" builtinId="44" customBuiltin="1"/>
    <cellStyle name="60% - 强调文字颜色 5" xfId="36" builtinId="48" customBuiltin="1"/>
    <cellStyle name="60% - 强调文字颜色 6" xfId="40" builtinId="52" customBuiltin="1"/>
    <cellStyle name="Normal 2" xfId="41"/>
    <cellStyle name="Note 2" xfId="42"/>
    <cellStyle name="好" xfId="6" builtinId="26" customBuiltin="1"/>
    <cellStyle name="差" xfId="7" builtinId="27" customBuiltin="1"/>
    <cellStyle name="常规" xfId="0" builtinId="0"/>
    <cellStyle name="强调文字颜色 1" xfId="17" builtinId="29" customBuiltin="1"/>
    <cellStyle name="强调文字颜色 2" xfId="21" builtinId="33" customBuiltin="1"/>
    <cellStyle name="强调文字颜色 3" xfId="25" builtinId="37" customBuiltin="1"/>
    <cellStyle name="强调文字颜色 4" xfId="29" builtinId="41" customBuiltin="1"/>
    <cellStyle name="强调文字颜色 5" xfId="33" builtinId="45" customBuiltin="1"/>
    <cellStyle name="强调文字颜色 6" xfId="37" builtinId="49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检查单元格" xfId="13" builtinId="23" customBuiltin="1"/>
    <cellStyle name="汇总" xfId="16" builtinId="25" customBuiltin="1"/>
    <cellStyle name="解释性文本" xfId="15" builtinId="53" customBuiltin="1"/>
    <cellStyle name="警告文本" xfId="14" builtinId="11" customBuiltin="1"/>
    <cellStyle name="计算" xfId="11" builtinId="22" customBuiltin="1"/>
    <cellStyle name="输入" xfId="9" builtinId="20" customBuiltin="1"/>
    <cellStyle name="输出" xfId="10" builtinId="21" customBuiltin="1"/>
    <cellStyle name="适中" xfId="8" builtinId="28" customBuiltin="1"/>
    <cellStyle name="链接单元格" xfId="12" builtinId="24" customBuiltin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7"/>
  <sheetViews>
    <sheetView workbookViewId="0">
      <pane ySplit="2" topLeftCell="A3" activePane="bottomLeft" state="frozen"/>
      <selection pane="bottomLeft"/>
    </sheetView>
  </sheetViews>
  <sheetFormatPr defaultRowHeight="13.5"/>
  <cols>
    <col min="1" max="1" width="16.125" bestFit="1" customWidth="1"/>
    <col min="2" max="2" width="54.625" bestFit="1" customWidth="1"/>
    <col min="3" max="3" width="12.75" customWidth="1"/>
  </cols>
  <sheetData>
    <row r="1" spans="1:7" ht="15.75">
      <c r="A1" s="2" t="s">
        <v>5723</v>
      </c>
    </row>
    <row r="2" spans="1:7" ht="15.75">
      <c r="A2" s="2" t="s">
        <v>0</v>
      </c>
      <c r="B2" s="2" t="s">
        <v>1</v>
      </c>
      <c r="C2" s="2" t="s">
        <v>1754</v>
      </c>
      <c r="D2" s="2" t="s">
        <v>1755</v>
      </c>
      <c r="E2" s="2" t="s">
        <v>1756</v>
      </c>
      <c r="F2" s="2" t="s">
        <v>1757</v>
      </c>
      <c r="G2" s="2"/>
    </row>
    <row r="3" spans="1:7" ht="15.75">
      <c r="A3" s="3" t="s">
        <v>2</v>
      </c>
      <c r="B3" s="3" t="s">
        <v>3</v>
      </c>
      <c r="C3" s="2">
        <v>0</v>
      </c>
      <c r="D3" s="2">
        <v>0</v>
      </c>
      <c r="E3" s="2">
        <v>0</v>
      </c>
      <c r="F3" s="2">
        <f>LOG(114.87, 2)</f>
        <v>6.8438582557965919</v>
      </c>
      <c r="G3" s="2"/>
    </row>
    <row r="4" spans="1:7" ht="15.75">
      <c r="A4" s="3" t="s">
        <v>4</v>
      </c>
      <c r="B4" s="3" t="s">
        <v>5</v>
      </c>
      <c r="C4" s="2">
        <v>0</v>
      </c>
      <c r="D4" s="2">
        <v>0</v>
      </c>
      <c r="E4" s="2">
        <f>LOG(13.2, 2)</f>
        <v>3.7224660244710912</v>
      </c>
      <c r="F4" s="2">
        <v>0</v>
      </c>
      <c r="G4" s="2"/>
    </row>
    <row r="5" spans="1:7" ht="15.75">
      <c r="A5" s="3" t="s">
        <v>6</v>
      </c>
      <c r="B5" s="3" t="s">
        <v>7</v>
      </c>
      <c r="C5" s="2">
        <f>LOG(201.99, 2)</f>
        <v>7.6581400604373222</v>
      </c>
      <c r="D5" s="2">
        <v>0</v>
      </c>
      <c r="E5" s="2">
        <f>LOG(421.46, 2)</f>
        <v>8.7192519038839098</v>
      </c>
      <c r="F5" s="2">
        <v>0</v>
      </c>
      <c r="G5" s="2"/>
    </row>
    <row r="6" spans="1:7" ht="15.75">
      <c r="A6" s="3" t="s">
        <v>8</v>
      </c>
      <c r="B6" s="3" t="s">
        <v>9</v>
      </c>
      <c r="C6" s="2">
        <f>LOG(55.93, 2)</f>
        <v>5.8055504252108561</v>
      </c>
      <c r="D6" s="2">
        <f>LOG(70.67, 2)</f>
        <v>6.1430260038899736</v>
      </c>
      <c r="E6" s="2"/>
      <c r="F6" s="2">
        <f>LOG(64.83,2)</f>
        <v>6.0185896678059398</v>
      </c>
      <c r="G6" s="2"/>
    </row>
    <row r="7" spans="1:7" ht="15.75">
      <c r="A7" s="3" t="s">
        <v>10</v>
      </c>
      <c r="B7" s="3" t="s">
        <v>11</v>
      </c>
      <c r="C7" s="2">
        <v>0</v>
      </c>
      <c r="D7" s="2">
        <v>0</v>
      </c>
      <c r="E7" s="2">
        <f>LOG(138.65,2)</f>
        <v>7.1153038061521166</v>
      </c>
      <c r="F7" s="2">
        <v>0</v>
      </c>
      <c r="G7" s="2"/>
    </row>
    <row r="8" spans="1:7" ht="15.75">
      <c r="A8" s="3" t="s">
        <v>12</v>
      </c>
      <c r="B8" s="3" t="s">
        <v>13</v>
      </c>
      <c r="C8" s="2">
        <v>0</v>
      </c>
      <c r="D8" s="2">
        <v>0</v>
      </c>
      <c r="E8" s="2">
        <f>LOG(100.82,2)</f>
        <v>6.6556380492346392</v>
      </c>
      <c r="F8" s="2">
        <f>LOG(286.44,2)</f>
        <v>8.1620891620282094</v>
      </c>
      <c r="G8" s="3"/>
    </row>
    <row r="9" spans="1:7" ht="15.75">
      <c r="A9" s="3" t="s">
        <v>14</v>
      </c>
      <c r="B9" s="3" t="s">
        <v>15</v>
      </c>
      <c r="C9" s="2">
        <f>LOG(49.1,2)</f>
        <v>5.6176511194273306</v>
      </c>
      <c r="D9" s="2">
        <f>LOG(72.39,2)</f>
        <v>6.1777185111621824</v>
      </c>
      <c r="E9" s="2">
        <f>LOG(120.22,2)</f>
        <v>6.9095331149468935</v>
      </c>
      <c r="F9" s="2">
        <f>LOG(161.03,2)</f>
        <v>7.3311856782348048</v>
      </c>
      <c r="G9" s="3"/>
    </row>
    <row r="10" spans="1:7" ht="15.75">
      <c r="A10" s="3" t="s">
        <v>16</v>
      </c>
      <c r="B10" s="3" t="s">
        <v>15</v>
      </c>
      <c r="C10" s="2">
        <f>LOG(133.085,2)</f>
        <v>7.0562041641416382</v>
      </c>
      <c r="D10" s="2">
        <f>LOG(52.11,2)</f>
        <v>5.7034883496568245</v>
      </c>
      <c r="E10" s="2">
        <f>LOG(504.85,2)</f>
        <v>8.9797109907050086</v>
      </c>
      <c r="F10" s="2">
        <f>LOG(348.89,2)</f>
        <v>8.4466284368995552</v>
      </c>
      <c r="G10" s="2"/>
    </row>
    <row r="11" spans="1:7" ht="15.75">
      <c r="A11" s="3" t="s">
        <v>17</v>
      </c>
      <c r="B11" s="3" t="s">
        <v>18</v>
      </c>
      <c r="C11" s="2">
        <f>LOG(250.45, 2)</f>
        <v>7.9683788013705392</v>
      </c>
      <c r="D11" s="2">
        <f>LOG(139.62,2)</f>
        <v>7.1253618063517807</v>
      </c>
      <c r="E11" s="2">
        <f>LOG(198.12, 2)</f>
        <v>7.6302307158596907</v>
      </c>
      <c r="F11" s="2">
        <f>LOG(96.06, 2)</f>
        <v>6.5858639034626885</v>
      </c>
      <c r="G11" s="2"/>
    </row>
    <row r="12" spans="1:7" ht="15.75">
      <c r="A12" s="3" t="s">
        <v>19</v>
      </c>
      <c r="B12" s="3" t="s">
        <v>18</v>
      </c>
      <c r="C12" s="2">
        <f>LOG(1149.545,2)</f>
        <v>10.166847227452518</v>
      </c>
      <c r="D12" s="2">
        <f>LOG(1683.72, 2)</f>
        <v>10.717436525086528</v>
      </c>
      <c r="E12" s="2">
        <f>LOG(2980.895, 2)</f>
        <v>11.541529842934073</v>
      </c>
      <c r="F12" s="2">
        <f>LOG(3007.53, 2)</f>
        <v>11.554363412964642</v>
      </c>
      <c r="G12" s="2"/>
    </row>
    <row r="13" spans="1:7" ht="15.75">
      <c r="A13" s="3" t="s">
        <v>20</v>
      </c>
      <c r="B13" s="3" t="s">
        <v>21</v>
      </c>
      <c r="C13" s="2">
        <v>0</v>
      </c>
      <c r="D13" s="2">
        <f>LOG(341.165, 2)</f>
        <v>8.4143258384343262</v>
      </c>
      <c r="E13" s="2">
        <v>0</v>
      </c>
      <c r="F13" s="2">
        <f>LOG(459.5, 2)</f>
        <v>8.8439210512890352</v>
      </c>
      <c r="G13" s="2"/>
    </row>
    <row r="14" spans="1:7" ht="15.75">
      <c r="A14" s="3" t="s">
        <v>22</v>
      </c>
      <c r="B14" s="3" t="s">
        <v>21</v>
      </c>
      <c r="C14" s="2">
        <f>LOG(466.36, 2)</f>
        <v>8.8653002427291234</v>
      </c>
      <c r="D14" s="2">
        <v>0</v>
      </c>
      <c r="E14" s="2">
        <v>0</v>
      </c>
      <c r="F14" s="2">
        <f>LOG(364.13, 2)</f>
        <v>8.5083097964408747</v>
      </c>
      <c r="G14" s="2"/>
    </row>
    <row r="15" spans="1:7" ht="15.75">
      <c r="A15" s="3" t="s">
        <v>23</v>
      </c>
      <c r="B15" s="3" t="s">
        <v>24</v>
      </c>
      <c r="C15" s="2">
        <f>LOG(1001.615, 2)</f>
        <v>9.9681123577397166</v>
      </c>
      <c r="D15" s="2">
        <f>LOG(1353.535, 2)</f>
        <v>10.402516478216869</v>
      </c>
      <c r="E15" s="2">
        <f>LOG(1727.79, 2)</f>
        <v>10.754712163986694</v>
      </c>
      <c r="F15" s="2">
        <f>LOG(1394.53, 2)</f>
        <v>10.445563255518582</v>
      </c>
      <c r="G15" s="2"/>
    </row>
    <row r="16" spans="1:7" ht="15.75">
      <c r="A16" s="2" t="s">
        <v>25</v>
      </c>
      <c r="B16" s="3" t="s">
        <v>26</v>
      </c>
      <c r="C16" s="2">
        <v>0</v>
      </c>
      <c r="D16" s="2">
        <f>LOG(47.65, 2)</f>
        <v>5.5744043090225794</v>
      </c>
      <c r="E16" s="2">
        <v>0</v>
      </c>
      <c r="F16" s="2">
        <v>0</v>
      </c>
      <c r="G16" s="2"/>
    </row>
    <row r="17" spans="1:7" ht="15.75">
      <c r="A17" s="2" t="s">
        <v>27</v>
      </c>
      <c r="B17" s="3" t="s">
        <v>124</v>
      </c>
      <c r="C17" s="2">
        <v>0</v>
      </c>
      <c r="D17" s="2">
        <v>0</v>
      </c>
      <c r="E17" s="2">
        <f>LOG(84.83, 2)</f>
        <v>6.4065026568128749</v>
      </c>
      <c r="F17" s="2">
        <v>0</v>
      </c>
      <c r="G17" s="2"/>
    </row>
  </sheetData>
  <phoneticPr fontId="2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128"/>
  <sheetViews>
    <sheetView workbookViewId="0">
      <pane ySplit="2" topLeftCell="A3" activePane="bottomLeft" state="frozen"/>
      <selection pane="bottomLeft" activeCell="F2" sqref="F2"/>
    </sheetView>
  </sheetViews>
  <sheetFormatPr defaultColWidth="9.125" defaultRowHeight="15.75"/>
  <cols>
    <col min="1" max="1" width="15.875" style="2" bestFit="1" customWidth="1"/>
    <col min="2" max="2" width="47.75" style="2" customWidth="1"/>
    <col min="3" max="16384" width="9.125" style="2"/>
  </cols>
  <sheetData>
    <row r="1" spans="1:6" ht="18.75">
      <c r="A1" s="2" t="s">
        <v>5716</v>
      </c>
    </row>
    <row r="2" spans="1:6">
      <c r="A2" s="2" t="s">
        <v>0</v>
      </c>
      <c r="B2" s="2" t="s">
        <v>1</v>
      </c>
      <c r="C2" s="2" t="s">
        <v>5725</v>
      </c>
      <c r="D2" s="2" t="s">
        <v>5724</v>
      </c>
      <c r="E2" s="2" t="s">
        <v>5726</v>
      </c>
      <c r="F2" s="2" t="s">
        <v>5727</v>
      </c>
    </row>
    <row r="3" spans="1:6">
      <c r="A3" s="4" t="s">
        <v>28</v>
      </c>
      <c r="B3" s="5" t="s">
        <v>5720</v>
      </c>
      <c r="C3" s="2">
        <f>LOG(1036.765, 2)</f>
        <v>10.017873205085673</v>
      </c>
      <c r="D3" s="2">
        <f>LOG(14020.41, 2)</f>
        <v>13.775240918364316</v>
      </c>
      <c r="E3" s="2">
        <f>LOG(2370.605, 2)</f>
        <v>11.211039579698328</v>
      </c>
      <c r="F3" s="2">
        <f>LOG(1209.84, 2)</f>
        <v>10.240600549955797</v>
      </c>
    </row>
    <row r="4" spans="1:6">
      <c r="A4" s="4" t="s">
        <v>29</v>
      </c>
      <c r="B4" s="5" t="s">
        <v>5721</v>
      </c>
      <c r="C4" s="2">
        <f>LOG(637.05, 2)</f>
        <v>9.3152627991811965</v>
      </c>
      <c r="D4" s="2">
        <f>LOG(7070.405, 2)</f>
        <v>12.787577141105082</v>
      </c>
      <c r="E4" s="2">
        <f>LOG(3388.47, 2)</f>
        <v>11.726418283193237</v>
      </c>
      <c r="F4" s="2">
        <f>LOG(1722, 2)</f>
        <v>10.749869427396844</v>
      </c>
    </row>
    <row r="5" spans="1:6">
      <c r="A5" s="6" t="s">
        <v>30</v>
      </c>
      <c r="B5" s="7" t="s">
        <v>5722</v>
      </c>
      <c r="C5" s="2">
        <f>LOG(503.69, 2)</f>
        <v>8.976392278536121</v>
      </c>
      <c r="D5" s="2">
        <f>LOG(5794.005, 2)</f>
        <v>12.50034521426041</v>
      </c>
      <c r="E5" s="2">
        <f>LOG(1924.425, 2)</f>
        <v>10.91021173121406</v>
      </c>
      <c r="F5" s="2">
        <f>LOG(1955.865, 2)</f>
        <v>10.933591079005417</v>
      </c>
    </row>
    <row r="6" spans="1:6">
      <c r="A6" s="6" t="s">
        <v>32</v>
      </c>
      <c r="B6" s="7" t="s">
        <v>33</v>
      </c>
      <c r="C6" s="2">
        <f>LOG(54.305, 2)</f>
        <v>5.763013131648357</v>
      </c>
      <c r="D6" s="2">
        <f>LOG(533.375, 2)</f>
        <v>9.0590063952011128</v>
      </c>
      <c r="E6" s="2">
        <f>LOG(150.205, 2)</f>
        <v>7.2307890276278588</v>
      </c>
      <c r="F6" s="2">
        <f>LOG(84.365, 2)</f>
        <v>6.3985726957259645</v>
      </c>
    </row>
    <row r="7" spans="1:6">
      <c r="A7" s="6" t="s">
        <v>34</v>
      </c>
      <c r="B7" s="7" t="s">
        <v>35</v>
      </c>
      <c r="C7" s="2">
        <v>0</v>
      </c>
      <c r="D7" s="2">
        <f>LOG(11779.17, 2)</f>
        <v>13.52395026514646</v>
      </c>
      <c r="E7" s="2">
        <f>LOG(2893.535, 2)</f>
        <v>11.498617379615618</v>
      </c>
      <c r="F7" s="2">
        <f>LOG(1719.02, 2)</f>
        <v>10.747370614663033</v>
      </c>
    </row>
    <row r="8" spans="1:6">
      <c r="A8" s="6" t="s">
        <v>36</v>
      </c>
      <c r="B8" s="6" t="s">
        <v>37</v>
      </c>
      <c r="C8" s="2">
        <f>LOG(157.53, 2)</f>
        <v>7.2994827912746709</v>
      </c>
      <c r="D8" s="2">
        <f>LOG(12283.38, 2)</f>
        <v>13.584419979204867</v>
      </c>
      <c r="E8" s="2">
        <f>LOG(2108.56, 2)</f>
        <v>11.042042359383649</v>
      </c>
      <c r="F8" s="2">
        <f>LOG(3254.5, 2)</f>
        <v>11.668220198888896</v>
      </c>
    </row>
    <row r="9" spans="1:6">
      <c r="A9" s="6" t="s">
        <v>38</v>
      </c>
      <c r="B9" s="7" t="s">
        <v>39</v>
      </c>
      <c r="C9" s="2">
        <f>LOG(253.225, 2)</f>
        <v>7.984276033701966</v>
      </c>
      <c r="D9" s="2">
        <f>LOG(11230.96, 2)</f>
        <v>13.455193631245631</v>
      </c>
      <c r="E9" s="2">
        <f>LOG(11566.21, 2)</f>
        <v>13.497628581077816</v>
      </c>
      <c r="F9" s="2">
        <f>LOG(7736.23, 2)</f>
        <v>12.917414971788995</v>
      </c>
    </row>
    <row r="10" spans="1:6">
      <c r="A10" s="4" t="s">
        <v>40</v>
      </c>
      <c r="B10" s="7" t="s">
        <v>41</v>
      </c>
      <c r="C10" s="2">
        <v>0</v>
      </c>
      <c r="D10" s="2">
        <f>LOG(12879.18, 2)</f>
        <v>13.65275312148078</v>
      </c>
      <c r="E10" s="2">
        <f>LOG(3737.605, 2)</f>
        <v>11.867898393966538</v>
      </c>
      <c r="F10" s="2">
        <f>LOG(5429.455, 2)</f>
        <v>12.406591674541049</v>
      </c>
    </row>
    <row r="11" spans="1:6">
      <c r="A11" s="4" t="s">
        <v>42</v>
      </c>
      <c r="B11" s="5" t="s">
        <v>43</v>
      </c>
      <c r="C11" s="2">
        <f>LOG(222.55, 2)</f>
        <v>7.7979856905649072</v>
      </c>
      <c r="D11" s="2">
        <f>LOG(4706.04, 2)</f>
        <v>12.200297867773465</v>
      </c>
      <c r="E11" s="2">
        <f>LOG(2174.875, 2)</f>
        <v>11.086716769732693</v>
      </c>
      <c r="F11" s="2">
        <f>LOG(809.825, 2)</f>
        <v>9.6614663707235255</v>
      </c>
    </row>
    <row r="12" spans="1:6">
      <c r="A12" s="2" t="s">
        <v>122</v>
      </c>
      <c r="B12" s="2" t="s">
        <v>125</v>
      </c>
      <c r="C12" s="10">
        <v>0</v>
      </c>
      <c r="D12" s="10">
        <v>13.99199033</v>
      </c>
      <c r="E12" s="10">
        <v>12.220615629999999</v>
      </c>
      <c r="F12" s="2">
        <v>13.095087911388998</v>
      </c>
    </row>
    <row r="13" spans="1:6">
      <c r="A13" s="2" t="s">
        <v>120</v>
      </c>
      <c r="B13" s="2" t="s">
        <v>126</v>
      </c>
      <c r="C13" s="10">
        <v>0</v>
      </c>
      <c r="D13" s="10">
        <v>11.92168</v>
      </c>
      <c r="E13" s="10">
        <v>11.602650000000001</v>
      </c>
      <c r="F13" s="2">
        <v>11.406850724737003</v>
      </c>
    </row>
    <row r="14" spans="1:6" ht="31.5">
      <c r="A14" s="4" t="s">
        <v>44</v>
      </c>
      <c r="B14" s="7" t="s">
        <v>45</v>
      </c>
      <c r="C14" s="2">
        <v>0</v>
      </c>
      <c r="D14" s="2">
        <v>0</v>
      </c>
      <c r="E14" s="2">
        <v>0</v>
      </c>
      <c r="F14" s="2">
        <f>LOG(80.95, 2)</f>
        <v>6.3389591754152042</v>
      </c>
    </row>
    <row r="15" spans="1:6">
      <c r="A15" s="4" t="s">
        <v>46</v>
      </c>
      <c r="B15" s="7" t="s">
        <v>47</v>
      </c>
      <c r="C15" s="2">
        <v>0</v>
      </c>
      <c r="D15" s="2">
        <f>LOG(204.97, 2)</f>
        <v>7.6792689579521438</v>
      </c>
      <c r="E15" s="2">
        <f>LOG(282.43, 2)</f>
        <v>8.1417495310483972</v>
      </c>
      <c r="F15" s="2">
        <f>LOG(188.765, 2)</f>
        <v>7.5604474809185307</v>
      </c>
    </row>
    <row r="16" spans="1:6">
      <c r="A16" s="4" t="s">
        <v>48</v>
      </c>
      <c r="B16" s="7" t="s">
        <v>49</v>
      </c>
      <c r="C16" s="2">
        <v>0</v>
      </c>
      <c r="D16" s="2">
        <f>LOG(58.77, 2)</f>
        <v>5.8770079932140185</v>
      </c>
      <c r="E16" s="2">
        <f>LOG(308.645, 2)</f>
        <v>8.2698046098943099</v>
      </c>
      <c r="F16" s="2">
        <f>LOG(179.01, 2)</f>
        <v>7.4838963725013317</v>
      </c>
    </row>
    <row r="17" spans="1:6">
      <c r="A17" s="4" t="s">
        <v>50</v>
      </c>
      <c r="B17" s="7" t="s">
        <v>51</v>
      </c>
      <c r="C17" s="2">
        <f>LOG(29.42, 2)</f>
        <v>4.8787253414801057</v>
      </c>
      <c r="D17" s="2">
        <f>LOG(695.035, 2)</f>
        <v>9.4409418194886161</v>
      </c>
      <c r="E17" s="2">
        <f>LOG(4111.465, 2)</f>
        <v>12.00543683225267</v>
      </c>
      <c r="F17" s="2">
        <f>LOG(4198.33, 2)</f>
        <v>12.035599855449384</v>
      </c>
    </row>
    <row r="18" spans="1:6">
      <c r="A18" s="4" t="s">
        <v>52</v>
      </c>
      <c r="B18" s="7" t="s">
        <v>53</v>
      </c>
      <c r="C18" s="2">
        <v>0</v>
      </c>
      <c r="D18" s="2">
        <f>LOG(495.81, 2)</f>
        <v>8.9536435592326793</v>
      </c>
      <c r="E18" s="2">
        <f>LOG(2886.335, 2)</f>
        <v>11.495023039373578</v>
      </c>
      <c r="F18" s="2">
        <f>LOG(2475.74, 2)</f>
        <v>11.273644096626901</v>
      </c>
    </row>
    <row r="19" spans="1:6">
      <c r="A19" s="6" t="s">
        <v>54</v>
      </c>
      <c r="B19" s="7" t="s">
        <v>55</v>
      </c>
      <c r="C19" s="2">
        <v>0</v>
      </c>
      <c r="D19" s="2">
        <f>LOG(26914.05, 2)</f>
        <v>14.71607188220654</v>
      </c>
      <c r="E19" s="2">
        <f>LOG(1093.505, 2)</f>
        <v>10.094744101718156</v>
      </c>
      <c r="F19" s="2">
        <f>LOG(905.675, 2)</f>
        <v>9.8228496241456806</v>
      </c>
    </row>
    <row r="20" spans="1:6">
      <c r="A20" s="6" t="s">
        <v>56</v>
      </c>
      <c r="B20" s="5" t="s">
        <v>51</v>
      </c>
      <c r="C20" s="2">
        <f>LOG(297.46, 2)</f>
        <v>8.2165518693499298</v>
      </c>
      <c r="D20" s="2">
        <f>LOG(279.475, 2)</f>
        <v>8.1265754245814747</v>
      </c>
      <c r="E20" s="2">
        <f>LOG(909.435, 2)</f>
        <v>9.8288267176693296</v>
      </c>
      <c r="F20" s="2">
        <f>LOG(526.79, 2)</f>
        <v>9.0410841490985732</v>
      </c>
    </row>
    <row r="21" spans="1:6">
      <c r="A21" s="6" t="s">
        <v>57</v>
      </c>
      <c r="B21" s="7" t="s">
        <v>58</v>
      </c>
      <c r="C21" s="2">
        <v>0</v>
      </c>
      <c r="D21" s="2">
        <v>0</v>
      </c>
      <c r="E21" s="2">
        <f>LOG(263.87, 2)</f>
        <v>8.0436835263749273</v>
      </c>
      <c r="F21" s="2">
        <v>0</v>
      </c>
    </row>
    <row r="22" spans="1:6">
      <c r="A22" s="6" t="s">
        <v>59</v>
      </c>
      <c r="B22" s="5" t="s">
        <v>60</v>
      </c>
      <c r="C22" s="2">
        <v>0</v>
      </c>
      <c r="D22" s="2">
        <v>0</v>
      </c>
      <c r="E22" s="2">
        <f>LOG(402.375, 2)</f>
        <v>8.6523968614776781</v>
      </c>
      <c r="F22" s="2">
        <f>LOG(147.415, 2)</f>
        <v>7.2037395210230457</v>
      </c>
    </row>
    <row r="23" spans="1:6">
      <c r="A23" s="8" t="s">
        <v>61</v>
      </c>
      <c r="B23" s="7" t="s">
        <v>62</v>
      </c>
      <c r="C23" s="2">
        <v>0</v>
      </c>
      <c r="D23" s="2">
        <v>0</v>
      </c>
      <c r="E23" s="2">
        <v>0</v>
      </c>
      <c r="F23" s="2">
        <f>LOG(351.605, 2)</f>
        <v>8.4578117762512477</v>
      </c>
    </row>
    <row r="24" spans="1:6">
      <c r="A24" s="8" t="s">
        <v>63</v>
      </c>
      <c r="B24" s="7" t="s">
        <v>64</v>
      </c>
      <c r="C24" s="2">
        <v>0</v>
      </c>
      <c r="D24" s="2">
        <v>0</v>
      </c>
      <c r="E24" s="2">
        <f>LOG(137.7, 2)</f>
        <v>7.1053847492476025</v>
      </c>
      <c r="F24" s="2">
        <f>LOG(376.24, 2)</f>
        <v>8.5555094270832566</v>
      </c>
    </row>
    <row r="25" spans="1:6">
      <c r="A25" s="6" t="s">
        <v>65</v>
      </c>
      <c r="B25" s="7" t="s">
        <v>66</v>
      </c>
      <c r="C25" s="2">
        <v>0</v>
      </c>
      <c r="D25" s="2">
        <v>0</v>
      </c>
      <c r="E25" s="2">
        <f>LOG(351.77, 2)</f>
        <v>8.4584886404733588</v>
      </c>
      <c r="F25" s="2">
        <v>0</v>
      </c>
    </row>
    <row r="26" spans="1:6">
      <c r="A26" s="6" t="s">
        <v>67</v>
      </c>
      <c r="B26" s="7" t="s">
        <v>68</v>
      </c>
      <c r="C26" s="2">
        <v>0</v>
      </c>
      <c r="D26" s="2">
        <f>LOG(58.44, 2)</f>
        <v>5.8688842730287734</v>
      </c>
      <c r="E26" s="2">
        <f>LOG(561.63, 2)</f>
        <v>9.1334761904016393</v>
      </c>
      <c r="F26" s="2">
        <v>0</v>
      </c>
    </row>
    <row r="27" spans="1:6">
      <c r="A27" s="6" t="s">
        <v>69</v>
      </c>
      <c r="B27" s="7" t="s">
        <v>70</v>
      </c>
      <c r="C27" s="2">
        <v>0</v>
      </c>
      <c r="D27" s="2">
        <f>LOG(238.5, 2)</f>
        <v>7.8978454560055118</v>
      </c>
      <c r="E27" s="2">
        <f>LOG(124.03, 2)</f>
        <v>6.9545453072940058</v>
      </c>
      <c r="F27" s="2">
        <f>LOG(91.135, 2)</f>
        <v>6.5099333160840249</v>
      </c>
    </row>
    <row r="28" spans="1:6">
      <c r="A28" s="2" t="s">
        <v>71</v>
      </c>
      <c r="B28" s="2" t="s">
        <v>131</v>
      </c>
      <c r="C28" s="2">
        <f>LOG(1077.99, 2)</f>
        <v>10.074128079619552</v>
      </c>
      <c r="D28" s="2">
        <f>LOG(460.59, 2)</f>
        <v>8.8473392784846823</v>
      </c>
      <c r="E28" s="2">
        <f>LOG(898.84, 2)</f>
        <v>9.8119205182506732</v>
      </c>
      <c r="F28" s="2">
        <f>LOG(1644.975, 2)</f>
        <v>10.683849942999448</v>
      </c>
    </row>
    <row r="29" spans="1:6">
      <c r="A29" s="2" t="s">
        <v>72</v>
      </c>
      <c r="B29" s="2" t="s">
        <v>132</v>
      </c>
      <c r="C29" s="2">
        <v>0</v>
      </c>
      <c r="D29" s="2">
        <v>0</v>
      </c>
      <c r="E29" s="2">
        <f>LOG(274.46, 2)</f>
        <v>8.1004520949009375</v>
      </c>
      <c r="F29" s="2">
        <f>LOG(139.77, 2)</f>
        <v>7.1269109260548893</v>
      </c>
    </row>
    <row r="30" spans="1:6">
      <c r="A30" s="2" t="s">
        <v>73</v>
      </c>
      <c r="B30" s="2" t="s">
        <v>133</v>
      </c>
      <c r="C30" s="2">
        <v>0</v>
      </c>
      <c r="D30" s="2">
        <f>LOG(142.81, 2)</f>
        <v>7.1579531946689583</v>
      </c>
      <c r="E30" s="2">
        <f>LOG(178.23, 2)</f>
        <v>7.4775963841455937</v>
      </c>
      <c r="F30" s="2">
        <f>LOG(170.89,2)</f>
        <v>7.4169241668208841</v>
      </c>
    </row>
    <row r="31" spans="1:6">
      <c r="A31" s="2" t="s">
        <v>74</v>
      </c>
      <c r="B31" s="2" t="s">
        <v>133</v>
      </c>
      <c r="C31" s="2">
        <v>0</v>
      </c>
      <c r="D31" s="2">
        <f>LOG(543.07, 2)</f>
        <v>9.0849943586036694</v>
      </c>
      <c r="E31" s="2">
        <f>LOG(251.5, 2)</f>
        <v>7.9744145898055274</v>
      </c>
      <c r="F31" s="2">
        <v>0</v>
      </c>
    </row>
    <row r="32" spans="1:6">
      <c r="A32" s="2" t="s">
        <v>75</v>
      </c>
      <c r="B32" s="2" t="s">
        <v>135</v>
      </c>
      <c r="C32" s="2">
        <v>0</v>
      </c>
      <c r="D32" s="2">
        <v>0</v>
      </c>
      <c r="E32" s="2">
        <f>LOG(98.61, 2)</f>
        <v>6.6236620520267415</v>
      </c>
      <c r="F32" s="2">
        <v>0</v>
      </c>
    </row>
    <row r="33" spans="1:6">
      <c r="A33" s="2" t="s">
        <v>76</v>
      </c>
      <c r="B33" s="2" t="s">
        <v>134</v>
      </c>
      <c r="C33" s="2">
        <v>0</v>
      </c>
      <c r="D33" s="2">
        <v>0</v>
      </c>
      <c r="E33" s="2">
        <f>LOG(3001.225, 2)</f>
        <v>11.551335765616324</v>
      </c>
      <c r="F33" s="2">
        <v>0</v>
      </c>
    </row>
    <row r="34" spans="1:6">
      <c r="A34" s="8" t="s">
        <v>77</v>
      </c>
      <c r="B34" s="7" t="s">
        <v>78</v>
      </c>
      <c r="C34" s="2">
        <v>0</v>
      </c>
      <c r="D34" s="2">
        <f>LOG(81.12, 2)</f>
        <v>6.3419857472286161</v>
      </c>
      <c r="E34" s="2">
        <f>LOG(72.29, 2)</f>
        <v>6.1757241853802798</v>
      </c>
      <c r="F34" s="2">
        <f>LOG(74.41, 2)</f>
        <v>6.2174246138139839</v>
      </c>
    </row>
    <row r="35" spans="1:6">
      <c r="A35" s="6" t="s">
        <v>79</v>
      </c>
      <c r="B35" s="7" t="s">
        <v>80</v>
      </c>
      <c r="C35" s="2">
        <v>0</v>
      </c>
      <c r="D35" s="2">
        <v>0</v>
      </c>
      <c r="E35" s="2">
        <f>LOG(250.15, 2)</f>
        <v>7.9666496421053408</v>
      </c>
      <c r="F35" s="2">
        <v>0</v>
      </c>
    </row>
    <row r="36" spans="1:6">
      <c r="A36" s="6" t="s">
        <v>81</v>
      </c>
      <c r="B36" s="7" t="s">
        <v>82</v>
      </c>
      <c r="C36" s="2">
        <v>0</v>
      </c>
      <c r="D36" s="2">
        <v>0</v>
      </c>
      <c r="E36" s="2">
        <f>LOG(815.64, 2)</f>
        <v>9.6717887184232278</v>
      </c>
      <c r="F36" s="2">
        <v>0</v>
      </c>
    </row>
    <row r="37" spans="1:6">
      <c r="A37" s="6" t="s">
        <v>83</v>
      </c>
      <c r="B37" s="7" t="s">
        <v>84</v>
      </c>
      <c r="C37" s="2">
        <f>LOG(413.405, 2)</f>
        <v>8.6914120275743265</v>
      </c>
      <c r="D37" s="2">
        <f>LOG(664.18, 2)</f>
        <v>9.3754304703761981</v>
      </c>
      <c r="E37" s="2">
        <f>LOG(2399.685, 2)</f>
        <v>11.22862932434434</v>
      </c>
      <c r="F37" s="2">
        <f>LOG(1736.685, 2)</f>
        <v>10.762120386350363</v>
      </c>
    </row>
    <row r="38" spans="1:6">
      <c r="A38" s="6" t="s">
        <v>85</v>
      </c>
      <c r="B38" s="7" t="s">
        <v>86</v>
      </c>
      <c r="C38" s="2">
        <f>LOG(654.85, 2)</f>
        <v>9.3550206704110259</v>
      </c>
      <c r="D38" s="2">
        <f>LOG(888.4, 2)</f>
        <v>9.7950655826596194</v>
      </c>
      <c r="E38" s="2">
        <f>LOG(970.38, 2)</f>
        <v>9.9224060058986865</v>
      </c>
      <c r="F38" s="2">
        <f>LOG(813.805, 2)</f>
        <v>9.6685393341001422</v>
      </c>
    </row>
    <row r="39" spans="1:6">
      <c r="A39" s="6" t="s">
        <v>87</v>
      </c>
      <c r="B39" s="7" t="s">
        <v>88</v>
      </c>
      <c r="C39" s="2">
        <f>LOG(161.735, 2)</f>
        <v>7.3374881064494142</v>
      </c>
      <c r="D39" s="2">
        <f>LOG(370.945, 2)</f>
        <v>8.5350614841425365</v>
      </c>
      <c r="E39" s="2">
        <f>LOG(1127.155, 2)</f>
        <v>10.138470205101511</v>
      </c>
      <c r="F39" s="2">
        <f>LOG(690.945, 2)</f>
        <v>9.4324270648089978</v>
      </c>
    </row>
    <row r="40" spans="1:6">
      <c r="A40" s="6" t="s">
        <v>89</v>
      </c>
      <c r="B40" s="7" t="s">
        <v>90</v>
      </c>
      <c r="C40" s="2">
        <v>0</v>
      </c>
      <c r="D40" s="2">
        <f>LOG(480.92, 2)</f>
        <v>8.9096531145344784</v>
      </c>
      <c r="E40" s="2">
        <f>LOG(1947.99, 2)</f>
        <v>10.927770556031296</v>
      </c>
      <c r="F40" s="2">
        <f>LOG(711.03, 2)</f>
        <v>9.4737666215436835</v>
      </c>
    </row>
    <row r="41" spans="1:6">
      <c r="A41" s="6" t="s">
        <v>91</v>
      </c>
      <c r="B41" s="7" t="s">
        <v>92</v>
      </c>
      <c r="C41" s="2">
        <v>0</v>
      </c>
      <c r="D41" s="2">
        <v>0</v>
      </c>
      <c r="E41" s="2">
        <f>LOG(460.7, 2)</f>
        <v>8.8476837877168482</v>
      </c>
      <c r="F41" s="2">
        <f>LOG(259, 2)</f>
        <v>8.016808287686553</v>
      </c>
    </row>
    <row r="42" spans="1:6">
      <c r="A42" s="8" t="s">
        <v>93</v>
      </c>
      <c r="B42" s="2" t="s">
        <v>137</v>
      </c>
      <c r="C42" s="2">
        <v>0</v>
      </c>
      <c r="D42" s="2">
        <f>LOG(491.18, 2)</f>
        <v>8.9401080076321442</v>
      </c>
      <c r="E42" s="2">
        <f>LOG(229.89, 2)</f>
        <v>7.8447999013106617</v>
      </c>
      <c r="F42" s="2">
        <v>0</v>
      </c>
    </row>
    <row r="43" spans="1:6">
      <c r="A43" s="6" t="s">
        <v>94</v>
      </c>
      <c r="B43" s="2" t="s">
        <v>139</v>
      </c>
      <c r="C43" s="2">
        <v>0</v>
      </c>
      <c r="D43" s="2">
        <v>0</v>
      </c>
      <c r="E43" s="2">
        <f>LOG(148.8, 2)</f>
        <v>7.2172307162206701</v>
      </c>
      <c r="F43" s="2">
        <v>0</v>
      </c>
    </row>
    <row r="44" spans="1:6">
      <c r="A44" s="6" t="s">
        <v>95</v>
      </c>
      <c r="B44" s="2" t="s">
        <v>145</v>
      </c>
      <c r="C44" s="2">
        <v>0</v>
      </c>
      <c r="D44" s="2">
        <f>LOG(320.57, 2)</f>
        <v>8.3244956094145781</v>
      </c>
      <c r="E44" s="2">
        <f>LOG(971.07, 2)</f>
        <v>9.923431486462313</v>
      </c>
      <c r="F44" s="2">
        <f>LOG(665.115, 2)</f>
        <v>9.3774599974348085</v>
      </c>
    </row>
    <row r="45" spans="1:6">
      <c r="A45" s="6" t="s">
        <v>96</v>
      </c>
      <c r="B45" s="2" t="s">
        <v>141</v>
      </c>
      <c r="C45" s="2">
        <v>0</v>
      </c>
      <c r="D45" s="2">
        <f>LOG(948.86, 2)</f>
        <v>9.8900514295970723</v>
      </c>
      <c r="E45" s="2">
        <f>LOG(9705.78, 2)</f>
        <v>13.244628443702368</v>
      </c>
      <c r="F45" s="2">
        <f>LOG(6389.485, 2)</f>
        <v>12.641483937604606</v>
      </c>
    </row>
    <row r="46" spans="1:6">
      <c r="A46" s="6" t="s">
        <v>97</v>
      </c>
      <c r="B46" s="2" t="s">
        <v>142</v>
      </c>
      <c r="C46" s="2">
        <f>LOG(79.28, 2)</f>
        <v>6.3088850574117634</v>
      </c>
      <c r="D46" s="2">
        <f>LOG(240.99, 2)</f>
        <v>7.9128294721231933</v>
      </c>
      <c r="E46" s="2">
        <f>LOG(396.385, 2)</f>
        <v>8.6307585588706033</v>
      </c>
      <c r="F46" s="2">
        <f>LOG(229.75, 2)</f>
        <v>7.8439210512890343</v>
      </c>
    </row>
    <row r="47" spans="1:6">
      <c r="A47" s="6" t="s">
        <v>98</v>
      </c>
      <c r="B47" s="2" t="s">
        <v>143</v>
      </c>
      <c r="C47" s="2">
        <v>0</v>
      </c>
      <c r="D47" s="2">
        <f>LOG(376.22, 2)</f>
        <v>8.5554327348980923</v>
      </c>
      <c r="E47" s="2">
        <f>LOG(1501.505, 2)</f>
        <v>10.552193563728443</v>
      </c>
      <c r="F47" s="2">
        <f>LOG(1371.325, 2)</f>
        <v>10.421354810792206</v>
      </c>
    </row>
    <row r="48" spans="1:6">
      <c r="A48" s="6" t="s">
        <v>99</v>
      </c>
      <c r="B48" s="2" t="s">
        <v>144</v>
      </c>
      <c r="C48" s="2">
        <v>0</v>
      </c>
      <c r="D48" s="2">
        <v>0</v>
      </c>
      <c r="E48" s="2">
        <f>LOG(253.99, 2)</f>
        <v>7.9886278866366878</v>
      </c>
      <c r="F48" s="2">
        <f>LOG(82.24, 2)</f>
        <v>6.3617683594191536</v>
      </c>
    </row>
    <row r="49" spans="1:6">
      <c r="A49" s="6" t="s">
        <v>100</v>
      </c>
      <c r="B49" s="2" t="s">
        <v>146</v>
      </c>
      <c r="C49" s="2">
        <v>0</v>
      </c>
      <c r="D49" s="2">
        <v>0</v>
      </c>
      <c r="E49" s="2">
        <f>LOG(130.715, 2)</f>
        <v>7.0302808946717192</v>
      </c>
      <c r="F49" s="2">
        <f>LOG(126.76, 2)</f>
        <v>6.9859557546075095</v>
      </c>
    </row>
    <row r="50" spans="1:6">
      <c r="A50" s="2" t="s">
        <v>101</v>
      </c>
      <c r="B50" s="2" t="s">
        <v>149</v>
      </c>
      <c r="C50" s="2">
        <f>LOG(434.125, 2)</f>
        <v>8.7619666953820925</v>
      </c>
      <c r="D50" s="2">
        <f>LOG(685.93, 2)</f>
        <v>9.4219175448817118</v>
      </c>
      <c r="E50" s="2">
        <f>LOG(1199.335, 2)</f>
        <v>10.228018975385854</v>
      </c>
      <c r="F50" s="2">
        <f>LOG(446.215, 2)</f>
        <v>8.8015952019266486</v>
      </c>
    </row>
    <row r="51" spans="1:6">
      <c r="A51" s="2" t="s">
        <v>102</v>
      </c>
      <c r="B51" s="2" t="s">
        <v>151</v>
      </c>
      <c r="C51" s="2">
        <v>0</v>
      </c>
      <c r="D51" s="2">
        <v>0</v>
      </c>
      <c r="E51" s="2">
        <f>LOG(85.32, 2)</f>
        <v>6.414812060565847</v>
      </c>
      <c r="F51" s="2">
        <f>LOG(197.56, 2)</f>
        <v>7.6261470636037201</v>
      </c>
    </row>
    <row r="52" spans="1:6">
      <c r="A52" s="2" t="s">
        <v>103</v>
      </c>
      <c r="B52" s="2" t="s">
        <v>153</v>
      </c>
      <c r="C52" s="2">
        <v>0</v>
      </c>
      <c r="D52" s="2">
        <v>0</v>
      </c>
      <c r="E52" s="2">
        <f>LOG(51.97, 2)</f>
        <v>5.6996071538931776</v>
      </c>
      <c r="F52" s="2">
        <v>0</v>
      </c>
    </row>
    <row r="53" spans="1:6">
      <c r="A53" s="2" t="s">
        <v>104</v>
      </c>
      <c r="B53" s="2" t="s">
        <v>155</v>
      </c>
      <c r="C53" s="2">
        <f>LOG(186.27, 2)</f>
        <v>7.5412515273050991</v>
      </c>
      <c r="D53" s="2">
        <f>LOG(532.205, 2)</f>
        <v>9.0558382541395925</v>
      </c>
      <c r="E53" s="2">
        <f>LOG(549.385, 2)</f>
        <v>9.1016737104523493</v>
      </c>
      <c r="F53" s="2">
        <f>LOG(628, 2)</f>
        <v>9.2946207488916279</v>
      </c>
    </row>
    <row r="54" spans="1:6">
      <c r="A54" s="4" t="s">
        <v>105</v>
      </c>
      <c r="B54" s="2" t="s">
        <v>157</v>
      </c>
      <c r="C54" s="2">
        <f>LOG(160.035, 2)</f>
        <v>7.3222436499149843</v>
      </c>
      <c r="D54" s="2">
        <v>0</v>
      </c>
      <c r="E54" s="2">
        <v>0</v>
      </c>
      <c r="F54" s="2">
        <v>0</v>
      </c>
    </row>
    <row r="55" spans="1:6">
      <c r="A55" s="6" t="s">
        <v>106</v>
      </c>
      <c r="B55" s="2" t="s">
        <v>159</v>
      </c>
      <c r="C55" s="2">
        <f>LOG(201.225, 2)</f>
        <v>7.652665745094315</v>
      </c>
      <c r="D55" s="2">
        <v>0</v>
      </c>
      <c r="E55" s="2">
        <v>0</v>
      </c>
      <c r="F55" s="2">
        <v>0</v>
      </c>
    </row>
    <row r="56" spans="1:6">
      <c r="A56" s="6" t="s">
        <v>107</v>
      </c>
      <c r="B56" s="2" t="s">
        <v>162</v>
      </c>
      <c r="C56" s="2">
        <f>LOG(204.6, 2)</f>
        <v>7.6766623348579675</v>
      </c>
      <c r="D56" s="2">
        <f>LOG(509.725, 2)</f>
        <v>8.9935753032525181</v>
      </c>
      <c r="E56" s="2">
        <f>LOG(698.55, 2)</f>
        <v>9.4482195726541232</v>
      </c>
      <c r="F56" s="2">
        <f>LOG(717.64, 2)</f>
        <v>9.4871164955744565</v>
      </c>
    </row>
    <row r="57" spans="1:6">
      <c r="A57" s="4" t="s">
        <v>108</v>
      </c>
      <c r="B57" s="2" t="s">
        <v>163</v>
      </c>
      <c r="C57" s="2">
        <f>LOG(445.205, 2)</f>
        <v>8.7983259851381064</v>
      </c>
      <c r="D57" s="2">
        <f>LOG(1268.61, 2)</f>
        <v>10.309032904240595</v>
      </c>
      <c r="E57" s="2">
        <f>LOG(1871.175, 2)</f>
        <v>10.869728776338428</v>
      </c>
      <c r="F57" s="2">
        <f>LOG(1160.47, 2)</f>
        <v>10.180493511859208</v>
      </c>
    </row>
    <row r="58" spans="1:6">
      <c r="A58" s="8" t="s">
        <v>109</v>
      </c>
      <c r="B58" s="2" t="s">
        <v>163</v>
      </c>
      <c r="C58" s="2">
        <v>0</v>
      </c>
      <c r="D58" s="2">
        <f>LOG(348.945, 2)</f>
        <v>8.4468558494753445</v>
      </c>
      <c r="E58" s="2">
        <f>LOG(142.37, 2)</f>
        <v>7.1535013654965525</v>
      </c>
      <c r="F58" s="2">
        <f>LOG(435.03, 2)</f>
        <v>8.7649710835150607</v>
      </c>
    </row>
    <row r="59" spans="1:6">
      <c r="A59" s="6" t="s">
        <v>110</v>
      </c>
      <c r="B59" s="2" t="s">
        <v>164</v>
      </c>
      <c r="C59" s="2">
        <v>0</v>
      </c>
      <c r="D59" s="2">
        <v>0</v>
      </c>
      <c r="E59" s="2">
        <v>0</v>
      </c>
      <c r="F59" s="2">
        <f>LOG(251.78, 2)</f>
        <v>7.9760198777292555</v>
      </c>
    </row>
    <row r="60" spans="1:6">
      <c r="A60" s="6" t="s">
        <v>111</v>
      </c>
      <c r="B60" s="2" t="s">
        <v>166</v>
      </c>
      <c r="C60" s="2">
        <f>LOG(285.19, 2)</f>
        <v>8.1557795852895492</v>
      </c>
      <c r="D60" s="2">
        <v>0</v>
      </c>
      <c r="E60" s="2">
        <v>0</v>
      </c>
      <c r="F60" s="2">
        <f>LOG(132.23, 2)</f>
        <v>7.0469057186712494</v>
      </c>
    </row>
    <row r="61" spans="1:6">
      <c r="A61" s="6" t="s">
        <v>112</v>
      </c>
      <c r="B61" s="2" t="s">
        <v>168</v>
      </c>
      <c r="C61" s="2">
        <f>LOG(541.185, 2)</f>
        <v>9.0799780425305752</v>
      </c>
      <c r="D61" s="2">
        <f>LOG(927.61, 2)</f>
        <v>9.85737456266145</v>
      </c>
      <c r="E61" s="2">
        <f>LOG(3751.87, 2)</f>
        <v>11.873394124880909</v>
      </c>
      <c r="F61" s="2">
        <f>LOG(5516.245, 2)</f>
        <v>12.429470819185402</v>
      </c>
    </row>
    <row r="62" spans="1:6">
      <c r="A62" s="6" t="s">
        <v>113</v>
      </c>
      <c r="B62" s="2" t="s">
        <v>170</v>
      </c>
      <c r="C62" s="2">
        <f>LOG(72.51, 2)</f>
        <v>6.1801080687120145</v>
      </c>
      <c r="D62" s="2">
        <v>0</v>
      </c>
      <c r="E62" s="2">
        <f>LOG(66.01, 2)</f>
        <v>6.0446126929579762</v>
      </c>
      <c r="F62" s="2">
        <v>0</v>
      </c>
    </row>
    <row r="63" spans="1:6">
      <c r="A63" s="4" t="s">
        <v>114</v>
      </c>
      <c r="B63" s="2" t="s">
        <v>171</v>
      </c>
      <c r="C63" s="2">
        <v>0</v>
      </c>
      <c r="D63" s="2">
        <v>0</v>
      </c>
      <c r="E63" s="2">
        <v>0</v>
      </c>
      <c r="F63" s="2">
        <f>LOG(151.29, 2)</f>
        <v>7.2411728209037545</v>
      </c>
    </row>
    <row r="64" spans="1:6">
      <c r="A64" s="4" t="s">
        <v>115</v>
      </c>
      <c r="B64" s="2" t="s">
        <v>174</v>
      </c>
      <c r="C64" s="2">
        <v>0</v>
      </c>
      <c r="D64" s="2">
        <v>0</v>
      </c>
      <c r="E64" s="2">
        <f>LOG(23.15, 2)</f>
        <v>4.532940288372874</v>
      </c>
      <c r="F64" s="2">
        <v>0</v>
      </c>
    </row>
    <row r="65" spans="1:6">
      <c r="A65" s="4" t="s">
        <v>116</v>
      </c>
      <c r="B65" s="2" t="s">
        <v>175</v>
      </c>
      <c r="C65" s="2">
        <f>0</f>
        <v>0</v>
      </c>
      <c r="D65" s="2">
        <f>LOG(38.42, 2)</f>
        <v>5.2637856138908026</v>
      </c>
      <c r="E65" s="2">
        <v>0</v>
      </c>
      <c r="F65" s="2">
        <v>0</v>
      </c>
    </row>
    <row r="66" spans="1:6">
      <c r="A66" s="8" t="s">
        <v>117</v>
      </c>
      <c r="B66" s="3" t="s">
        <v>176</v>
      </c>
      <c r="C66" s="2">
        <f>LOG(8341.46, 2)</f>
        <v>13.026084204352864</v>
      </c>
      <c r="D66" s="2">
        <f>LOG(7599.905, 2)</f>
        <v>12.891765669417588</v>
      </c>
      <c r="E66" s="2">
        <f>LOG(34330.97, 2)</f>
        <v>15.067222999862963</v>
      </c>
      <c r="F66" s="2">
        <f>LOG(38527.82, 2)</f>
        <v>15.233612936578174</v>
      </c>
    </row>
    <row r="67" spans="1:6">
      <c r="A67" s="8" t="s">
        <v>118</v>
      </c>
      <c r="B67" s="3" t="s">
        <v>179</v>
      </c>
      <c r="C67" s="2">
        <v>0</v>
      </c>
      <c r="D67" s="2">
        <f>LOG(249.08, 2)</f>
        <v>7.9604653741025482</v>
      </c>
      <c r="E67" s="2">
        <f>LOG(982.2, 2)</f>
        <v>9.9398730123079471</v>
      </c>
      <c r="F67" s="2">
        <f>LOG(3016.025, 2)</f>
        <v>11.558432671898155</v>
      </c>
    </row>
    <row r="68" spans="1:6">
      <c r="A68" s="8" t="s">
        <v>119</v>
      </c>
      <c r="B68" s="3" t="s">
        <v>177</v>
      </c>
      <c r="C68" s="2">
        <f>LOG(2725.495, 2)</f>
        <v>11.412302558291607</v>
      </c>
      <c r="D68" s="2">
        <f>LOG(1834.085, 2)</f>
        <v>10.840844786319609</v>
      </c>
      <c r="E68" s="2">
        <f>LOG(8974.135, 2)</f>
        <v>13.131557171636628</v>
      </c>
      <c r="F68" s="2">
        <f>LOG(10269.45, 2)</f>
        <v>13.326071296987413</v>
      </c>
    </row>
    <row r="69" spans="1:6">
      <c r="A69" s="2" t="s">
        <v>180</v>
      </c>
      <c r="B69" s="2" t="s">
        <v>221</v>
      </c>
      <c r="C69" s="2">
        <v>0</v>
      </c>
      <c r="D69" s="2">
        <v>10.648887821052201</v>
      </c>
      <c r="E69" s="2">
        <v>10.404407161562785</v>
      </c>
      <c r="F69" s="2">
        <v>6.6261470636037201</v>
      </c>
    </row>
    <row r="70" spans="1:6">
      <c r="A70" s="2" t="s">
        <v>182</v>
      </c>
      <c r="B70" s="2" t="s">
        <v>221</v>
      </c>
      <c r="C70" s="2">
        <v>9.0501887675964348</v>
      </c>
      <c r="D70" s="2">
        <v>10.072206311738352</v>
      </c>
      <c r="E70" s="2">
        <v>8.951882071044972</v>
      </c>
      <c r="F70" s="2">
        <v>8.1017131001884941</v>
      </c>
    </row>
    <row r="71" spans="1:6">
      <c r="A71" s="2" t="s">
        <v>184</v>
      </c>
      <c r="B71" s="2" t="s">
        <v>222</v>
      </c>
      <c r="C71" s="2">
        <v>0</v>
      </c>
      <c r="D71" s="2">
        <v>9.9666352237338618</v>
      </c>
      <c r="E71" s="2">
        <v>7.6451900658649192</v>
      </c>
      <c r="F71" s="2">
        <v>8.0734185958578486</v>
      </c>
    </row>
    <row r="72" spans="1:6">
      <c r="A72" s="2" t="s">
        <v>186</v>
      </c>
      <c r="B72" s="2" t="s">
        <v>223</v>
      </c>
      <c r="C72" s="2">
        <v>8.2173034308720752</v>
      </c>
      <c r="D72" s="2">
        <v>9.6105265940818452</v>
      </c>
      <c r="E72" s="2">
        <v>10.236671987416228</v>
      </c>
      <c r="F72" s="2">
        <v>9.369433766138938</v>
      </c>
    </row>
    <row r="73" spans="1:6">
      <c r="A73" s="2" t="s">
        <v>30</v>
      </c>
      <c r="B73" s="2" t="s">
        <v>31</v>
      </c>
      <c r="C73" s="2">
        <v>8.976392278536121</v>
      </c>
      <c r="D73" s="2">
        <v>12.50034521426041</v>
      </c>
      <c r="E73" s="2">
        <v>10.91021173121406</v>
      </c>
      <c r="F73" s="2">
        <v>10.933591079005417</v>
      </c>
    </row>
    <row r="74" spans="1:6">
      <c r="A74" s="2" t="s">
        <v>189</v>
      </c>
      <c r="B74" s="2" t="s">
        <v>224</v>
      </c>
      <c r="C74" s="2">
        <v>0</v>
      </c>
      <c r="D74" s="2">
        <v>7.1256201085100779</v>
      </c>
      <c r="E74" s="2">
        <v>7.0638803923760065</v>
      </c>
      <c r="F74" s="2">
        <v>8.1441738646052482</v>
      </c>
    </row>
    <row r="75" spans="1:6">
      <c r="A75" s="2" t="s">
        <v>191</v>
      </c>
      <c r="B75" s="2" t="s">
        <v>225</v>
      </c>
      <c r="C75" s="2">
        <v>0</v>
      </c>
      <c r="D75" s="2">
        <v>6.4260969897108176</v>
      </c>
      <c r="E75" s="2">
        <v>11.231536210746166</v>
      </c>
      <c r="F75" s="2">
        <v>10.593195014992144</v>
      </c>
    </row>
    <row r="76" spans="1:6">
      <c r="A76" s="2" t="s">
        <v>193</v>
      </c>
      <c r="B76" s="2" t="s">
        <v>225</v>
      </c>
      <c r="C76" s="2">
        <v>0</v>
      </c>
      <c r="D76" s="2">
        <v>9.1005177994748667</v>
      </c>
      <c r="E76" s="2">
        <v>11.228953936816392</v>
      </c>
      <c r="F76" s="2">
        <v>8.1031041809939168</v>
      </c>
    </row>
    <row r="77" spans="1:6">
      <c r="A77" s="2" t="s">
        <v>195</v>
      </c>
      <c r="B77" s="2" t="s">
        <v>225</v>
      </c>
      <c r="C77" s="2">
        <v>0</v>
      </c>
      <c r="D77" s="2">
        <v>8.3427413991398147</v>
      </c>
      <c r="E77" s="2">
        <v>11.226002688671176</v>
      </c>
      <c r="F77" s="2">
        <v>11.348800065918615</v>
      </c>
    </row>
    <row r="78" spans="1:6">
      <c r="A78" s="2" t="s">
        <v>196</v>
      </c>
      <c r="B78" s="2" t="s">
        <v>225</v>
      </c>
      <c r="C78" s="2">
        <v>0</v>
      </c>
      <c r="D78" s="2">
        <v>11.92192087801269</v>
      </c>
      <c r="E78" s="2">
        <v>11.225843071026953</v>
      </c>
      <c r="F78" s="2">
        <v>10.583021635061945</v>
      </c>
    </row>
    <row r="79" spans="1:6">
      <c r="A79" s="2" t="s">
        <v>197</v>
      </c>
      <c r="B79" s="2" t="s">
        <v>226</v>
      </c>
      <c r="C79" s="2">
        <v>0</v>
      </c>
      <c r="D79" s="2">
        <v>0</v>
      </c>
      <c r="E79" s="2">
        <v>11.088768366747528</v>
      </c>
      <c r="F79" s="2">
        <v>10.305514592326265</v>
      </c>
    </row>
    <row r="80" spans="1:6">
      <c r="A80" s="2" t="s">
        <v>180</v>
      </c>
      <c r="B80" s="2" t="s">
        <v>221</v>
      </c>
      <c r="C80" s="2">
        <v>0</v>
      </c>
      <c r="D80" s="2">
        <v>10.648887821052151</v>
      </c>
      <c r="E80" s="2">
        <v>10.404407161562785</v>
      </c>
      <c r="F80" s="2">
        <v>6.6261470636037201</v>
      </c>
    </row>
    <row r="81" spans="1:6">
      <c r="A81" s="2" t="s">
        <v>199</v>
      </c>
      <c r="B81" s="2" t="s">
        <v>227</v>
      </c>
      <c r="C81" s="2">
        <v>0</v>
      </c>
      <c r="D81" s="2">
        <v>8.2197977468332173</v>
      </c>
      <c r="E81" s="2">
        <v>9.2421380136822204</v>
      </c>
      <c r="F81" s="2">
        <v>8.7925951025122497</v>
      </c>
    </row>
    <row r="82" spans="1:6">
      <c r="A82" s="2" t="s">
        <v>201</v>
      </c>
      <c r="B82" s="2" t="s">
        <v>228</v>
      </c>
      <c r="C82" s="2">
        <v>0</v>
      </c>
      <c r="D82" s="2">
        <v>6.7230123963923685</v>
      </c>
      <c r="E82" s="2">
        <v>8.8451450173963337</v>
      </c>
      <c r="F82" s="2">
        <v>6.2390733833789076</v>
      </c>
    </row>
    <row r="83" spans="1:6">
      <c r="A83" s="2" t="s">
        <v>203</v>
      </c>
      <c r="B83" s="2" t="s">
        <v>229</v>
      </c>
      <c r="C83" s="2">
        <v>0</v>
      </c>
      <c r="D83" s="2">
        <v>0</v>
      </c>
      <c r="E83" s="2">
        <v>8.8089802583863648</v>
      </c>
      <c r="F83" s="2">
        <v>8.3255753026571924</v>
      </c>
    </row>
    <row r="84" spans="1:6">
      <c r="A84" s="2" t="s">
        <v>205</v>
      </c>
      <c r="B84" s="2" t="s">
        <v>230</v>
      </c>
      <c r="C84" s="2">
        <v>0</v>
      </c>
      <c r="D84" s="2">
        <v>0</v>
      </c>
      <c r="E84" s="2">
        <v>8.7003703561352204</v>
      </c>
      <c r="F84" s="2">
        <v>6.3798115437869889</v>
      </c>
    </row>
    <row r="85" spans="1:6">
      <c r="A85" s="2" t="s">
        <v>207</v>
      </c>
      <c r="B85" s="2" t="s">
        <v>231</v>
      </c>
      <c r="C85" s="2">
        <v>0</v>
      </c>
      <c r="D85" s="2">
        <v>0</v>
      </c>
      <c r="E85" s="2">
        <v>8.600228861898799</v>
      </c>
      <c r="F85" s="2">
        <v>9.2191201070645867</v>
      </c>
    </row>
    <row r="86" spans="1:6">
      <c r="A86" s="2" t="s">
        <v>209</v>
      </c>
      <c r="B86" s="2" t="s">
        <v>232</v>
      </c>
      <c r="C86" s="2">
        <v>0</v>
      </c>
      <c r="D86" s="2">
        <v>8.3040090046510997</v>
      </c>
      <c r="E86" s="2">
        <v>8.1934267955602138</v>
      </c>
      <c r="F86" s="2">
        <v>0</v>
      </c>
    </row>
    <row r="87" spans="1:6">
      <c r="A87" s="2" t="s">
        <v>211</v>
      </c>
      <c r="B87" s="2" t="s">
        <v>233</v>
      </c>
      <c r="C87" s="2">
        <v>0</v>
      </c>
      <c r="D87" s="2">
        <v>0</v>
      </c>
      <c r="E87" s="2">
        <v>8.1302616565789485</v>
      </c>
      <c r="F87" s="2">
        <v>6.8439210512890343</v>
      </c>
    </row>
    <row r="88" spans="1:6">
      <c r="A88" s="2" t="s">
        <v>213</v>
      </c>
      <c r="B88" s="2" t="s">
        <v>234</v>
      </c>
      <c r="C88" s="2">
        <v>0</v>
      </c>
      <c r="D88" s="2">
        <v>0</v>
      </c>
      <c r="E88" s="2">
        <v>7.9561147494642945</v>
      </c>
      <c r="F88" s="2">
        <v>8.150940405219</v>
      </c>
    </row>
    <row r="89" spans="1:6">
      <c r="A89" s="2" t="s">
        <v>215</v>
      </c>
      <c r="B89" s="2" t="s">
        <v>235</v>
      </c>
      <c r="C89" s="2">
        <v>0</v>
      </c>
      <c r="D89" s="2">
        <v>7.4302434502750812</v>
      </c>
      <c r="E89" s="2">
        <v>7.1512702887901654</v>
      </c>
      <c r="F89" s="2">
        <v>8.7002142794280957</v>
      </c>
    </row>
    <row r="90" spans="1:6">
      <c r="A90" s="2" t="s">
        <v>189</v>
      </c>
      <c r="B90" s="2" t="s">
        <v>224</v>
      </c>
      <c r="C90" s="2">
        <v>0</v>
      </c>
      <c r="D90" s="2">
        <v>7.1256201085100779</v>
      </c>
      <c r="E90" s="2">
        <v>7.0638803923760065</v>
      </c>
      <c r="F90" s="2">
        <v>8.1441738646052482</v>
      </c>
    </row>
    <row r="91" spans="1:6">
      <c r="A91" s="2" t="s">
        <v>216</v>
      </c>
      <c r="B91" s="2" t="s">
        <v>236</v>
      </c>
      <c r="C91" s="2">
        <v>0</v>
      </c>
      <c r="D91" s="2">
        <v>7.0808175276083265</v>
      </c>
      <c r="E91" s="2">
        <v>6.3297514985171786</v>
      </c>
      <c r="F91" s="2">
        <v>0</v>
      </c>
    </row>
    <row r="92" spans="1:6">
      <c r="A92" s="2" t="s">
        <v>69</v>
      </c>
      <c r="B92" s="2" t="s">
        <v>237</v>
      </c>
      <c r="C92" s="2">
        <v>0</v>
      </c>
      <c r="D92" s="2">
        <v>6.8978454560055118</v>
      </c>
      <c r="E92" s="2">
        <v>5.9545453072940058</v>
      </c>
      <c r="F92" s="2">
        <v>6.5719042986115257</v>
      </c>
    </row>
    <row r="93" spans="1:6">
      <c r="A93" s="2" t="s">
        <v>219</v>
      </c>
      <c r="B93" s="2" t="s">
        <v>238</v>
      </c>
      <c r="C93" s="2">
        <v>0</v>
      </c>
      <c r="D93" s="2">
        <v>6.0514808653413334</v>
      </c>
      <c r="E93" s="2">
        <v>5.9409888993458875</v>
      </c>
      <c r="F93" s="2">
        <v>0</v>
      </c>
    </row>
    <row r="94" spans="1:6">
      <c r="A94" s="2" t="s">
        <v>239</v>
      </c>
      <c r="B94" s="2" t="s">
        <v>292</v>
      </c>
      <c r="C94" s="2">
        <v>0</v>
      </c>
      <c r="D94" s="2">
        <v>0</v>
      </c>
      <c r="E94" s="2">
        <v>10.418121413242588</v>
      </c>
      <c r="F94" s="2">
        <v>9.3852260943647234</v>
      </c>
    </row>
    <row r="95" spans="1:6">
      <c r="A95" s="2" t="s">
        <v>241</v>
      </c>
      <c r="B95" s="2" t="s">
        <v>293</v>
      </c>
      <c r="C95" s="2">
        <v>0</v>
      </c>
      <c r="D95" s="2">
        <v>7.7748858709460897</v>
      </c>
      <c r="E95" s="2">
        <v>8.7708620743870416</v>
      </c>
      <c r="F95" s="2">
        <v>9.3852260943647234</v>
      </c>
    </row>
    <row r="96" spans="1:6">
      <c r="A96" s="2" t="s">
        <v>205</v>
      </c>
      <c r="B96" s="2" t="s">
        <v>230</v>
      </c>
      <c r="C96" s="2">
        <v>0</v>
      </c>
      <c r="D96" s="2">
        <v>0</v>
      </c>
      <c r="E96" s="2">
        <v>8.7003703561352204</v>
      </c>
      <c r="F96" s="2">
        <v>8.6803946893262189</v>
      </c>
    </row>
    <row r="97" spans="1:6">
      <c r="A97" s="2" t="s">
        <v>243</v>
      </c>
      <c r="B97" s="2" t="s">
        <v>294</v>
      </c>
      <c r="C97" s="2">
        <v>0</v>
      </c>
      <c r="D97" s="2">
        <v>0</v>
      </c>
      <c r="E97" s="2">
        <v>8.5296257635424162</v>
      </c>
      <c r="F97" s="2">
        <v>6.3798115437869889</v>
      </c>
    </row>
    <row r="98" spans="1:6">
      <c r="A98" s="2" t="s">
        <v>245</v>
      </c>
      <c r="B98" s="2" t="s">
        <v>295</v>
      </c>
      <c r="C98" s="2">
        <v>0</v>
      </c>
      <c r="D98" s="2">
        <v>0</v>
      </c>
      <c r="E98" s="2">
        <v>8.2849628698269182</v>
      </c>
      <c r="F98" s="2">
        <v>7.540321805964151</v>
      </c>
    </row>
    <row r="99" spans="1:6">
      <c r="A99" s="2" t="s">
        <v>209</v>
      </c>
      <c r="B99" s="2" t="s">
        <v>232</v>
      </c>
      <c r="C99" s="2">
        <v>0</v>
      </c>
      <c r="D99" s="2">
        <v>8.3040090046510997</v>
      </c>
      <c r="E99" s="2">
        <v>8.1934267955602138</v>
      </c>
      <c r="F99" s="2">
        <v>0</v>
      </c>
    </row>
    <row r="100" spans="1:6">
      <c r="A100" s="2" t="s">
        <v>211</v>
      </c>
      <c r="B100" s="2" t="s">
        <v>233</v>
      </c>
      <c r="C100" s="2">
        <v>0</v>
      </c>
      <c r="D100" s="2">
        <v>0</v>
      </c>
      <c r="E100" s="2">
        <v>8.1302616565789485</v>
      </c>
      <c r="F100" s="2">
        <v>0</v>
      </c>
    </row>
    <row r="101" spans="1:6">
      <c r="A101" s="2" t="s">
        <v>247</v>
      </c>
      <c r="B101" s="2" t="s">
        <v>296</v>
      </c>
      <c r="C101" s="2">
        <v>0</v>
      </c>
      <c r="D101" s="2">
        <v>0</v>
      </c>
      <c r="E101" s="2">
        <v>8.121455811744303</v>
      </c>
      <c r="F101" s="2">
        <v>6.8439210512890343</v>
      </c>
    </row>
    <row r="102" spans="1:6">
      <c r="A102" s="2" t="s">
        <v>249</v>
      </c>
      <c r="B102" s="2" t="s">
        <v>297</v>
      </c>
      <c r="C102" s="2">
        <v>0</v>
      </c>
      <c r="D102" s="2">
        <v>7.7015144030141727</v>
      </c>
      <c r="E102" s="2">
        <v>8.1126480113222765</v>
      </c>
      <c r="F102" s="2">
        <v>0</v>
      </c>
    </row>
    <row r="103" spans="1:6">
      <c r="A103" s="2" t="s">
        <v>251</v>
      </c>
      <c r="B103" s="2" t="s">
        <v>298</v>
      </c>
      <c r="C103" s="2">
        <v>0</v>
      </c>
      <c r="D103" s="2">
        <v>9.0422339250933472</v>
      </c>
      <c r="E103" s="2">
        <v>8.0598852011009541</v>
      </c>
      <c r="F103" s="2">
        <v>6.8620793869294632</v>
      </c>
    </row>
    <row r="104" spans="1:6">
      <c r="A104" s="2" t="s">
        <v>253</v>
      </c>
      <c r="B104" s="2" t="s">
        <v>299</v>
      </c>
      <c r="C104" s="2">
        <v>0</v>
      </c>
      <c r="D104" s="2">
        <v>0</v>
      </c>
      <c r="E104" s="2">
        <v>8.0556349306967938</v>
      </c>
      <c r="F104" s="2">
        <v>6.0514808653413334</v>
      </c>
    </row>
    <row r="105" spans="1:6">
      <c r="A105" s="2" t="s">
        <v>255</v>
      </c>
      <c r="B105" s="2" t="s">
        <v>300</v>
      </c>
      <c r="C105" s="2">
        <v>0</v>
      </c>
      <c r="D105" s="2">
        <v>0</v>
      </c>
      <c r="E105" s="2">
        <v>7.9981955031532523</v>
      </c>
      <c r="F105" s="2">
        <v>0</v>
      </c>
    </row>
    <row r="106" spans="1:6">
      <c r="A106" s="2" t="s">
        <v>257</v>
      </c>
      <c r="B106" s="2" t="s">
        <v>230</v>
      </c>
      <c r="C106" s="2">
        <v>0</v>
      </c>
      <c r="D106" s="2">
        <v>8.0431913722767963</v>
      </c>
      <c r="E106" s="2">
        <v>7.8200832051417333</v>
      </c>
      <c r="F106" s="2">
        <v>0</v>
      </c>
    </row>
    <row r="107" spans="1:6">
      <c r="A107" s="2" t="s">
        <v>259</v>
      </c>
      <c r="B107" s="2" t="s">
        <v>297</v>
      </c>
      <c r="C107" s="2">
        <v>0</v>
      </c>
      <c r="D107" s="2">
        <v>0</v>
      </c>
      <c r="E107" s="2">
        <v>7.7696395214020484</v>
      </c>
      <c r="F107" s="2">
        <v>0</v>
      </c>
    </row>
    <row r="108" spans="1:6">
      <c r="A108" s="2" t="s">
        <v>261</v>
      </c>
      <c r="B108" s="2" t="s">
        <v>232</v>
      </c>
      <c r="C108" s="2">
        <v>0</v>
      </c>
      <c r="D108" s="2">
        <v>0</v>
      </c>
      <c r="E108" s="2">
        <v>7.7692097296937641</v>
      </c>
      <c r="F108" s="2">
        <v>6.3165983241086838</v>
      </c>
    </row>
    <row r="109" spans="1:6">
      <c r="A109" s="2" t="s">
        <v>262</v>
      </c>
      <c r="B109" s="2" t="s">
        <v>230</v>
      </c>
      <c r="C109" s="2">
        <v>0</v>
      </c>
      <c r="D109" s="2">
        <v>0</v>
      </c>
      <c r="E109" s="2">
        <v>7.754319663213403</v>
      </c>
      <c r="F109" s="2">
        <v>8.2443876221468475</v>
      </c>
    </row>
    <row r="110" spans="1:6">
      <c r="A110" s="2" t="s">
        <v>264</v>
      </c>
      <c r="B110" s="2" t="s">
        <v>299</v>
      </c>
      <c r="C110" s="2">
        <v>0</v>
      </c>
      <c r="D110" s="2">
        <v>0</v>
      </c>
      <c r="E110" s="2">
        <v>7.6252704893746941</v>
      </c>
      <c r="F110" s="2">
        <v>6.3714717407156911</v>
      </c>
    </row>
    <row r="111" spans="1:6">
      <c r="A111" s="2" t="s">
        <v>266</v>
      </c>
      <c r="B111" s="2" t="s">
        <v>293</v>
      </c>
      <c r="C111" s="2">
        <v>0</v>
      </c>
      <c r="D111" s="2">
        <v>6.9539635988707831</v>
      </c>
      <c r="E111" s="2">
        <v>7.4385007896376054</v>
      </c>
      <c r="F111" s="2">
        <v>0</v>
      </c>
    </row>
    <row r="112" spans="1:6">
      <c r="A112" s="2" t="s">
        <v>267</v>
      </c>
      <c r="B112" s="2" t="s">
        <v>230</v>
      </c>
      <c r="C112" s="2">
        <v>0</v>
      </c>
      <c r="D112" s="2">
        <v>0</v>
      </c>
      <c r="E112" s="2">
        <v>7.4334602561063026</v>
      </c>
      <c r="F112" s="2">
        <v>7.4700487260113269</v>
      </c>
    </row>
    <row r="113" spans="1:6">
      <c r="A113" s="2" t="s">
        <v>269</v>
      </c>
      <c r="B113" s="2" t="s">
        <v>293</v>
      </c>
      <c r="C113" s="2">
        <v>0</v>
      </c>
      <c r="D113" s="2">
        <v>0</v>
      </c>
      <c r="E113" s="2">
        <v>7.3094308781033952</v>
      </c>
      <c r="F113" s="2">
        <v>0</v>
      </c>
    </row>
    <row r="114" spans="1:6">
      <c r="A114" s="2" t="s">
        <v>271</v>
      </c>
      <c r="B114" s="2" t="s">
        <v>301</v>
      </c>
      <c r="C114" s="2">
        <v>0</v>
      </c>
      <c r="D114" s="2">
        <v>0</v>
      </c>
      <c r="E114" s="2">
        <v>7.0580999884934128</v>
      </c>
      <c r="F114" s="2">
        <v>7.9359605966354847</v>
      </c>
    </row>
    <row r="115" spans="1:6">
      <c r="A115" s="2" t="s">
        <v>273</v>
      </c>
      <c r="B115" s="2" t="s">
        <v>302</v>
      </c>
      <c r="C115" s="2">
        <v>0</v>
      </c>
      <c r="D115" s="2">
        <v>0</v>
      </c>
      <c r="E115" s="2">
        <v>7.0390286957705035</v>
      </c>
      <c r="F115" s="2">
        <v>0</v>
      </c>
    </row>
    <row r="116" spans="1:6">
      <c r="A116" s="2" t="s">
        <v>275</v>
      </c>
      <c r="B116" s="2" t="s">
        <v>293</v>
      </c>
      <c r="C116" s="2">
        <v>0</v>
      </c>
      <c r="D116" s="2">
        <v>0</v>
      </c>
      <c r="E116" s="2">
        <v>7.0300049445090824</v>
      </c>
      <c r="F116" s="2">
        <v>7.886824467409002</v>
      </c>
    </row>
    <row r="117" spans="1:6">
      <c r="A117" s="2" t="s">
        <v>277</v>
      </c>
      <c r="B117" s="2" t="s">
        <v>297</v>
      </c>
      <c r="C117" s="2">
        <v>0</v>
      </c>
      <c r="D117" s="2">
        <v>0</v>
      </c>
      <c r="E117" s="2">
        <v>6.9355186802225646</v>
      </c>
      <c r="F117" s="2">
        <v>0</v>
      </c>
    </row>
    <row r="118" spans="1:6">
      <c r="A118" s="2" t="s">
        <v>93</v>
      </c>
      <c r="B118" s="2" t="s">
        <v>301</v>
      </c>
      <c r="C118" s="2">
        <v>0</v>
      </c>
      <c r="D118" s="2">
        <v>7.9401080076321442</v>
      </c>
      <c r="E118" s="2">
        <v>6.8447999013106617</v>
      </c>
      <c r="F118" s="2">
        <v>7.0674881414890738</v>
      </c>
    </row>
    <row r="119" spans="1:6">
      <c r="A119" s="2" t="s">
        <v>279</v>
      </c>
      <c r="B119" s="2" t="s">
        <v>293</v>
      </c>
      <c r="C119" s="2">
        <v>0</v>
      </c>
      <c r="D119" s="2">
        <v>0</v>
      </c>
      <c r="E119" s="2">
        <v>6.6480339505638355</v>
      </c>
      <c r="F119" s="2">
        <v>0</v>
      </c>
    </row>
    <row r="120" spans="1:6">
      <c r="A120" s="2" t="s">
        <v>281</v>
      </c>
      <c r="B120" s="2" t="s">
        <v>299</v>
      </c>
      <c r="C120" s="2">
        <v>0</v>
      </c>
      <c r="D120" s="2">
        <v>0</v>
      </c>
      <c r="E120" s="2">
        <v>6.5408642162230421</v>
      </c>
      <c r="F120" s="2">
        <v>5.9467308601403106</v>
      </c>
    </row>
    <row r="121" spans="1:6">
      <c r="A121" s="2" t="s">
        <v>283</v>
      </c>
      <c r="B121" s="2" t="s">
        <v>303</v>
      </c>
      <c r="C121" s="2">
        <v>0</v>
      </c>
      <c r="D121" s="2">
        <v>0</v>
      </c>
      <c r="E121" s="2">
        <v>6.5209721908254901</v>
      </c>
      <c r="F121" s="2">
        <v>0</v>
      </c>
    </row>
    <row r="122" spans="1:6">
      <c r="A122" s="2" t="s">
        <v>284</v>
      </c>
      <c r="B122" s="2" t="s">
        <v>295</v>
      </c>
      <c r="C122" s="2">
        <v>0</v>
      </c>
      <c r="D122" s="2">
        <v>0</v>
      </c>
      <c r="E122" s="2">
        <v>6.4775963841455928</v>
      </c>
      <c r="F122" s="2">
        <v>8.1324226124650458</v>
      </c>
    </row>
    <row r="123" spans="1:6">
      <c r="A123" s="2" t="s">
        <v>286</v>
      </c>
      <c r="B123" s="2" t="s">
        <v>293</v>
      </c>
      <c r="C123" s="2">
        <v>0</v>
      </c>
      <c r="D123" s="2">
        <v>0</v>
      </c>
      <c r="E123" s="2">
        <v>6.3450059830087238</v>
      </c>
      <c r="F123" s="2">
        <v>0</v>
      </c>
    </row>
    <row r="124" spans="1:6">
      <c r="A124" s="2" t="s">
        <v>288</v>
      </c>
      <c r="B124" s="2" t="s">
        <v>304</v>
      </c>
      <c r="C124" s="2">
        <v>0</v>
      </c>
      <c r="D124" s="2">
        <v>6.0203688510632043</v>
      </c>
      <c r="E124" s="2">
        <v>6.3401171438984214</v>
      </c>
      <c r="F124" s="2">
        <v>0</v>
      </c>
    </row>
    <row r="125" spans="1:6">
      <c r="A125" s="2" t="s">
        <v>290</v>
      </c>
      <c r="B125" s="2" t="s">
        <v>230</v>
      </c>
      <c r="C125" s="2">
        <v>0</v>
      </c>
      <c r="D125" s="2">
        <v>0</v>
      </c>
      <c r="E125" s="2">
        <v>6.3128829552843557</v>
      </c>
      <c r="F125" s="2">
        <v>0</v>
      </c>
    </row>
    <row r="126" spans="1:6">
      <c r="A126" s="2" t="s">
        <v>305</v>
      </c>
      <c r="B126" s="2" t="s">
        <v>311</v>
      </c>
      <c r="C126" s="2">
        <v>0</v>
      </c>
      <c r="D126" s="2">
        <v>5.3389591754152033</v>
      </c>
      <c r="E126" s="2">
        <v>6.2930577486625854</v>
      </c>
      <c r="F126" s="2">
        <v>0</v>
      </c>
    </row>
    <row r="127" spans="1:6">
      <c r="A127" s="2" t="s">
        <v>307</v>
      </c>
      <c r="B127" s="2" t="s">
        <v>312</v>
      </c>
      <c r="C127" s="2">
        <v>0</v>
      </c>
      <c r="D127" s="2">
        <v>7.9305008107911643</v>
      </c>
      <c r="E127" s="2">
        <v>0</v>
      </c>
      <c r="F127" s="2">
        <v>0</v>
      </c>
    </row>
    <row r="128" spans="1:6">
      <c r="A128" s="2" t="s">
        <v>309</v>
      </c>
      <c r="B128" s="2" t="s">
        <v>313</v>
      </c>
      <c r="C128" s="2">
        <v>0</v>
      </c>
      <c r="D128" s="2">
        <v>10.663771557482411</v>
      </c>
      <c r="E128" s="2">
        <v>0</v>
      </c>
      <c r="F128" s="2">
        <v>0</v>
      </c>
    </row>
  </sheetData>
  <phoneticPr fontId="2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8"/>
  <sheetViews>
    <sheetView workbookViewId="0">
      <pane ySplit="2" topLeftCell="A3" activePane="bottomLeft" state="frozen"/>
      <selection pane="bottomLeft" sqref="A1:A1048576"/>
    </sheetView>
  </sheetViews>
  <sheetFormatPr defaultRowHeight="13.5"/>
  <cols>
    <col min="1" max="1" width="17.375" customWidth="1"/>
    <col min="2" max="2" width="20.25" customWidth="1"/>
  </cols>
  <sheetData>
    <row r="1" spans="1:6" ht="18.75">
      <c r="A1" s="2" t="s">
        <v>5715</v>
      </c>
    </row>
    <row r="2" spans="1:6" ht="15.75">
      <c r="A2" s="2" t="s">
        <v>0</v>
      </c>
      <c r="B2" s="2" t="s">
        <v>1</v>
      </c>
      <c r="C2" s="2" t="s">
        <v>1754</v>
      </c>
      <c r="D2" s="2" t="s">
        <v>1755</v>
      </c>
      <c r="E2" s="2" t="s">
        <v>1756</v>
      </c>
      <c r="F2" s="2" t="s">
        <v>1757</v>
      </c>
    </row>
    <row r="3" spans="1:6">
      <c r="A3" t="s">
        <v>315</v>
      </c>
      <c r="B3" t="s">
        <v>316</v>
      </c>
      <c r="C3">
        <v>6.637494325206311</v>
      </c>
      <c r="D3">
        <v>0</v>
      </c>
      <c r="E3">
        <v>9.8160716541734772</v>
      </c>
      <c r="F3">
        <v>10.739561235954577</v>
      </c>
    </row>
    <row r="4" spans="1:6">
      <c r="A4" t="s">
        <v>317</v>
      </c>
      <c r="B4" t="s">
        <v>318</v>
      </c>
      <c r="C4">
        <v>0</v>
      </c>
      <c r="D4">
        <v>0</v>
      </c>
      <c r="E4">
        <v>9.3334572781417826</v>
      </c>
      <c r="F4">
        <v>9.0985585179384127</v>
      </c>
    </row>
    <row r="5" spans="1:6">
      <c r="A5" t="s">
        <v>319</v>
      </c>
      <c r="B5" t="s">
        <v>320</v>
      </c>
      <c r="C5">
        <v>8.164328727447888</v>
      </c>
      <c r="D5">
        <v>8.5756715981066645</v>
      </c>
      <c r="E5">
        <v>9.8203864147063822</v>
      </c>
      <c r="F5">
        <v>10.905349395168134</v>
      </c>
    </row>
    <row r="6" spans="1:6">
      <c r="A6" t="s">
        <v>44</v>
      </c>
      <c r="B6" t="s">
        <v>321</v>
      </c>
      <c r="C6">
        <v>0</v>
      </c>
      <c r="D6">
        <v>0</v>
      </c>
      <c r="E6">
        <v>0</v>
      </c>
      <c r="F6">
        <v>6.3389591754152042</v>
      </c>
    </row>
    <row r="7" spans="1:6">
      <c r="A7" t="s">
        <v>322</v>
      </c>
      <c r="B7" t="s">
        <v>323</v>
      </c>
      <c r="C7">
        <v>7.4485293300446607</v>
      </c>
      <c r="D7">
        <v>8.9690842792523942</v>
      </c>
      <c r="E7">
        <v>9.9405558614670877</v>
      </c>
      <c r="F7">
        <v>9.1367860964424139</v>
      </c>
    </row>
    <row r="8" spans="1:6">
      <c r="A8" t="s">
        <v>324</v>
      </c>
      <c r="B8" t="s">
        <v>5718</v>
      </c>
      <c r="C8">
        <v>5.9510515332886094</v>
      </c>
      <c r="D8">
        <v>6.0995056170911406</v>
      </c>
      <c r="E8">
        <v>0</v>
      </c>
      <c r="F8">
        <v>0</v>
      </c>
    </row>
    <row r="9" spans="1:6">
      <c r="A9" t="s">
        <v>326</v>
      </c>
      <c r="B9" t="s">
        <v>327</v>
      </c>
      <c r="C9">
        <v>8.0004789403306162</v>
      </c>
      <c r="D9">
        <v>6.5387709377246255</v>
      </c>
      <c r="E9">
        <v>9.86956299961785</v>
      </c>
      <c r="F9">
        <v>8.4161852813092803</v>
      </c>
    </row>
    <row r="10" spans="1:6">
      <c r="A10" t="s">
        <v>328</v>
      </c>
      <c r="B10" t="s">
        <v>5719</v>
      </c>
      <c r="C10">
        <v>11.20261055943784</v>
      </c>
      <c r="D10">
        <v>11.775272816897841</v>
      </c>
      <c r="E10">
        <v>11.197081510921267</v>
      </c>
      <c r="F10">
        <v>11.100018369647945</v>
      </c>
    </row>
    <row r="11" spans="1:6">
      <c r="A11" t="s">
        <v>330</v>
      </c>
      <c r="B11" t="s">
        <v>331</v>
      </c>
      <c r="C11">
        <v>7.1404719278044135</v>
      </c>
      <c r="D11">
        <v>8.6656556909890945</v>
      </c>
      <c r="E11">
        <v>8.5491878327530504</v>
      </c>
      <c r="F11">
        <v>7.6291015756864811</v>
      </c>
    </row>
    <row r="12" spans="1:6">
      <c r="A12" t="s">
        <v>332</v>
      </c>
      <c r="B12" t="s">
        <v>333</v>
      </c>
      <c r="C12">
        <v>0</v>
      </c>
      <c r="D12">
        <v>0</v>
      </c>
      <c r="E12">
        <v>6.2324688962885118</v>
      </c>
      <c r="F12">
        <v>0</v>
      </c>
    </row>
    <row r="13" spans="1:6">
      <c r="A13" t="s">
        <v>334</v>
      </c>
      <c r="B13" t="s">
        <v>335</v>
      </c>
      <c r="C13">
        <v>9.7549709890441321</v>
      </c>
      <c r="D13">
        <v>10.646122145608651</v>
      </c>
      <c r="E13">
        <v>12.795112269750234</v>
      </c>
      <c r="F13">
        <v>12.308139906278292</v>
      </c>
    </row>
    <row r="14" spans="1:6">
      <c r="A14" t="s">
        <v>336</v>
      </c>
      <c r="B14" t="s">
        <v>5717</v>
      </c>
      <c r="C14">
        <v>10.086540972282508</v>
      </c>
      <c r="D14">
        <v>10.642196135763589</v>
      </c>
      <c r="E14">
        <v>12.043932957046344</v>
      </c>
      <c r="F14">
        <v>11.134365350948265</v>
      </c>
    </row>
    <row r="15" spans="1:6">
      <c r="A15" t="s">
        <v>338</v>
      </c>
      <c r="B15" t="s">
        <v>339</v>
      </c>
      <c r="C15">
        <v>7.2523342841109129</v>
      </c>
      <c r="D15">
        <v>0</v>
      </c>
      <c r="E15">
        <v>9.6232413692355987</v>
      </c>
      <c r="F15">
        <v>7.8953329195501212</v>
      </c>
    </row>
    <row r="16" spans="1:6">
      <c r="A16" t="s">
        <v>340</v>
      </c>
      <c r="B16" t="s">
        <v>341</v>
      </c>
      <c r="C16">
        <v>10.936148370128567</v>
      </c>
      <c r="D16">
        <v>11.029570215942371</v>
      </c>
      <c r="E16">
        <v>10.594417918826784</v>
      </c>
      <c r="F16">
        <v>10.395019943158584</v>
      </c>
    </row>
    <row r="17" spans="1:6">
      <c r="A17" t="s">
        <v>342</v>
      </c>
      <c r="B17" t="s">
        <v>343</v>
      </c>
      <c r="C17">
        <v>6.8132039977542913</v>
      </c>
      <c r="D17">
        <v>0</v>
      </c>
      <c r="E17">
        <v>10.163020639580793</v>
      </c>
      <c r="F17">
        <v>8.4925141800699624</v>
      </c>
    </row>
    <row r="18" spans="1:6">
      <c r="A18" t="s">
        <v>344</v>
      </c>
      <c r="B18" t="s">
        <v>345</v>
      </c>
      <c r="C18">
        <v>7.069745123799029</v>
      </c>
      <c r="D18">
        <v>0</v>
      </c>
      <c r="E18">
        <v>8.6297573130528544</v>
      </c>
      <c r="F18">
        <v>7.7129740118845724</v>
      </c>
    </row>
  </sheetData>
  <phoneticPr fontId="2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205"/>
  <sheetViews>
    <sheetView tabSelected="1" workbookViewId="0">
      <pane ySplit="2" topLeftCell="A63" activePane="bottomLeft" state="frozen"/>
      <selection pane="bottomLeft" activeCell="O75" sqref="O75"/>
    </sheetView>
  </sheetViews>
  <sheetFormatPr defaultRowHeight="13.5"/>
  <cols>
    <col min="1" max="1" width="17.75" customWidth="1"/>
    <col min="2" max="2" width="19.125" customWidth="1"/>
  </cols>
  <sheetData>
    <row r="1" spans="1:6" ht="15.75">
      <c r="A1" s="2" t="s">
        <v>5728</v>
      </c>
    </row>
    <row r="2" spans="1:6">
      <c r="A2" t="s">
        <v>314</v>
      </c>
      <c r="B2" t="s">
        <v>5659</v>
      </c>
      <c r="C2" t="s">
        <v>1754</v>
      </c>
      <c r="D2" t="s">
        <v>1755</v>
      </c>
      <c r="E2" t="s">
        <v>1756</v>
      </c>
      <c r="F2" t="s">
        <v>1757</v>
      </c>
    </row>
    <row r="3" spans="1:6" ht="14.25">
      <c r="A3" t="s">
        <v>426</v>
      </c>
      <c r="B3" s="9" t="s">
        <v>427</v>
      </c>
      <c r="C3">
        <v>0</v>
      </c>
      <c r="D3">
        <v>0</v>
      </c>
      <c r="E3">
        <v>9.2775189314476236</v>
      </c>
      <c r="F3">
        <v>17.869084003570354</v>
      </c>
    </row>
    <row r="4" spans="1:6">
      <c r="A4" t="s">
        <v>5584</v>
      </c>
      <c r="B4" t="s">
        <v>5585</v>
      </c>
      <c r="C4">
        <v>14.192516499821659</v>
      </c>
      <c r="D4">
        <v>14.460612195453688</v>
      </c>
      <c r="E4">
        <v>9.5143711252554013</v>
      </c>
      <c r="F4">
        <v>16.669055560135412</v>
      </c>
    </row>
    <row r="5" spans="1:6">
      <c r="A5" t="s">
        <v>2624</v>
      </c>
      <c r="B5" t="s">
        <v>2625</v>
      </c>
      <c r="C5">
        <v>14.308029298142859</v>
      </c>
      <c r="D5">
        <v>15.452855431494957</v>
      </c>
      <c r="E5">
        <v>15.328212152753306</v>
      </c>
      <c r="F5">
        <v>15.683317892919739</v>
      </c>
    </row>
    <row r="6" spans="1:6">
      <c r="A6" t="s">
        <v>4137</v>
      </c>
      <c r="B6" t="s">
        <v>4138</v>
      </c>
      <c r="C6">
        <v>14.836224587821901</v>
      </c>
      <c r="D6">
        <v>15.304306357839611</v>
      </c>
      <c r="E6">
        <v>15.202908560625264</v>
      </c>
      <c r="F6">
        <v>15.523569851333651</v>
      </c>
    </row>
    <row r="7" spans="1:6">
      <c r="A7" t="s">
        <v>5601</v>
      </c>
      <c r="B7" t="s">
        <v>5602</v>
      </c>
      <c r="C7">
        <v>12.839802433728462</v>
      </c>
      <c r="D7">
        <v>13.974014257383708</v>
      </c>
      <c r="E7">
        <v>15.587273796367352</v>
      </c>
      <c r="F7">
        <v>15.361675123710114</v>
      </c>
    </row>
    <row r="8" spans="1:6">
      <c r="A8" t="s">
        <v>117</v>
      </c>
      <c r="B8" t="s">
        <v>3251</v>
      </c>
      <c r="C8">
        <v>12.994460586018448</v>
      </c>
      <c r="D8">
        <v>12.88023438395688</v>
      </c>
      <c r="E8">
        <v>15.063285178432771</v>
      </c>
      <c r="F8">
        <v>15.192753667540913</v>
      </c>
    </row>
    <row r="9" spans="1:6">
      <c r="A9" t="s">
        <v>3793</v>
      </c>
      <c r="B9" t="s">
        <v>3794</v>
      </c>
      <c r="C9">
        <v>15.874345521733618</v>
      </c>
      <c r="D9">
        <v>14.96259503468459</v>
      </c>
      <c r="E9">
        <v>13.779684742404307</v>
      </c>
      <c r="F9">
        <v>15.162340345306111</v>
      </c>
    </row>
    <row r="10" spans="1:6">
      <c r="A10" t="s">
        <v>4703</v>
      </c>
      <c r="B10" t="s">
        <v>4704</v>
      </c>
      <c r="C10">
        <v>15.046571260530946</v>
      </c>
      <c r="D10">
        <v>15.337017762616252</v>
      </c>
      <c r="E10">
        <v>15.560788333351949</v>
      </c>
      <c r="F10">
        <v>15.137216888322643</v>
      </c>
    </row>
    <row r="11" spans="1:6">
      <c r="A11" t="s">
        <v>4087</v>
      </c>
      <c r="B11" t="s">
        <v>194</v>
      </c>
      <c r="C11">
        <v>12.953226708877565</v>
      </c>
      <c r="D11">
        <v>15.218728244601184</v>
      </c>
      <c r="E11">
        <v>15.195069854430688</v>
      </c>
      <c r="F11">
        <v>14.996545850004333</v>
      </c>
    </row>
    <row r="12" spans="1:6">
      <c r="A12" t="s">
        <v>3366</v>
      </c>
      <c r="B12" t="s">
        <v>3367</v>
      </c>
      <c r="C12">
        <v>12.443208196249055</v>
      </c>
      <c r="D12">
        <v>0</v>
      </c>
      <c r="E12">
        <v>14.659364177876547</v>
      </c>
      <c r="F12">
        <v>14.957741808493649</v>
      </c>
    </row>
    <row r="13" spans="1:6">
      <c r="A13" t="s">
        <v>2129</v>
      </c>
      <c r="B13" t="s">
        <v>2130</v>
      </c>
      <c r="C13">
        <v>12.970933705503469</v>
      </c>
      <c r="D13">
        <v>12.806217107218956</v>
      </c>
      <c r="E13">
        <v>14.28441628166739</v>
      </c>
      <c r="F13">
        <v>14.858122733116215</v>
      </c>
    </row>
    <row r="14" spans="1:6">
      <c r="A14" t="s">
        <v>2902</v>
      </c>
      <c r="B14" t="s">
        <v>601</v>
      </c>
      <c r="C14">
        <v>13.848734803709007</v>
      </c>
      <c r="D14">
        <v>15.269975453874348</v>
      </c>
      <c r="E14">
        <v>14.911385897467799</v>
      </c>
      <c r="F14">
        <v>14.557694441793956</v>
      </c>
    </row>
    <row r="15" spans="1:6">
      <c r="A15" t="s">
        <v>4464</v>
      </c>
      <c r="B15" t="s">
        <v>4465</v>
      </c>
      <c r="C15">
        <v>13.950182004359618</v>
      </c>
      <c r="D15">
        <v>14.344570369215184</v>
      </c>
      <c r="E15">
        <v>14.578797158721059</v>
      </c>
      <c r="F15">
        <v>14.516293562734155</v>
      </c>
    </row>
    <row r="16" spans="1:6">
      <c r="A16" t="s">
        <v>3902</v>
      </c>
      <c r="B16" t="s">
        <v>3903</v>
      </c>
      <c r="C16">
        <v>8.9668135580748682</v>
      </c>
      <c r="D16">
        <v>7.0119679370380092</v>
      </c>
      <c r="E16">
        <v>7.0887320538037084</v>
      </c>
      <c r="F16">
        <v>14.50703446027013</v>
      </c>
    </row>
    <row r="17" spans="1:6">
      <c r="A17" t="s">
        <v>4059</v>
      </c>
      <c r="B17" t="s">
        <v>4060</v>
      </c>
      <c r="C17">
        <v>15.809890752548609</v>
      </c>
      <c r="D17">
        <v>14.394028640817471</v>
      </c>
      <c r="E17">
        <v>15.129071958525806</v>
      </c>
      <c r="F17">
        <v>14.467837218480824</v>
      </c>
    </row>
    <row r="18" spans="1:6">
      <c r="A18" t="s">
        <v>2749</v>
      </c>
      <c r="B18" t="s">
        <v>2650</v>
      </c>
      <c r="C18">
        <v>14.084404567930605</v>
      </c>
      <c r="D18">
        <v>10.655779348264776</v>
      </c>
      <c r="E18">
        <v>14.185484923737009</v>
      </c>
      <c r="F18">
        <v>14.308949260434998</v>
      </c>
    </row>
    <row r="19" spans="1:6">
      <c r="A19" t="s">
        <v>3849</v>
      </c>
      <c r="B19" t="s">
        <v>3850</v>
      </c>
      <c r="C19">
        <v>15.580980627304044</v>
      </c>
      <c r="D19">
        <v>14.867859285272704</v>
      </c>
      <c r="E19">
        <v>14.595896577111331</v>
      </c>
      <c r="F19">
        <v>14.170633683865208</v>
      </c>
    </row>
    <row r="20" spans="1:6">
      <c r="A20" t="s">
        <v>4427</v>
      </c>
      <c r="B20" t="s">
        <v>4428</v>
      </c>
      <c r="C20">
        <v>14.887571125736246</v>
      </c>
      <c r="D20">
        <v>5.5038360296703051</v>
      </c>
      <c r="E20">
        <v>12.789401559005807</v>
      </c>
      <c r="F20">
        <v>14.119806745425153</v>
      </c>
    </row>
    <row r="21" spans="1:6">
      <c r="A21" t="s">
        <v>5119</v>
      </c>
      <c r="B21" t="s">
        <v>5120</v>
      </c>
      <c r="C21">
        <v>11.779830564273704</v>
      </c>
      <c r="D21">
        <v>13.78470866489625</v>
      </c>
      <c r="E21">
        <v>14.094317021331259</v>
      </c>
      <c r="F21">
        <v>14.000096846892061</v>
      </c>
    </row>
    <row r="22" spans="1:6">
      <c r="A22" t="s">
        <v>1790</v>
      </c>
      <c r="B22" t="s">
        <v>1789</v>
      </c>
      <c r="C22">
        <v>13.495450044881178</v>
      </c>
      <c r="D22">
        <v>13.043714345782163</v>
      </c>
      <c r="E22">
        <v>13.978404295891178</v>
      </c>
      <c r="F22">
        <v>13.993071370350403</v>
      </c>
    </row>
    <row r="23" spans="1:6">
      <c r="A23" t="s">
        <v>5117</v>
      </c>
      <c r="B23" t="s">
        <v>5118</v>
      </c>
      <c r="C23">
        <v>11.094814206573403</v>
      </c>
      <c r="D23">
        <v>11.977738354897909</v>
      </c>
      <c r="E23">
        <v>14.45392948377274</v>
      </c>
      <c r="F23">
        <v>13.970401902205261</v>
      </c>
    </row>
    <row r="24" spans="1:6">
      <c r="A24" t="s">
        <v>2957</v>
      </c>
      <c r="B24" t="s">
        <v>740</v>
      </c>
      <c r="C24">
        <v>11.10447721740533</v>
      </c>
      <c r="D24">
        <v>11.378046080608744</v>
      </c>
      <c r="E24">
        <v>13.945685413700215</v>
      </c>
      <c r="F24">
        <v>13.753640295359313</v>
      </c>
    </row>
    <row r="25" spans="1:6">
      <c r="A25" t="s">
        <v>917</v>
      </c>
      <c r="B25" t="s">
        <v>918</v>
      </c>
      <c r="C25">
        <v>0</v>
      </c>
      <c r="D25">
        <v>0</v>
      </c>
      <c r="E25">
        <v>3.8148240220937182</v>
      </c>
      <c r="F25">
        <v>13.689615845273247</v>
      </c>
    </row>
    <row r="26" spans="1:6">
      <c r="A26" t="s">
        <v>4282</v>
      </c>
      <c r="B26" t="s">
        <v>4283</v>
      </c>
      <c r="C26">
        <v>14.575345223298429</v>
      </c>
      <c r="D26">
        <v>15.190526143079447</v>
      </c>
      <c r="E26">
        <v>13.019422709534684</v>
      </c>
      <c r="F26">
        <v>13.677553213021625</v>
      </c>
    </row>
    <row r="27" spans="1:6">
      <c r="A27" t="s">
        <v>698</v>
      </c>
      <c r="B27" t="s">
        <v>699</v>
      </c>
      <c r="C27">
        <v>0</v>
      </c>
      <c r="D27">
        <v>0</v>
      </c>
      <c r="E27">
        <v>7.4817584477747996</v>
      </c>
      <c r="F27">
        <v>13.673059587989911</v>
      </c>
    </row>
    <row r="28" spans="1:6">
      <c r="A28" t="s">
        <v>5302</v>
      </c>
      <c r="B28" t="s">
        <v>5303</v>
      </c>
      <c r="C28">
        <v>12.289090054187973</v>
      </c>
      <c r="D28">
        <v>13.184965627180272</v>
      </c>
      <c r="E28">
        <v>13.483211738199619</v>
      </c>
      <c r="F28">
        <v>13.600372309795437</v>
      </c>
    </row>
    <row r="29" spans="1:6">
      <c r="A29" t="s">
        <v>2710</v>
      </c>
      <c r="B29" t="s">
        <v>2711</v>
      </c>
      <c r="C29">
        <v>15.150908552767387</v>
      </c>
      <c r="D29">
        <v>14.210377732077969</v>
      </c>
      <c r="E29">
        <v>14.036924576197858</v>
      </c>
      <c r="F29">
        <v>13.584216608288749</v>
      </c>
    </row>
    <row r="30" spans="1:6">
      <c r="A30" t="s">
        <v>2816</v>
      </c>
      <c r="B30" t="s">
        <v>2817</v>
      </c>
      <c r="C30">
        <v>11.968081146649155</v>
      </c>
      <c r="D30">
        <v>11.995548426763104</v>
      </c>
      <c r="E30">
        <v>12.989101878753228</v>
      </c>
      <c r="F30">
        <v>13.582049565724542</v>
      </c>
    </row>
    <row r="31" spans="1:6">
      <c r="A31" t="s">
        <v>5123</v>
      </c>
      <c r="B31" t="s">
        <v>5124</v>
      </c>
      <c r="C31">
        <v>12.592877942626336</v>
      </c>
      <c r="D31">
        <v>11.665059722408675</v>
      </c>
      <c r="E31">
        <v>9.7538097365175993</v>
      </c>
      <c r="F31">
        <v>13.531699556649974</v>
      </c>
    </row>
    <row r="32" spans="1:6">
      <c r="A32" t="s">
        <v>2712</v>
      </c>
      <c r="B32" t="s">
        <v>2713</v>
      </c>
      <c r="C32">
        <v>14.391184929099794</v>
      </c>
      <c r="D32">
        <v>13.245868450339589</v>
      </c>
      <c r="E32">
        <v>13.307138967629772</v>
      </c>
      <c r="F32">
        <v>13.45968411700203</v>
      </c>
    </row>
    <row r="33" spans="1:6">
      <c r="A33" t="s">
        <v>4705</v>
      </c>
      <c r="B33" t="s">
        <v>4706</v>
      </c>
      <c r="C33">
        <v>12.541530011706074</v>
      </c>
      <c r="D33">
        <v>13.671950238238104</v>
      </c>
      <c r="E33">
        <v>13.125218864778651</v>
      </c>
      <c r="F33">
        <v>13.459408745264334</v>
      </c>
    </row>
    <row r="34" spans="1:6">
      <c r="A34" t="s">
        <v>4653</v>
      </c>
      <c r="B34" t="s">
        <v>4654</v>
      </c>
      <c r="C34">
        <v>14.225285351334328</v>
      </c>
      <c r="D34">
        <v>13.446164986981557</v>
      </c>
      <c r="E34">
        <v>12.876593486366389</v>
      </c>
      <c r="F34">
        <v>13.399078059175686</v>
      </c>
    </row>
    <row r="35" spans="1:6">
      <c r="A35" t="s">
        <v>1889</v>
      </c>
      <c r="B35" t="s">
        <v>1890</v>
      </c>
      <c r="C35">
        <v>14.314441018021522</v>
      </c>
      <c r="D35">
        <v>12.443937272084439</v>
      </c>
      <c r="E35">
        <v>13.252182900925135</v>
      </c>
      <c r="F35">
        <v>13.387329707678461</v>
      </c>
    </row>
    <row r="36" spans="1:6">
      <c r="A36" t="s">
        <v>3591</v>
      </c>
      <c r="B36" t="s">
        <v>3592</v>
      </c>
      <c r="C36">
        <v>14.408794203743646</v>
      </c>
      <c r="D36">
        <v>15.179949360301851</v>
      </c>
      <c r="E36">
        <v>14.265762724869813</v>
      </c>
      <c r="F36">
        <v>13.368693056976095</v>
      </c>
    </row>
    <row r="37" spans="1:6">
      <c r="A37" t="s">
        <v>4068</v>
      </c>
      <c r="B37" t="s">
        <v>4069</v>
      </c>
      <c r="C37">
        <v>13.966081126058134</v>
      </c>
      <c r="D37">
        <v>13.790293528092487</v>
      </c>
      <c r="E37">
        <v>13.795311441681466</v>
      </c>
      <c r="F37">
        <v>13.357079981908765</v>
      </c>
    </row>
    <row r="38" spans="1:6">
      <c r="A38" t="s">
        <v>5592</v>
      </c>
      <c r="B38" t="s">
        <v>5593</v>
      </c>
      <c r="C38">
        <v>3.9624359362752486</v>
      </c>
      <c r="D38">
        <v>0</v>
      </c>
      <c r="E38">
        <v>4.166935464248362</v>
      </c>
      <c r="F38">
        <v>13.356194737125911</v>
      </c>
    </row>
    <row r="39" spans="1:6">
      <c r="A39" t="s">
        <v>3512</v>
      </c>
      <c r="B39" t="s">
        <v>3513</v>
      </c>
      <c r="C39">
        <v>11.813674904607465</v>
      </c>
      <c r="D39">
        <v>12.295611283361399</v>
      </c>
      <c r="E39">
        <v>13.127818314250522</v>
      </c>
      <c r="F39">
        <v>13.345128257115309</v>
      </c>
    </row>
    <row r="40" spans="1:6">
      <c r="A40" t="s">
        <v>4693</v>
      </c>
      <c r="B40" t="s">
        <v>4694</v>
      </c>
      <c r="C40">
        <v>11.877185098943325</v>
      </c>
      <c r="D40">
        <v>12.763778909649041</v>
      </c>
      <c r="E40">
        <v>11.898270614879319</v>
      </c>
      <c r="F40">
        <v>13.345026886969114</v>
      </c>
    </row>
    <row r="41" spans="1:6">
      <c r="A41" t="s">
        <v>119</v>
      </c>
      <c r="B41" t="s">
        <v>4648</v>
      </c>
      <c r="C41">
        <v>11.366907021883636</v>
      </c>
      <c r="D41">
        <v>10.75299153851463</v>
      </c>
      <c r="E41">
        <v>13.13106779564103</v>
      </c>
      <c r="F41">
        <v>13.303112149828507</v>
      </c>
    </row>
    <row r="42" spans="1:6">
      <c r="A42" t="s">
        <v>4699</v>
      </c>
      <c r="B42" t="s">
        <v>4700</v>
      </c>
      <c r="C42">
        <v>14.483729751522034</v>
      </c>
      <c r="D42">
        <v>14.432476312833311</v>
      </c>
      <c r="E42">
        <v>14.05424427130745</v>
      </c>
      <c r="F42">
        <v>13.282864450403007</v>
      </c>
    </row>
    <row r="43" spans="1:6">
      <c r="A43" t="s">
        <v>2299</v>
      </c>
      <c r="B43" t="s">
        <v>2300</v>
      </c>
      <c r="C43">
        <v>12.494026491894878</v>
      </c>
      <c r="D43">
        <v>13.543874298265855</v>
      </c>
      <c r="E43">
        <v>13.779975456901408</v>
      </c>
      <c r="F43">
        <v>13.272944508347937</v>
      </c>
    </row>
    <row r="44" spans="1:6">
      <c r="A44" t="s">
        <v>4361</v>
      </c>
      <c r="B44" t="s">
        <v>181</v>
      </c>
      <c r="C44">
        <v>11.478624264994206</v>
      </c>
      <c r="D44">
        <v>9.6127650967241252</v>
      </c>
      <c r="E44">
        <v>13.739878640013375</v>
      </c>
      <c r="F44">
        <v>13.271478810156909</v>
      </c>
    </row>
    <row r="45" spans="1:6">
      <c r="A45" t="s">
        <v>4139</v>
      </c>
      <c r="B45" t="s">
        <v>4140</v>
      </c>
      <c r="C45">
        <v>14.565065571882908</v>
      </c>
      <c r="D45">
        <v>15.024200876596197</v>
      </c>
      <c r="E45">
        <v>13.447609584139226</v>
      </c>
      <c r="F45">
        <v>13.265930756659889</v>
      </c>
    </row>
    <row r="46" spans="1:6">
      <c r="A46" t="s">
        <v>2038</v>
      </c>
      <c r="B46" t="s">
        <v>5661</v>
      </c>
      <c r="C46">
        <v>13.2418741153943</v>
      </c>
      <c r="D46">
        <v>11.697836120687375</v>
      </c>
      <c r="E46">
        <v>12.635959166082049</v>
      </c>
      <c r="F46">
        <v>13.24083095863101</v>
      </c>
    </row>
    <row r="47" spans="1:6">
      <c r="A47" t="s">
        <v>2653</v>
      </c>
      <c r="B47" t="s">
        <v>2180</v>
      </c>
      <c r="C47">
        <v>12.919697098322429</v>
      </c>
      <c r="D47">
        <v>14.834417574332999</v>
      </c>
      <c r="E47">
        <v>14.026402305016658</v>
      </c>
      <c r="F47">
        <v>13.230131627987062</v>
      </c>
    </row>
    <row r="48" spans="1:6">
      <c r="A48" t="s">
        <v>5582</v>
      </c>
      <c r="B48" t="s">
        <v>5583</v>
      </c>
      <c r="C48">
        <v>3.038087128362124</v>
      </c>
      <c r="D48">
        <v>7.5821599575936851</v>
      </c>
      <c r="E48">
        <v>0</v>
      </c>
      <c r="F48">
        <v>13.218545836797658</v>
      </c>
    </row>
    <row r="49" spans="1:6">
      <c r="A49" t="s">
        <v>2306</v>
      </c>
      <c r="B49" t="s">
        <v>2307</v>
      </c>
      <c r="C49">
        <v>11.948409561718011</v>
      </c>
      <c r="D49">
        <v>13.425016790093798</v>
      </c>
      <c r="E49">
        <v>13.591672521262737</v>
      </c>
      <c r="F49">
        <v>13.208695922224758</v>
      </c>
    </row>
    <row r="50" spans="1:6">
      <c r="A50" t="s">
        <v>4020</v>
      </c>
      <c r="B50" t="s">
        <v>4021</v>
      </c>
      <c r="C50">
        <v>13.382453504887557</v>
      </c>
      <c r="D50">
        <v>14.496609849078876</v>
      </c>
      <c r="E50">
        <v>14.502434014324507</v>
      </c>
      <c r="F50">
        <v>13.178870419041337</v>
      </c>
    </row>
    <row r="51" spans="1:6">
      <c r="A51" t="s">
        <v>3599</v>
      </c>
      <c r="B51" t="s">
        <v>3600</v>
      </c>
      <c r="C51">
        <v>13.985276005424627</v>
      </c>
      <c r="D51">
        <v>13.973422193104145</v>
      </c>
      <c r="E51">
        <v>12.887664683646509</v>
      </c>
      <c r="F51">
        <v>13.176508380734095</v>
      </c>
    </row>
    <row r="52" spans="1:6">
      <c r="A52" t="s">
        <v>1788</v>
      </c>
      <c r="B52" t="s">
        <v>1789</v>
      </c>
      <c r="C52">
        <v>12.556707973530076</v>
      </c>
      <c r="D52">
        <v>12.808422400924577</v>
      </c>
      <c r="E52">
        <v>12.639288494421663</v>
      </c>
      <c r="F52">
        <v>13.141472104432385</v>
      </c>
    </row>
    <row r="53" spans="1:6">
      <c r="A53" t="s">
        <v>4651</v>
      </c>
      <c r="B53" t="s">
        <v>4652</v>
      </c>
      <c r="C53">
        <v>14.420176091065155</v>
      </c>
      <c r="D53">
        <v>14.442887172950119</v>
      </c>
      <c r="E53">
        <v>13.638004665037874</v>
      </c>
      <c r="F53">
        <v>13.141315427107088</v>
      </c>
    </row>
    <row r="54" spans="1:6">
      <c r="A54" t="s">
        <v>3156</v>
      </c>
      <c r="B54" t="s">
        <v>3157</v>
      </c>
      <c r="C54">
        <v>14.757192095545665</v>
      </c>
      <c r="D54">
        <v>14.387545076107347</v>
      </c>
      <c r="E54">
        <v>13.958083365026376</v>
      </c>
      <c r="F54">
        <v>13.139723087417828</v>
      </c>
    </row>
    <row r="55" spans="1:6">
      <c r="A55" t="s">
        <v>3368</v>
      </c>
      <c r="B55" t="s">
        <v>3369</v>
      </c>
      <c r="C55">
        <v>11.397796025953724</v>
      </c>
      <c r="D55">
        <v>0</v>
      </c>
      <c r="E55">
        <v>14.502613485814294</v>
      </c>
      <c r="F55">
        <v>13.134987676708979</v>
      </c>
    </row>
    <row r="56" spans="1:6">
      <c r="A56" t="s">
        <v>5417</v>
      </c>
      <c r="B56" t="s">
        <v>5418</v>
      </c>
      <c r="C56">
        <v>14.800818563749733</v>
      </c>
      <c r="D56">
        <v>13.934470800539611</v>
      </c>
      <c r="E56">
        <v>14.849785924750336</v>
      </c>
      <c r="F56">
        <v>13.114404659169608</v>
      </c>
    </row>
    <row r="57" spans="1:6">
      <c r="A57" t="s">
        <v>2304</v>
      </c>
      <c r="B57" t="s">
        <v>2305</v>
      </c>
      <c r="C57">
        <v>12.71729789078487</v>
      </c>
      <c r="D57">
        <v>14.417478852833522</v>
      </c>
      <c r="E57">
        <v>13.16072175075317</v>
      </c>
      <c r="F57">
        <v>13.110615750304735</v>
      </c>
    </row>
    <row r="58" spans="1:6">
      <c r="A58" t="s">
        <v>4011</v>
      </c>
      <c r="B58" t="s">
        <v>4012</v>
      </c>
      <c r="C58">
        <v>15.520393263865508</v>
      </c>
      <c r="D58">
        <v>10.503937080333067</v>
      </c>
      <c r="E58">
        <v>11.811745715464468</v>
      </c>
      <c r="F58">
        <v>13.096028749399647</v>
      </c>
    </row>
    <row r="59" spans="1:6">
      <c r="A59" t="s">
        <v>4946</v>
      </c>
      <c r="B59" t="s">
        <v>4947</v>
      </c>
      <c r="C59">
        <v>11.656957419141953</v>
      </c>
      <c r="D59">
        <v>12.110286608845442</v>
      </c>
      <c r="E59">
        <v>13.536042235768219</v>
      </c>
      <c r="F59">
        <v>13.082012775792421</v>
      </c>
    </row>
    <row r="60" spans="1:6">
      <c r="A60" t="s">
        <v>122</v>
      </c>
      <c r="B60" t="s">
        <v>123</v>
      </c>
      <c r="C60">
        <v>0</v>
      </c>
      <c r="D60">
        <v>13.971432405358547</v>
      </c>
      <c r="E60">
        <v>12.211928121080295</v>
      </c>
      <c r="F60">
        <v>13.071773246927744</v>
      </c>
    </row>
    <row r="61" spans="1:6">
      <c r="A61" t="s">
        <v>5064</v>
      </c>
      <c r="B61" t="s">
        <v>5065</v>
      </c>
      <c r="C61">
        <v>11.839737968749578</v>
      </c>
      <c r="D61">
        <v>11.349983279193729</v>
      </c>
      <c r="E61">
        <v>12.348631881993057</v>
      </c>
      <c r="F61">
        <v>13.07115989851318</v>
      </c>
    </row>
    <row r="62" spans="1:6">
      <c r="A62" t="s">
        <v>2885</v>
      </c>
      <c r="B62" t="s">
        <v>2886</v>
      </c>
      <c r="C62">
        <v>15.628529167133312</v>
      </c>
      <c r="D62">
        <v>15.542782663278892</v>
      </c>
      <c r="E62">
        <v>12.362197457865118</v>
      </c>
      <c r="F62">
        <v>13.060793677915363</v>
      </c>
    </row>
    <row r="63" spans="1:6">
      <c r="A63" t="s">
        <v>4390</v>
      </c>
      <c r="B63" t="s">
        <v>4391</v>
      </c>
      <c r="C63">
        <v>12.368160259153878</v>
      </c>
      <c r="D63">
        <v>13.802930865737832</v>
      </c>
      <c r="E63">
        <v>13.224296699903501</v>
      </c>
      <c r="F63">
        <v>13.04178534246017</v>
      </c>
    </row>
    <row r="64" spans="1:6">
      <c r="A64" t="s">
        <v>3043</v>
      </c>
      <c r="B64" t="s">
        <v>3044</v>
      </c>
      <c r="C64">
        <v>13.293521566943243</v>
      </c>
      <c r="D64">
        <v>13.880818655390637</v>
      </c>
      <c r="E64">
        <v>13.316574520822583</v>
      </c>
      <c r="F64">
        <v>13.008481842330731</v>
      </c>
    </row>
    <row r="65" spans="1:6">
      <c r="A65" t="s">
        <v>3448</v>
      </c>
      <c r="B65" t="s">
        <v>3449</v>
      </c>
      <c r="C65">
        <v>11.634329167172304</v>
      </c>
      <c r="D65">
        <v>10.365173908999596</v>
      </c>
      <c r="E65">
        <v>12.974436632818888</v>
      </c>
      <c r="F65">
        <v>13.004093445309673</v>
      </c>
    </row>
    <row r="66" spans="1:6">
      <c r="A66" t="s">
        <v>2414</v>
      </c>
      <c r="B66" t="s">
        <v>2415</v>
      </c>
      <c r="C66">
        <v>12.498614635185312</v>
      </c>
      <c r="D66">
        <v>12.761567483605697</v>
      </c>
      <c r="E66">
        <v>13.205356634495923</v>
      </c>
      <c r="F66">
        <v>12.980326891187389</v>
      </c>
    </row>
    <row r="67" spans="1:6">
      <c r="A67" t="s">
        <v>3605</v>
      </c>
      <c r="B67" t="s">
        <v>3606</v>
      </c>
      <c r="C67">
        <v>9.8834690293090439</v>
      </c>
      <c r="D67">
        <v>8.6361324017774805</v>
      </c>
      <c r="E67">
        <v>9.6663517294958083</v>
      </c>
      <c r="F67">
        <v>12.951398551974799</v>
      </c>
    </row>
    <row r="68" spans="1:6">
      <c r="A68" t="s">
        <v>2678</v>
      </c>
      <c r="B68" t="s">
        <v>2679</v>
      </c>
      <c r="C68">
        <v>14.354298718942934</v>
      </c>
      <c r="D68">
        <v>14.084875455415812</v>
      </c>
      <c r="E68">
        <v>12.918906940181463</v>
      </c>
      <c r="F68">
        <v>12.932240408153964</v>
      </c>
    </row>
    <row r="69" spans="1:6">
      <c r="A69" t="s">
        <v>5021</v>
      </c>
      <c r="B69" t="s">
        <v>181</v>
      </c>
      <c r="C69">
        <v>13.548434317901084</v>
      </c>
      <c r="D69">
        <v>12.105803245451254</v>
      </c>
      <c r="E69">
        <v>14.638678948064541</v>
      </c>
      <c r="F69">
        <v>12.928179133399926</v>
      </c>
    </row>
    <row r="70" spans="1:6">
      <c r="A70" t="s">
        <v>3067</v>
      </c>
      <c r="B70" t="s">
        <v>194</v>
      </c>
      <c r="C70">
        <v>12.22324311676083</v>
      </c>
      <c r="D70">
        <v>13.221708930235778</v>
      </c>
      <c r="E70">
        <v>12.791280199594132</v>
      </c>
      <c r="F70">
        <v>12.918366132643754</v>
      </c>
    </row>
    <row r="71" spans="1:6">
      <c r="A71" t="s">
        <v>38</v>
      </c>
      <c r="B71" t="s">
        <v>2615</v>
      </c>
      <c r="C71">
        <v>7.8967776313352847</v>
      </c>
      <c r="D71">
        <v>13.392542879288378</v>
      </c>
      <c r="E71">
        <v>13.493513937853576</v>
      </c>
      <c r="F71">
        <v>12.916966153362356</v>
      </c>
    </row>
    <row r="72" spans="1:6">
      <c r="A72" t="s">
        <v>1656</v>
      </c>
      <c r="B72" t="s">
        <v>181</v>
      </c>
      <c r="C72">
        <v>0</v>
      </c>
      <c r="D72">
        <v>0</v>
      </c>
      <c r="E72">
        <v>0</v>
      </c>
      <c r="F72">
        <v>12.915261027770207</v>
      </c>
    </row>
    <row r="73" spans="1:6">
      <c r="A73" t="s">
        <v>5129</v>
      </c>
      <c r="B73" t="s">
        <v>5130</v>
      </c>
      <c r="C73">
        <v>12.712762080647341</v>
      </c>
      <c r="D73">
        <v>13.871200458279745</v>
      </c>
      <c r="E73">
        <v>13.153062241981736</v>
      </c>
      <c r="F73">
        <v>12.906311190586493</v>
      </c>
    </row>
    <row r="74" spans="1:6">
      <c r="A74" t="s">
        <v>4697</v>
      </c>
      <c r="B74" t="s">
        <v>4698</v>
      </c>
      <c r="C74">
        <v>11.904783001495154</v>
      </c>
      <c r="D74">
        <v>12.380435533896019</v>
      </c>
      <c r="E74">
        <v>12.511481194443217</v>
      </c>
      <c r="F74">
        <v>12.904586396517869</v>
      </c>
    </row>
    <row r="75" spans="1:6">
      <c r="A75" t="s">
        <v>2026</v>
      </c>
      <c r="B75" t="s">
        <v>2027</v>
      </c>
      <c r="C75">
        <v>12.325373748259311</v>
      </c>
      <c r="D75">
        <v>12.574333858492718</v>
      </c>
      <c r="E75">
        <v>13.10412287278535</v>
      </c>
      <c r="F75">
        <v>12.891748046818513</v>
      </c>
    </row>
    <row r="76" spans="1:6">
      <c r="A76" t="s">
        <v>5566</v>
      </c>
      <c r="B76" t="s">
        <v>5567</v>
      </c>
      <c r="C76">
        <v>3.0694686544793144</v>
      </c>
      <c r="D76">
        <v>0</v>
      </c>
      <c r="E76">
        <v>6.5254989461180219</v>
      </c>
      <c r="F76">
        <v>12.86547964494558</v>
      </c>
    </row>
    <row r="77" spans="1:6">
      <c r="A77" t="s">
        <v>2763</v>
      </c>
      <c r="B77" t="s">
        <v>2764</v>
      </c>
      <c r="C77">
        <v>11.876968356584227</v>
      </c>
      <c r="D77">
        <v>11.193897176259078</v>
      </c>
      <c r="E77">
        <v>13.027815467415099</v>
      </c>
      <c r="F77">
        <v>12.839221459969083</v>
      </c>
    </row>
    <row r="78" spans="1:6">
      <c r="A78" t="s">
        <v>5057</v>
      </c>
      <c r="B78" t="s">
        <v>5058</v>
      </c>
      <c r="C78">
        <v>11.283420982343635</v>
      </c>
      <c r="D78">
        <v>13.235604095626595</v>
      </c>
      <c r="E78">
        <v>13.099310333789239</v>
      </c>
      <c r="F78">
        <v>12.838752270990497</v>
      </c>
    </row>
    <row r="79" spans="1:6">
      <c r="A79" t="s">
        <v>1856</v>
      </c>
      <c r="B79" t="s">
        <v>1857</v>
      </c>
      <c r="C79">
        <v>14.844492669176681</v>
      </c>
      <c r="D79">
        <v>14.272803824730552</v>
      </c>
      <c r="E79">
        <v>15.661595584747129</v>
      </c>
      <c r="F79">
        <v>12.835428394404991</v>
      </c>
    </row>
    <row r="80" spans="1:6">
      <c r="A80" t="s">
        <v>3525</v>
      </c>
      <c r="B80" t="s">
        <v>3526</v>
      </c>
      <c r="C80">
        <v>8.7567206891807352</v>
      </c>
      <c r="D80">
        <v>10.808763114634456</v>
      </c>
      <c r="E80">
        <v>12.142083384425586</v>
      </c>
      <c r="F80">
        <v>12.834460815152102</v>
      </c>
    </row>
    <row r="81" spans="1:6">
      <c r="A81" t="s">
        <v>3653</v>
      </c>
      <c r="B81" t="s">
        <v>194</v>
      </c>
      <c r="C81">
        <v>13.347615114219415</v>
      </c>
      <c r="D81">
        <v>13.524308211426353</v>
      </c>
      <c r="E81">
        <v>13.288564628317298</v>
      </c>
      <c r="F81">
        <v>12.798752529006915</v>
      </c>
    </row>
    <row r="82" spans="1:6">
      <c r="A82" t="s">
        <v>4687</v>
      </c>
      <c r="B82" t="s">
        <v>4688</v>
      </c>
      <c r="C82">
        <v>13.184070233955794</v>
      </c>
      <c r="D82">
        <v>13.748046830047905</v>
      </c>
      <c r="E82">
        <v>13.429835514683386</v>
      </c>
      <c r="F82">
        <v>12.798440906396891</v>
      </c>
    </row>
    <row r="83" spans="1:6">
      <c r="A83" t="s">
        <v>4665</v>
      </c>
      <c r="B83" t="s">
        <v>4666</v>
      </c>
      <c r="C83">
        <v>14.980643813310603</v>
      </c>
      <c r="D83">
        <v>13.808646981770581</v>
      </c>
      <c r="E83">
        <v>12.37792675794965</v>
      </c>
      <c r="F83">
        <v>12.79561242643414</v>
      </c>
    </row>
    <row r="84" spans="1:6">
      <c r="A84" t="s">
        <v>2016</v>
      </c>
      <c r="B84" t="s">
        <v>192</v>
      </c>
      <c r="C84">
        <v>12.175306541999332</v>
      </c>
      <c r="D84">
        <v>13.408776605563393</v>
      </c>
      <c r="E84">
        <v>13.07498904977821</v>
      </c>
      <c r="F84">
        <v>12.795600836238865</v>
      </c>
    </row>
    <row r="85" spans="1:6">
      <c r="A85" t="s">
        <v>3609</v>
      </c>
      <c r="B85" t="s">
        <v>3610</v>
      </c>
      <c r="C85">
        <v>11.660277661658938</v>
      </c>
      <c r="D85">
        <v>12.063523312550688</v>
      </c>
      <c r="E85">
        <v>12.677790370929952</v>
      </c>
      <c r="F85">
        <v>12.733063029702333</v>
      </c>
    </row>
    <row r="86" spans="1:6">
      <c r="A86" t="s">
        <v>2798</v>
      </c>
      <c r="B86" t="s">
        <v>2799</v>
      </c>
      <c r="C86">
        <v>13.19936550662506</v>
      </c>
      <c r="D86">
        <v>14.003045373703792</v>
      </c>
      <c r="E86">
        <v>12.021261955574431</v>
      </c>
      <c r="F86">
        <v>12.723412728687094</v>
      </c>
    </row>
    <row r="87" spans="1:6">
      <c r="A87" t="s">
        <v>2302</v>
      </c>
      <c r="B87" t="s">
        <v>2303</v>
      </c>
      <c r="C87">
        <v>12.507562704395326</v>
      </c>
      <c r="D87">
        <v>13.69223720556681</v>
      </c>
      <c r="E87">
        <v>13.385595152610257</v>
      </c>
      <c r="F87">
        <v>12.71691461138029</v>
      </c>
    </row>
    <row r="88" spans="1:6">
      <c r="A88" t="s">
        <v>520</v>
      </c>
      <c r="B88" t="s">
        <v>521</v>
      </c>
      <c r="C88">
        <v>0</v>
      </c>
      <c r="D88">
        <v>0</v>
      </c>
      <c r="E88">
        <v>8.4234413703211963</v>
      </c>
      <c r="F88">
        <v>12.713292663895285</v>
      </c>
    </row>
    <row r="89" spans="1:6">
      <c r="A89" t="s">
        <v>2310</v>
      </c>
      <c r="B89" t="s">
        <v>2311</v>
      </c>
      <c r="C89">
        <v>12.309255752643395</v>
      </c>
      <c r="D89">
        <v>13.525150135341992</v>
      </c>
      <c r="E89">
        <v>13.137922284846905</v>
      </c>
      <c r="F89">
        <v>12.704421498689509</v>
      </c>
    </row>
    <row r="90" spans="1:6">
      <c r="A90" t="s">
        <v>2502</v>
      </c>
      <c r="B90" t="s">
        <v>2503</v>
      </c>
      <c r="C90">
        <v>7.5912841428776137</v>
      </c>
      <c r="D90">
        <v>12.447010024865413</v>
      </c>
      <c r="E90">
        <v>12.419333068380208</v>
      </c>
      <c r="F90">
        <v>12.702597498554415</v>
      </c>
    </row>
    <row r="91" spans="1:6">
      <c r="A91" t="s">
        <v>3690</v>
      </c>
      <c r="B91" t="s">
        <v>3691</v>
      </c>
      <c r="C91">
        <v>13.279451151314447</v>
      </c>
      <c r="D91">
        <v>13.459016949302452</v>
      </c>
      <c r="E91">
        <v>13.50627838173709</v>
      </c>
      <c r="F91">
        <v>12.697479651501105</v>
      </c>
    </row>
    <row r="92" spans="1:6">
      <c r="A92" t="s">
        <v>2637</v>
      </c>
      <c r="B92" t="s">
        <v>2638</v>
      </c>
      <c r="C92">
        <v>12.947152372319588</v>
      </c>
      <c r="D92">
        <v>12.545070446691419</v>
      </c>
      <c r="E92">
        <v>12.031940121892831</v>
      </c>
      <c r="F92">
        <v>12.649928657399091</v>
      </c>
    </row>
    <row r="93" spans="1:6">
      <c r="A93" t="s">
        <v>3064</v>
      </c>
      <c r="B93" t="s">
        <v>187</v>
      </c>
      <c r="C93">
        <v>11.782982641984088</v>
      </c>
      <c r="D93">
        <v>13.769758454588445</v>
      </c>
      <c r="E93">
        <v>13.447038055056442</v>
      </c>
      <c r="F93">
        <v>12.635914745907195</v>
      </c>
    </row>
    <row r="94" spans="1:6">
      <c r="A94" t="s">
        <v>4794</v>
      </c>
      <c r="B94" t="s">
        <v>4795</v>
      </c>
      <c r="C94">
        <v>11.580238668358247</v>
      </c>
      <c r="D94">
        <v>12.189696737990502</v>
      </c>
      <c r="E94">
        <v>12.949895094925374</v>
      </c>
      <c r="F94">
        <v>12.635911550604987</v>
      </c>
    </row>
    <row r="95" spans="1:6">
      <c r="A95" t="s">
        <v>357</v>
      </c>
      <c r="B95" t="s">
        <v>358</v>
      </c>
      <c r="C95">
        <v>0</v>
      </c>
      <c r="D95">
        <v>0</v>
      </c>
      <c r="E95">
        <v>11.674017300608337</v>
      </c>
      <c r="F95">
        <v>12.635782455965906</v>
      </c>
    </row>
    <row r="96" spans="1:6">
      <c r="A96" t="s">
        <v>2264</v>
      </c>
      <c r="B96" t="s">
        <v>2265</v>
      </c>
      <c r="C96">
        <v>12.924458632822116</v>
      </c>
      <c r="D96">
        <v>13.080182864420065</v>
      </c>
      <c r="E96">
        <v>13.053115670363409</v>
      </c>
      <c r="F96">
        <v>12.625549582052663</v>
      </c>
    </row>
    <row r="97" spans="1:6">
      <c r="A97" t="s">
        <v>4630</v>
      </c>
      <c r="B97" t="s">
        <v>4631</v>
      </c>
      <c r="C97">
        <v>15.425953382373924</v>
      </c>
      <c r="D97">
        <v>13.881014679185295</v>
      </c>
      <c r="E97">
        <v>10.934757026983977</v>
      </c>
      <c r="F97">
        <v>12.62267179551932</v>
      </c>
    </row>
    <row r="98" spans="1:6">
      <c r="A98" t="s">
        <v>3383</v>
      </c>
      <c r="B98" t="s">
        <v>3384</v>
      </c>
      <c r="C98">
        <v>15.208719942920947</v>
      </c>
      <c r="D98">
        <v>11.409670469994499</v>
      </c>
      <c r="E98">
        <v>15.34060240241984</v>
      </c>
      <c r="F98">
        <v>12.616117769813481</v>
      </c>
    </row>
    <row r="99" spans="1:6">
      <c r="A99" t="s">
        <v>96</v>
      </c>
      <c r="B99" t="s">
        <v>141</v>
      </c>
      <c r="C99">
        <v>0</v>
      </c>
      <c r="D99">
        <v>9.8824449831626495</v>
      </c>
      <c r="E99">
        <v>13.242880749462561</v>
      </c>
      <c r="F99">
        <v>12.590739108991192</v>
      </c>
    </row>
    <row r="100" spans="1:6">
      <c r="A100" t="s">
        <v>4337</v>
      </c>
      <c r="B100" t="s">
        <v>3698</v>
      </c>
      <c r="C100">
        <v>12.926747422532703</v>
      </c>
      <c r="D100">
        <v>11.60101113428092</v>
      </c>
      <c r="E100">
        <v>12.861734883781351</v>
      </c>
      <c r="F100">
        <v>12.585994387836582</v>
      </c>
    </row>
    <row r="101" spans="1:6">
      <c r="A101" t="s">
        <v>1784</v>
      </c>
      <c r="B101" t="s">
        <v>1785</v>
      </c>
      <c r="C101">
        <v>13.40175261218981</v>
      </c>
      <c r="D101">
        <v>13.354678430030539</v>
      </c>
      <c r="E101">
        <v>12.904723289068563</v>
      </c>
      <c r="F101">
        <v>12.577039832429712</v>
      </c>
    </row>
    <row r="102" spans="1:6">
      <c r="A102" t="s">
        <v>1598</v>
      </c>
      <c r="B102" t="s">
        <v>1599</v>
      </c>
      <c r="C102">
        <v>0</v>
      </c>
      <c r="D102">
        <v>0</v>
      </c>
      <c r="E102">
        <v>0</v>
      </c>
      <c r="F102">
        <v>12.566065394210455</v>
      </c>
    </row>
    <row r="103" spans="1:6">
      <c r="A103" t="s">
        <v>4814</v>
      </c>
      <c r="B103" t="s">
        <v>320</v>
      </c>
      <c r="C103">
        <v>7.9429424487075426</v>
      </c>
      <c r="D103">
        <v>9.6430261367030425</v>
      </c>
      <c r="E103">
        <v>12.043433345722429</v>
      </c>
      <c r="F103">
        <v>12.543512337579017</v>
      </c>
    </row>
    <row r="104" spans="1:6">
      <c r="A104" t="s">
        <v>4804</v>
      </c>
      <c r="B104" t="s">
        <v>4805</v>
      </c>
      <c r="C104">
        <v>11.360100578837795</v>
      </c>
      <c r="D104">
        <v>10.905246347084704</v>
      </c>
      <c r="E104">
        <v>11.850511961402031</v>
      </c>
      <c r="F104">
        <v>12.541638448156034</v>
      </c>
    </row>
    <row r="105" spans="1:6">
      <c r="A105" t="s">
        <v>4685</v>
      </c>
      <c r="B105" t="s">
        <v>4686</v>
      </c>
      <c r="C105">
        <v>13.846229465429932</v>
      </c>
      <c r="D105">
        <v>13.467103223776508</v>
      </c>
      <c r="E105">
        <v>11.567683327032409</v>
      </c>
      <c r="F105">
        <v>12.515439444257609</v>
      </c>
    </row>
    <row r="106" spans="1:6">
      <c r="A106" t="s">
        <v>3380</v>
      </c>
      <c r="B106" t="s">
        <v>3381</v>
      </c>
      <c r="C106">
        <v>10.958143410235305</v>
      </c>
      <c r="D106">
        <v>7.0628578746477348</v>
      </c>
      <c r="E106">
        <v>12.743739951150056</v>
      </c>
      <c r="F106">
        <v>12.513534015439877</v>
      </c>
    </row>
    <row r="107" spans="1:6">
      <c r="A107" t="s">
        <v>4429</v>
      </c>
      <c r="B107" t="s">
        <v>4430</v>
      </c>
      <c r="C107">
        <v>12.007606151525227</v>
      </c>
      <c r="D107">
        <v>12.663943778708521</v>
      </c>
      <c r="E107">
        <v>12.289777438968178</v>
      </c>
      <c r="F107">
        <v>12.501149394017581</v>
      </c>
    </row>
    <row r="108" spans="1:6">
      <c r="A108" t="s">
        <v>4663</v>
      </c>
      <c r="B108" t="s">
        <v>4664</v>
      </c>
      <c r="C108">
        <v>11.040675222478784</v>
      </c>
      <c r="D108">
        <v>10.697013192139069</v>
      </c>
      <c r="E108">
        <v>11.969954294287582</v>
      </c>
      <c r="F108">
        <v>12.498477963388371</v>
      </c>
    </row>
    <row r="109" spans="1:6">
      <c r="A109" t="s">
        <v>5152</v>
      </c>
      <c r="B109" t="s">
        <v>5153</v>
      </c>
      <c r="C109">
        <v>14.125515095860855</v>
      </c>
      <c r="D109">
        <v>12.239924853667148</v>
      </c>
      <c r="E109">
        <v>14.278158935084427</v>
      </c>
      <c r="F109">
        <v>12.486922798108953</v>
      </c>
    </row>
    <row r="110" spans="1:6">
      <c r="A110" t="s">
        <v>4679</v>
      </c>
      <c r="B110" t="s">
        <v>4680</v>
      </c>
      <c r="C110">
        <v>12.241364136476061</v>
      </c>
      <c r="D110">
        <v>12.527932251506847</v>
      </c>
      <c r="E110">
        <v>11.881280552712948</v>
      </c>
      <c r="F110">
        <v>12.464032505148669</v>
      </c>
    </row>
    <row r="111" spans="1:6">
      <c r="A111" t="s">
        <v>2308</v>
      </c>
      <c r="B111" t="s">
        <v>2309</v>
      </c>
      <c r="C111">
        <v>5.4166506250936033</v>
      </c>
      <c r="D111">
        <v>0</v>
      </c>
      <c r="E111">
        <v>13.014091427854613</v>
      </c>
      <c r="F111">
        <v>12.443191542934086</v>
      </c>
    </row>
    <row r="112" spans="1:6">
      <c r="A112" t="s">
        <v>3646</v>
      </c>
      <c r="B112" t="s">
        <v>3647</v>
      </c>
      <c r="C112">
        <v>12.588744492956666</v>
      </c>
      <c r="D112">
        <v>12.042654426343754</v>
      </c>
      <c r="E112">
        <v>12.945521019897184</v>
      </c>
      <c r="F112">
        <v>12.436331503378515</v>
      </c>
    </row>
    <row r="113" spans="1:6">
      <c r="A113" t="s">
        <v>112</v>
      </c>
      <c r="B113" t="s">
        <v>167</v>
      </c>
      <c r="C113">
        <v>8.922843288289986</v>
      </c>
      <c r="D113">
        <v>9.6143798370223941</v>
      </c>
      <c r="E113">
        <v>11.843699510678878</v>
      </c>
      <c r="F113">
        <v>12.425147644522161</v>
      </c>
    </row>
    <row r="114" spans="1:6">
      <c r="A114" t="s">
        <v>4719</v>
      </c>
      <c r="B114" t="s">
        <v>4720</v>
      </c>
      <c r="C114">
        <v>13.970609570527836</v>
      </c>
      <c r="D114">
        <v>14.122107072453588</v>
      </c>
      <c r="E114">
        <v>13.060785861486661</v>
      </c>
      <c r="F114">
        <v>12.380816710364751</v>
      </c>
    </row>
    <row r="115" spans="1:6">
      <c r="A115" t="s">
        <v>2660</v>
      </c>
      <c r="B115" t="s">
        <v>2661</v>
      </c>
      <c r="C115">
        <v>14.1766992383379</v>
      </c>
      <c r="D115">
        <v>13.287380021516341</v>
      </c>
      <c r="E115">
        <v>12.391734091236192</v>
      </c>
      <c r="F115">
        <v>12.379451235372313</v>
      </c>
    </row>
    <row r="116" spans="1:6">
      <c r="A116" t="s">
        <v>4493</v>
      </c>
      <c r="B116" t="s">
        <v>4494</v>
      </c>
      <c r="C116">
        <v>11.676255735344402</v>
      </c>
      <c r="D116">
        <v>11.624207173158027</v>
      </c>
      <c r="E116">
        <v>11.652191016150578</v>
      </c>
      <c r="F116">
        <v>12.369628012552434</v>
      </c>
    </row>
    <row r="117" spans="1:6">
      <c r="A117" t="s">
        <v>4649</v>
      </c>
      <c r="B117" t="s">
        <v>4650</v>
      </c>
      <c r="C117">
        <v>14.026856695551421</v>
      </c>
      <c r="D117">
        <v>12.921500565427671</v>
      </c>
      <c r="E117">
        <v>12.096158064991462</v>
      </c>
      <c r="F117">
        <v>12.348215350349536</v>
      </c>
    </row>
    <row r="118" spans="1:6">
      <c r="A118" t="s">
        <v>40</v>
      </c>
      <c r="B118" t="s">
        <v>356</v>
      </c>
      <c r="C118">
        <v>0</v>
      </c>
      <c r="D118">
        <v>13.613084204470852</v>
      </c>
      <c r="E118">
        <v>11.819661482169185</v>
      </c>
      <c r="F118">
        <v>12.34128854569887</v>
      </c>
    </row>
    <row r="119" spans="1:6">
      <c r="A119" t="s">
        <v>5133</v>
      </c>
      <c r="B119" t="s">
        <v>5134</v>
      </c>
      <c r="C119">
        <v>12.485294113149177</v>
      </c>
      <c r="D119">
        <v>12.518972602871356</v>
      </c>
      <c r="E119">
        <v>12.608842860670636</v>
      </c>
      <c r="F119">
        <v>12.331310788081728</v>
      </c>
    </row>
    <row r="120" spans="1:6">
      <c r="A120" t="s">
        <v>4952</v>
      </c>
      <c r="B120" t="s">
        <v>181</v>
      </c>
      <c r="C120">
        <v>8.6022801061198031</v>
      </c>
      <c r="D120">
        <v>0</v>
      </c>
      <c r="E120">
        <v>12.798403964145049</v>
      </c>
      <c r="F120">
        <v>12.272789501649275</v>
      </c>
    </row>
    <row r="121" spans="1:6">
      <c r="A121" t="s">
        <v>334</v>
      </c>
      <c r="B121" t="s">
        <v>335</v>
      </c>
      <c r="C121">
        <v>9.7235958821822663</v>
      </c>
      <c r="D121">
        <v>10.588754177822969</v>
      </c>
      <c r="E121">
        <v>12.792027208429662</v>
      </c>
      <c r="F121">
        <v>12.268314608232352</v>
      </c>
    </row>
    <row r="122" spans="1:6">
      <c r="A122" t="s">
        <v>2324</v>
      </c>
      <c r="B122" t="s">
        <v>2325</v>
      </c>
      <c r="C122">
        <v>11.731650779379439</v>
      </c>
      <c r="D122">
        <v>12.750333126575729</v>
      </c>
      <c r="E122">
        <v>12.189450961888042</v>
      </c>
      <c r="F122">
        <v>12.267653144493956</v>
      </c>
    </row>
    <row r="123" spans="1:6">
      <c r="A123" t="s">
        <v>3068</v>
      </c>
      <c r="B123" t="s">
        <v>187</v>
      </c>
      <c r="C123">
        <v>11.918959554782347</v>
      </c>
      <c r="D123">
        <v>12.027544544336232</v>
      </c>
      <c r="E123">
        <v>12.954076716690164</v>
      </c>
      <c r="F123">
        <v>12.265053669325351</v>
      </c>
    </row>
    <row r="124" spans="1:6">
      <c r="A124" t="s">
        <v>1930</v>
      </c>
      <c r="B124" t="s">
        <v>1931</v>
      </c>
      <c r="C124">
        <v>13.498456553686328</v>
      </c>
      <c r="D124">
        <v>12.904078473185004</v>
      </c>
      <c r="E124">
        <v>13.036154132239322</v>
      </c>
      <c r="F124">
        <v>12.256622408588822</v>
      </c>
    </row>
    <row r="125" spans="1:6">
      <c r="A125" t="s">
        <v>3595</v>
      </c>
      <c r="B125" t="s">
        <v>3596</v>
      </c>
      <c r="C125">
        <v>12.507595542428584</v>
      </c>
      <c r="D125">
        <v>12.526089946083751</v>
      </c>
      <c r="E125">
        <v>12.156444129577764</v>
      </c>
      <c r="F125">
        <v>12.242502971663235</v>
      </c>
    </row>
    <row r="126" spans="1:6">
      <c r="A126" t="s">
        <v>4439</v>
      </c>
      <c r="B126" t="s">
        <v>4440</v>
      </c>
      <c r="C126">
        <v>12.205907764396896</v>
      </c>
      <c r="D126">
        <v>11.638518678708589</v>
      </c>
      <c r="E126">
        <v>12.474836526225626</v>
      </c>
      <c r="F126">
        <v>12.237838565747388</v>
      </c>
    </row>
    <row r="127" spans="1:6">
      <c r="A127" t="s">
        <v>4002</v>
      </c>
      <c r="B127" t="s">
        <v>1203</v>
      </c>
      <c r="C127">
        <v>16.628529479029616</v>
      </c>
      <c r="D127">
        <v>11.930615611551209</v>
      </c>
      <c r="E127">
        <v>12.169347335372331</v>
      </c>
      <c r="F127">
        <v>12.234250309348836</v>
      </c>
    </row>
    <row r="128" spans="1:6">
      <c r="A128" t="s">
        <v>3123</v>
      </c>
      <c r="B128" t="s">
        <v>3124</v>
      </c>
      <c r="C128">
        <v>13.284704226246571</v>
      </c>
      <c r="D128">
        <v>12.338484831804067</v>
      </c>
      <c r="E128">
        <v>12.003430500621267</v>
      </c>
      <c r="F128">
        <v>12.22853943369635</v>
      </c>
    </row>
    <row r="129" spans="1:6">
      <c r="A129" t="s">
        <v>1604</v>
      </c>
      <c r="B129" t="s">
        <v>181</v>
      </c>
      <c r="C129">
        <v>0</v>
      </c>
      <c r="D129">
        <v>0</v>
      </c>
      <c r="E129">
        <v>0</v>
      </c>
      <c r="F129">
        <v>12.227364118262235</v>
      </c>
    </row>
    <row r="130" spans="1:6">
      <c r="A130" t="s">
        <v>4272</v>
      </c>
      <c r="B130" t="s">
        <v>4273</v>
      </c>
      <c r="C130">
        <v>9.3641866386048953</v>
      </c>
      <c r="D130">
        <v>10.484312825855573</v>
      </c>
      <c r="E130">
        <v>12.200528131392854</v>
      </c>
      <c r="F130">
        <v>12.20849251253853</v>
      </c>
    </row>
    <row r="131" spans="1:6">
      <c r="A131" t="s">
        <v>4701</v>
      </c>
      <c r="B131" t="s">
        <v>4702</v>
      </c>
      <c r="C131">
        <v>12.939817762038512</v>
      </c>
      <c r="D131">
        <v>13.105006571224621</v>
      </c>
      <c r="E131">
        <v>13.070425217820068</v>
      </c>
      <c r="F131">
        <v>12.202023813805205</v>
      </c>
    </row>
    <row r="132" spans="1:6">
      <c r="A132" t="s">
        <v>2792</v>
      </c>
      <c r="B132" t="s">
        <v>2793</v>
      </c>
      <c r="C132">
        <v>11.582457673970925</v>
      </c>
      <c r="D132">
        <v>12.465809972142821</v>
      </c>
      <c r="E132">
        <v>11.749527236879086</v>
      </c>
      <c r="F132">
        <v>12.193656033337012</v>
      </c>
    </row>
    <row r="133" spans="1:6">
      <c r="A133" t="s">
        <v>348</v>
      </c>
      <c r="B133" t="s">
        <v>349</v>
      </c>
      <c r="C133">
        <v>0</v>
      </c>
      <c r="D133">
        <v>0</v>
      </c>
      <c r="E133">
        <v>12.573199471345776</v>
      </c>
      <c r="F133">
        <v>12.184921901340548</v>
      </c>
    </row>
    <row r="134" spans="1:6">
      <c r="A134" t="s">
        <v>2379</v>
      </c>
      <c r="B134" t="s">
        <v>2380</v>
      </c>
      <c r="C134">
        <v>12.706242660385602</v>
      </c>
      <c r="D134">
        <v>13.485841032295937</v>
      </c>
      <c r="E134">
        <v>13.406046092259695</v>
      </c>
      <c r="F134">
        <v>12.173537798144023</v>
      </c>
    </row>
    <row r="135" spans="1:6">
      <c r="A135" t="s">
        <v>346</v>
      </c>
      <c r="B135" t="s">
        <v>347</v>
      </c>
      <c r="C135">
        <v>0</v>
      </c>
      <c r="D135">
        <v>9.9296257776391528</v>
      </c>
      <c r="E135">
        <v>12.784716427320779</v>
      </c>
      <c r="F135">
        <v>12.168930916039184</v>
      </c>
    </row>
    <row r="136" spans="1:6">
      <c r="A136" t="s">
        <v>2968</v>
      </c>
      <c r="B136" t="s">
        <v>5667</v>
      </c>
      <c r="C136">
        <v>12.434473188788605</v>
      </c>
      <c r="D136">
        <v>12.897927656225951</v>
      </c>
      <c r="E136">
        <v>12.924181181948997</v>
      </c>
      <c r="F136">
        <v>12.167061125592468</v>
      </c>
    </row>
    <row r="137" spans="1:6">
      <c r="A137" t="s">
        <v>5131</v>
      </c>
      <c r="B137" t="s">
        <v>5132</v>
      </c>
      <c r="C137">
        <v>13.483986528318697</v>
      </c>
      <c r="D137">
        <v>10.744301475241219</v>
      </c>
      <c r="E137">
        <v>11.656009254073389</v>
      </c>
      <c r="F137">
        <v>12.16525960856622</v>
      </c>
    </row>
    <row r="138" spans="1:6">
      <c r="A138" t="s">
        <v>5422</v>
      </c>
      <c r="B138" t="s">
        <v>1285</v>
      </c>
      <c r="C138">
        <v>11.933337933906213</v>
      </c>
      <c r="D138">
        <v>12.149794976528399</v>
      </c>
      <c r="E138">
        <v>11.494238850659141</v>
      </c>
      <c r="F138">
        <v>12.163011384125477</v>
      </c>
    </row>
    <row r="139" spans="1:6">
      <c r="A139" t="s">
        <v>4158</v>
      </c>
      <c r="B139" t="s">
        <v>4159</v>
      </c>
      <c r="C139">
        <v>14.369778782054933</v>
      </c>
      <c r="D139">
        <v>13.859476919596478</v>
      </c>
      <c r="E139">
        <v>13.023053401278151</v>
      </c>
      <c r="F139">
        <v>12.162059693612282</v>
      </c>
    </row>
    <row r="140" spans="1:6">
      <c r="A140" t="s">
        <v>3949</v>
      </c>
      <c r="B140" t="s">
        <v>649</v>
      </c>
      <c r="C140">
        <v>11.513450231066152</v>
      </c>
      <c r="D140">
        <v>12.145690168973932</v>
      </c>
      <c r="E140">
        <v>12.379964031464864</v>
      </c>
      <c r="F140">
        <v>12.146799816938504</v>
      </c>
    </row>
    <row r="141" spans="1:6">
      <c r="A141" t="s">
        <v>2958</v>
      </c>
      <c r="B141" t="s">
        <v>5661</v>
      </c>
      <c r="C141">
        <v>9.3983009836649849</v>
      </c>
      <c r="D141">
        <v>10.974846159553472</v>
      </c>
      <c r="E141">
        <v>12.420847905862818</v>
      </c>
      <c r="F141">
        <v>12.136038546859623</v>
      </c>
    </row>
    <row r="142" spans="1:6">
      <c r="A142" t="s">
        <v>1462</v>
      </c>
      <c r="B142" t="s">
        <v>181</v>
      </c>
      <c r="C142">
        <v>0</v>
      </c>
      <c r="D142">
        <v>4.3018873432319866</v>
      </c>
      <c r="E142">
        <v>0</v>
      </c>
      <c r="F142">
        <v>12.102707799313441</v>
      </c>
    </row>
    <row r="143" spans="1:6">
      <c r="A143" t="s">
        <v>5142</v>
      </c>
      <c r="B143" t="s">
        <v>5143</v>
      </c>
      <c r="C143">
        <v>11.695560256051973</v>
      </c>
      <c r="D143">
        <v>12.693630776286636</v>
      </c>
      <c r="E143">
        <v>11.718499845848605</v>
      </c>
      <c r="F143">
        <v>12.095250921290486</v>
      </c>
    </row>
    <row r="144" spans="1:6">
      <c r="A144" t="s">
        <v>4906</v>
      </c>
      <c r="B144" t="s">
        <v>4907</v>
      </c>
      <c r="C144">
        <v>12.203649923067267</v>
      </c>
      <c r="D144">
        <v>6.2031104762930713</v>
      </c>
      <c r="E144">
        <v>13.121112913702859</v>
      </c>
      <c r="F144">
        <v>12.071758735442174</v>
      </c>
    </row>
    <row r="145" spans="1:6">
      <c r="A145" t="s">
        <v>4194</v>
      </c>
      <c r="B145" t="s">
        <v>4193</v>
      </c>
      <c r="C145">
        <v>10.96158467993537</v>
      </c>
      <c r="D145">
        <v>11.288443863372782</v>
      </c>
      <c r="E145">
        <v>10.715442985664913</v>
      </c>
      <c r="F145">
        <v>12.058157631509918</v>
      </c>
    </row>
    <row r="146" spans="1:6">
      <c r="A146" t="s">
        <v>4852</v>
      </c>
      <c r="B146" t="s">
        <v>4853</v>
      </c>
      <c r="C146">
        <v>11.420164692229354</v>
      </c>
      <c r="D146">
        <v>12.187223067743993</v>
      </c>
      <c r="E146">
        <v>12.147062949714618</v>
      </c>
      <c r="F146">
        <v>12.05014517023006</v>
      </c>
    </row>
    <row r="147" spans="1:6">
      <c r="A147" t="s">
        <v>50</v>
      </c>
      <c r="B147" t="s">
        <v>2183</v>
      </c>
      <c r="C147">
        <v>2.9393626707400529</v>
      </c>
      <c r="D147">
        <v>9.4180857787925714</v>
      </c>
      <c r="E147">
        <v>12.00172160552072</v>
      </c>
      <c r="F147">
        <v>12.035204371269128</v>
      </c>
    </row>
    <row r="148" spans="1:6">
      <c r="A148" t="s">
        <v>2297</v>
      </c>
      <c r="B148" t="s">
        <v>2298</v>
      </c>
      <c r="C148">
        <v>11.277262768287367</v>
      </c>
      <c r="D148">
        <v>11.270302441776067</v>
      </c>
      <c r="E148">
        <v>11.346304862144169</v>
      </c>
      <c r="F148">
        <v>12.01154406973901</v>
      </c>
    </row>
    <row r="149" spans="1:6">
      <c r="A149" t="s">
        <v>4214</v>
      </c>
      <c r="B149" t="s">
        <v>4215</v>
      </c>
      <c r="C149">
        <v>15.411599334022986</v>
      </c>
      <c r="D149">
        <v>14.508266001982754</v>
      </c>
      <c r="E149">
        <v>12.934055869639179</v>
      </c>
      <c r="F149">
        <v>11.993178249018825</v>
      </c>
    </row>
    <row r="150" spans="1:6">
      <c r="A150" t="s">
        <v>1913</v>
      </c>
      <c r="B150" t="s">
        <v>1914</v>
      </c>
      <c r="C150">
        <v>12.792831372916419</v>
      </c>
      <c r="D150">
        <v>13.170642055373886</v>
      </c>
      <c r="E150">
        <v>12.727246573798032</v>
      </c>
      <c r="F150">
        <v>11.991474396658552</v>
      </c>
    </row>
    <row r="151" spans="1:6">
      <c r="A151" t="s">
        <v>4707</v>
      </c>
      <c r="B151" t="s">
        <v>4708</v>
      </c>
      <c r="C151">
        <v>13.271393130738984</v>
      </c>
      <c r="D151">
        <v>13.15890294979523</v>
      </c>
      <c r="E151">
        <v>12.618855726301348</v>
      </c>
      <c r="F151">
        <v>11.985889332440536</v>
      </c>
    </row>
    <row r="152" spans="1:6">
      <c r="A152" t="s">
        <v>3662</v>
      </c>
      <c r="B152" t="s">
        <v>3663</v>
      </c>
      <c r="C152">
        <v>11.820830961136544</v>
      </c>
      <c r="D152">
        <v>11.450130094969506</v>
      </c>
      <c r="E152">
        <v>13.030037826185513</v>
      </c>
      <c r="F152">
        <v>11.976394546176969</v>
      </c>
    </row>
    <row r="153" spans="1:6">
      <c r="A153" t="s">
        <v>4319</v>
      </c>
      <c r="B153" t="s">
        <v>4320</v>
      </c>
      <c r="C153">
        <v>12.649911954277961</v>
      </c>
      <c r="D153">
        <v>12.334362015367876</v>
      </c>
      <c r="E153">
        <v>11.643118491495716</v>
      </c>
      <c r="F153">
        <v>11.975418926962934</v>
      </c>
    </row>
    <row r="154" spans="1:6">
      <c r="A154" t="s">
        <v>5586</v>
      </c>
      <c r="B154" t="s">
        <v>5587</v>
      </c>
      <c r="C154">
        <v>4.3057706354244356</v>
      </c>
      <c r="D154">
        <v>4.0965408826135619</v>
      </c>
      <c r="E154">
        <v>0</v>
      </c>
      <c r="F154">
        <v>11.95435587098191</v>
      </c>
    </row>
    <row r="155" spans="1:6">
      <c r="A155" t="s">
        <v>2293</v>
      </c>
      <c r="B155" t="s">
        <v>2294</v>
      </c>
      <c r="C155">
        <v>10.716209783777371</v>
      </c>
      <c r="D155">
        <v>12.085278796265719</v>
      </c>
      <c r="E155">
        <v>11.498137272603103</v>
      </c>
      <c r="F155">
        <v>11.951477942453572</v>
      </c>
    </row>
    <row r="156" spans="1:6">
      <c r="A156" t="s">
        <v>5252</v>
      </c>
      <c r="B156" t="s">
        <v>5253</v>
      </c>
      <c r="C156">
        <v>12.366421503699058</v>
      </c>
      <c r="D156">
        <v>12.397598823282094</v>
      </c>
      <c r="E156">
        <v>12.195247189111505</v>
      </c>
      <c r="F156">
        <v>11.947213308453808</v>
      </c>
    </row>
    <row r="157" spans="1:6">
      <c r="A157" t="s">
        <v>3851</v>
      </c>
      <c r="B157" t="s">
        <v>3852</v>
      </c>
      <c r="C157">
        <v>12.167855453303233</v>
      </c>
      <c r="D157">
        <v>12.1333982703384</v>
      </c>
      <c r="E157">
        <v>12.124842383573259</v>
      </c>
      <c r="F157">
        <v>11.941217321655934</v>
      </c>
    </row>
    <row r="158" spans="1:6">
      <c r="A158" t="s">
        <v>3597</v>
      </c>
      <c r="B158" t="s">
        <v>3598</v>
      </c>
      <c r="C158">
        <v>10.22128872648857</v>
      </c>
      <c r="D158">
        <v>11.014134180410021</v>
      </c>
      <c r="E158">
        <v>12.472738022097914</v>
      </c>
      <c r="F158">
        <v>11.927841151287723</v>
      </c>
    </row>
    <row r="159" spans="1:6">
      <c r="A159" t="s">
        <v>4655</v>
      </c>
      <c r="B159" t="s">
        <v>4656</v>
      </c>
      <c r="C159">
        <v>12.78868472034525</v>
      </c>
      <c r="D159">
        <v>12.834993076710468</v>
      </c>
      <c r="E159">
        <v>10.35026468150037</v>
      </c>
      <c r="F159">
        <v>11.922869883258656</v>
      </c>
    </row>
    <row r="160" spans="1:6">
      <c r="A160" t="s">
        <v>5263</v>
      </c>
      <c r="B160" t="s">
        <v>181</v>
      </c>
      <c r="C160">
        <v>13.131714090554754</v>
      </c>
      <c r="D160">
        <v>13.149617020899719</v>
      </c>
      <c r="E160">
        <v>12.858382092182195</v>
      </c>
      <c r="F160">
        <v>11.901366608717051</v>
      </c>
    </row>
    <row r="161" spans="1:6">
      <c r="A161" t="s">
        <v>3623</v>
      </c>
      <c r="B161" t="s">
        <v>181</v>
      </c>
      <c r="C161">
        <v>7.1993145032412276</v>
      </c>
      <c r="D161">
        <v>8.1629796150888936</v>
      </c>
      <c r="E161">
        <v>8.4970363077521203</v>
      </c>
      <c r="F161">
        <v>11.895102426838143</v>
      </c>
    </row>
    <row r="162" spans="1:6">
      <c r="A162" t="s">
        <v>2520</v>
      </c>
      <c r="B162" t="s">
        <v>2521</v>
      </c>
      <c r="C162">
        <v>11.817911973538942</v>
      </c>
      <c r="D162">
        <v>12.414468251915384</v>
      </c>
      <c r="E162">
        <v>13.063921322238674</v>
      </c>
      <c r="F162">
        <v>11.887328491711258</v>
      </c>
    </row>
    <row r="163" spans="1:6">
      <c r="A163" t="s">
        <v>609</v>
      </c>
      <c r="B163" t="s">
        <v>181</v>
      </c>
      <c r="C163">
        <v>0</v>
      </c>
      <c r="D163">
        <v>8.0662715782125769</v>
      </c>
      <c r="E163">
        <v>7.8243625539106088</v>
      </c>
      <c r="F163">
        <v>11.871480492372775</v>
      </c>
    </row>
    <row r="164" spans="1:6">
      <c r="A164" t="s">
        <v>2555</v>
      </c>
      <c r="B164" t="s">
        <v>2556</v>
      </c>
      <c r="C164">
        <v>10.594710615891223</v>
      </c>
      <c r="D164">
        <v>10.251051817232355</v>
      </c>
      <c r="E164">
        <v>12.033377545303562</v>
      </c>
      <c r="F164">
        <v>11.856705551651732</v>
      </c>
    </row>
    <row r="165" spans="1:6">
      <c r="A165" t="s">
        <v>2780</v>
      </c>
      <c r="B165" t="s">
        <v>2781</v>
      </c>
      <c r="C165">
        <v>10.664831007146429</v>
      </c>
      <c r="D165">
        <v>11.512531821725911</v>
      </c>
      <c r="E165">
        <v>9.8257585473641704</v>
      </c>
      <c r="F165">
        <v>11.847260173097713</v>
      </c>
    </row>
    <row r="166" spans="1:6">
      <c r="A166" t="s">
        <v>4102</v>
      </c>
      <c r="B166" t="s">
        <v>181</v>
      </c>
      <c r="C166">
        <v>12.67006314365582</v>
      </c>
      <c r="D166">
        <v>13.087286208635717</v>
      </c>
      <c r="E166">
        <v>12.38650645282436</v>
      </c>
      <c r="F166">
        <v>11.84306542960875</v>
      </c>
    </row>
    <row r="167" spans="1:6">
      <c r="A167" t="s">
        <v>4394</v>
      </c>
      <c r="B167" t="s">
        <v>4395</v>
      </c>
      <c r="C167">
        <v>11.143943769614427</v>
      </c>
      <c r="D167">
        <v>11.276049559756578</v>
      </c>
      <c r="E167">
        <v>11.785370046116427</v>
      </c>
      <c r="F167">
        <v>11.841502326299615</v>
      </c>
    </row>
    <row r="168" spans="1:6">
      <c r="A168" t="s">
        <v>4826</v>
      </c>
      <c r="B168" t="s">
        <v>4827</v>
      </c>
      <c r="C168">
        <v>8.6015234086830876</v>
      </c>
      <c r="D168">
        <v>11.373506034123478</v>
      </c>
      <c r="E168">
        <v>11.754050014540166</v>
      </c>
      <c r="F168">
        <v>11.826517662881212</v>
      </c>
    </row>
    <row r="169" spans="1:6">
      <c r="A169" t="s">
        <v>2743</v>
      </c>
      <c r="B169" t="s">
        <v>2744</v>
      </c>
      <c r="C169">
        <v>12.878467241327783</v>
      </c>
      <c r="D169">
        <v>12.930764072380608</v>
      </c>
      <c r="E169">
        <v>12.5977625659672</v>
      </c>
      <c r="F169">
        <v>11.811674902547935</v>
      </c>
    </row>
    <row r="170" spans="1:6">
      <c r="A170" t="s">
        <v>4064</v>
      </c>
      <c r="B170" t="s">
        <v>181</v>
      </c>
      <c r="C170">
        <v>6.730961414407215</v>
      </c>
      <c r="D170">
        <v>3.0992470768195419</v>
      </c>
      <c r="E170">
        <v>3.9201057163287363</v>
      </c>
      <c r="F170">
        <v>11.79243023813574</v>
      </c>
    </row>
    <row r="171" spans="1:6">
      <c r="A171" t="s">
        <v>4263</v>
      </c>
      <c r="B171" t="s">
        <v>4264</v>
      </c>
      <c r="C171">
        <v>3.3547831769199954</v>
      </c>
      <c r="D171">
        <v>0</v>
      </c>
      <c r="E171">
        <v>11.097526551438222</v>
      </c>
      <c r="F171">
        <v>11.79238111868907</v>
      </c>
    </row>
    <row r="172" spans="1:6">
      <c r="A172" t="s">
        <v>4689</v>
      </c>
      <c r="B172" t="s">
        <v>4690</v>
      </c>
      <c r="C172">
        <v>13.458206131110325</v>
      </c>
      <c r="D172">
        <v>13.503178398905776</v>
      </c>
      <c r="E172">
        <v>13.10744524569218</v>
      </c>
      <c r="F172">
        <v>11.774373362261677</v>
      </c>
    </row>
    <row r="173" spans="1:6">
      <c r="A173" t="s">
        <v>4717</v>
      </c>
      <c r="B173" t="s">
        <v>4718</v>
      </c>
      <c r="C173">
        <v>15.334716894143124</v>
      </c>
      <c r="D173">
        <v>14.202321145642451</v>
      </c>
      <c r="E173">
        <v>14.005516769192074</v>
      </c>
      <c r="F173">
        <v>11.769516124169739</v>
      </c>
    </row>
    <row r="174" spans="1:6">
      <c r="A174" t="s">
        <v>2316</v>
      </c>
      <c r="B174" t="s">
        <v>2317</v>
      </c>
      <c r="C174">
        <v>12.361323318430079</v>
      </c>
      <c r="D174">
        <v>14.272713529375647</v>
      </c>
      <c r="E174">
        <v>12.187767998170788</v>
      </c>
      <c r="F174">
        <v>11.763388534696013</v>
      </c>
    </row>
    <row r="175" spans="1:6">
      <c r="A175" t="s">
        <v>2924</v>
      </c>
      <c r="B175" t="s">
        <v>2925</v>
      </c>
      <c r="C175">
        <v>11.036255414023643</v>
      </c>
      <c r="D175">
        <v>10.726150698160465</v>
      </c>
      <c r="E175">
        <v>11.134528279827538</v>
      </c>
      <c r="F175">
        <v>11.761012839115995</v>
      </c>
    </row>
    <row r="176" spans="1:6">
      <c r="A176" t="s">
        <v>2504</v>
      </c>
      <c r="B176" t="s">
        <v>5692</v>
      </c>
      <c r="C176">
        <v>4.7146092075745747</v>
      </c>
      <c r="D176">
        <v>12.095308588905212</v>
      </c>
      <c r="E176">
        <v>12.218873014887269</v>
      </c>
      <c r="F176">
        <v>11.754461988139401</v>
      </c>
    </row>
    <row r="177" spans="1:6">
      <c r="A177" t="s">
        <v>2672</v>
      </c>
      <c r="B177" t="s">
        <v>2673</v>
      </c>
      <c r="C177">
        <v>4.2956676678707</v>
      </c>
      <c r="D177">
        <v>13.15768737904839</v>
      </c>
      <c r="E177">
        <v>11.95205765058304</v>
      </c>
      <c r="F177">
        <v>11.74588256835627</v>
      </c>
    </row>
    <row r="178" spans="1:6">
      <c r="A178" t="s">
        <v>1488</v>
      </c>
      <c r="B178" t="s">
        <v>181</v>
      </c>
      <c r="C178">
        <v>0</v>
      </c>
      <c r="D178">
        <v>0</v>
      </c>
      <c r="E178">
        <v>0</v>
      </c>
      <c r="F178">
        <v>11.742724544498948</v>
      </c>
    </row>
    <row r="179" spans="1:6">
      <c r="A179" t="s">
        <v>4675</v>
      </c>
      <c r="B179" t="s">
        <v>4676</v>
      </c>
      <c r="C179">
        <v>12.860907614536442</v>
      </c>
      <c r="D179">
        <v>13.228674835476994</v>
      </c>
      <c r="E179">
        <v>12.793359640122667</v>
      </c>
      <c r="F179">
        <v>11.73458195892184</v>
      </c>
    </row>
    <row r="180" spans="1:6">
      <c r="A180" t="s">
        <v>4833</v>
      </c>
      <c r="B180" t="s">
        <v>347</v>
      </c>
      <c r="C180">
        <v>7.5508800765505644</v>
      </c>
      <c r="D180">
        <v>10.230640625977443</v>
      </c>
      <c r="E180">
        <v>12.108191296874512</v>
      </c>
      <c r="F180">
        <v>11.723823156961885</v>
      </c>
    </row>
    <row r="181" spans="1:6">
      <c r="A181" t="s">
        <v>5074</v>
      </c>
      <c r="B181" t="s">
        <v>5075</v>
      </c>
      <c r="C181">
        <v>10.747059109355465</v>
      </c>
      <c r="D181">
        <v>10.347643572254363</v>
      </c>
      <c r="E181">
        <v>11.196589493750277</v>
      </c>
      <c r="F181">
        <v>11.720413529354932</v>
      </c>
    </row>
    <row r="182" spans="1:6">
      <c r="A182" t="s">
        <v>4677</v>
      </c>
      <c r="B182" t="s">
        <v>4678</v>
      </c>
      <c r="C182">
        <v>12.326908626446672</v>
      </c>
      <c r="D182">
        <v>11.26676869701733</v>
      </c>
      <c r="E182">
        <v>13.097914101309602</v>
      </c>
      <c r="F182">
        <v>11.718787756381175</v>
      </c>
    </row>
    <row r="183" spans="1:6">
      <c r="A183" t="s">
        <v>2389</v>
      </c>
      <c r="B183" t="s">
        <v>2390</v>
      </c>
      <c r="C183">
        <v>14.998983690545778</v>
      </c>
      <c r="D183">
        <v>12.949531880043974</v>
      </c>
      <c r="E183">
        <v>6.4933716698724373</v>
      </c>
      <c r="F183">
        <v>11.714701433050131</v>
      </c>
    </row>
    <row r="184" spans="1:6">
      <c r="A184" t="s">
        <v>4691</v>
      </c>
      <c r="B184" t="s">
        <v>4692</v>
      </c>
      <c r="C184">
        <v>13.17006950006121</v>
      </c>
      <c r="D184">
        <v>10.950877194612559</v>
      </c>
      <c r="E184">
        <v>13.304953300317557</v>
      </c>
      <c r="F184">
        <v>11.703912002914839</v>
      </c>
    </row>
    <row r="185" spans="1:6">
      <c r="A185" t="s">
        <v>2569</v>
      </c>
      <c r="B185" t="s">
        <v>2570</v>
      </c>
      <c r="C185">
        <v>11.610914466768481</v>
      </c>
      <c r="D185">
        <v>11.767745667119756</v>
      </c>
      <c r="E185">
        <v>12.255957629393485</v>
      </c>
      <c r="F185">
        <v>11.702971344635362</v>
      </c>
    </row>
    <row r="186" spans="1:6">
      <c r="A186" t="s">
        <v>4667</v>
      </c>
      <c r="B186" t="s">
        <v>4668</v>
      </c>
      <c r="C186">
        <v>13.109595523142447</v>
      </c>
      <c r="D186">
        <v>13.357599277802848</v>
      </c>
      <c r="E186">
        <v>11.404059853680694</v>
      </c>
      <c r="F186">
        <v>11.697754581708175</v>
      </c>
    </row>
    <row r="187" spans="1:6">
      <c r="A187" t="s">
        <v>3843</v>
      </c>
      <c r="B187" t="s">
        <v>3844</v>
      </c>
      <c r="C187">
        <v>10.184832926791636</v>
      </c>
      <c r="D187">
        <v>9.4889021070281103</v>
      </c>
      <c r="E187">
        <v>10.85816675318177</v>
      </c>
      <c r="F187">
        <v>11.695501789047052</v>
      </c>
    </row>
    <row r="188" spans="1:6">
      <c r="A188" t="s">
        <v>3697</v>
      </c>
      <c r="B188" t="s">
        <v>3698</v>
      </c>
      <c r="C188">
        <v>12.961248546674106</v>
      </c>
      <c r="D188">
        <v>12.027439575271568</v>
      </c>
      <c r="E188">
        <v>11.601381516967329</v>
      </c>
      <c r="F188">
        <v>11.692668536159534</v>
      </c>
    </row>
    <row r="189" spans="1:6">
      <c r="A189" t="s">
        <v>4356</v>
      </c>
      <c r="B189" t="s">
        <v>4357</v>
      </c>
      <c r="C189">
        <v>10.646742324162476</v>
      </c>
      <c r="D189">
        <v>9.2988044868936086</v>
      </c>
      <c r="E189">
        <v>10.849348761157179</v>
      </c>
      <c r="F189">
        <v>11.672131661301339</v>
      </c>
    </row>
    <row r="190" spans="1:6">
      <c r="A190" t="s">
        <v>4362</v>
      </c>
      <c r="B190" t="s">
        <v>2359</v>
      </c>
      <c r="C190">
        <v>14.561002007414105</v>
      </c>
      <c r="D190">
        <v>12.458811702831149</v>
      </c>
      <c r="E190">
        <v>13.390841128018906</v>
      </c>
      <c r="F190">
        <v>11.670323828525135</v>
      </c>
    </row>
    <row r="191" spans="1:6">
      <c r="A191" t="s">
        <v>36</v>
      </c>
      <c r="B191" t="s">
        <v>2616</v>
      </c>
      <c r="C191">
        <v>7.2547937654233099</v>
      </c>
      <c r="D191">
        <v>13.575123484130938</v>
      </c>
      <c r="E191">
        <v>11.039563496357257</v>
      </c>
      <c r="F191">
        <v>11.660783380435763</v>
      </c>
    </row>
    <row r="192" spans="1:6">
      <c r="A192" t="s">
        <v>4657</v>
      </c>
      <c r="B192" t="s">
        <v>4658</v>
      </c>
      <c r="C192">
        <v>11.658712056651648</v>
      </c>
      <c r="D192">
        <v>12.886529526729927</v>
      </c>
      <c r="E192">
        <v>11.106254721114087</v>
      </c>
      <c r="F192">
        <v>11.6477765256131</v>
      </c>
    </row>
    <row r="193" spans="1:6">
      <c r="A193" t="s">
        <v>4392</v>
      </c>
      <c r="B193" t="s">
        <v>4393</v>
      </c>
      <c r="C193">
        <v>12.291162414369829</v>
      </c>
      <c r="D193">
        <v>12.122710680060884</v>
      </c>
      <c r="E193">
        <v>12.60647683666507</v>
      </c>
      <c r="F193">
        <v>11.614227898530912</v>
      </c>
    </row>
    <row r="194" spans="1:6">
      <c r="A194" t="s">
        <v>350</v>
      </c>
      <c r="B194" t="s">
        <v>181</v>
      </c>
      <c r="C194">
        <v>0</v>
      </c>
      <c r="D194">
        <v>15.219191670358251</v>
      </c>
      <c r="E194">
        <v>12.552549940083118</v>
      </c>
      <c r="F194">
        <v>11.581960072754917</v>
      </c>
    </row>
    <row r="195" spans="1:6">
      <c r="A195" t="s">
        <v>4713</v>
      </c>
      <c r="B195" t="s">
        <v>4714</v>
      </c>
      <c r="C195">
        <v>11.158885319492061</v>
      </c>
      <c r="D195">
        <v>12.27470637299659</v>
      </c>
      <c r="E195">
        <v>11.97160604644929</v>
      </c>
      <c r="F195">
        <v>11.572465780466677</v>
      </c>
    </row>
    <row r="196" spans="1:6">
      <c r="A196" t="s">
        <v>2318</v>
      </c>
      <c r="B196" t="s">
        <v>2319</v>
      </c>
      <c r="C196">
        <v>10.570225950301383</v>
      </c>
      <c r="D196">
        <v>12.134353034835328</v>
      </c>
      <c r="E196">
        <v>12.132455500818477</v>
      </c>
      <c r="F196">
        <v>11.557764062381139</v>
      </c>
    </row>
    <row r="197" spans="1:6">
      <c r="A197" t="s">
        <v>351</v>
      </c>
      <c r="B197" t="s">
        <v>352</v>
      </c>
      <c r="C197">
        <v>0</v>
      </c>
      <c r="D197">
        <v>14.149813856050955</v>
      </c>
      <c r="E197">
        <v>12.264776877770007</v>
      </c>
      <c r="F197">
        <v>11.556050602445218</v>
      </c>
    </row>
    <row r="198" spans="1:6">
      <c r="A198" t="s">
        <v>5645</v>
      </c>
      <c r="B198" t="s">
        <v>5646</v>
      </c>
      <c r="C198">
        <v>12.937138845626158</v>
      </c>
      <c r="D198">
        <v>11.398776908662697</v>
      </c>
      <c r="E198">
        <v>11.196076897256368</v>
      </c>
      <c r="F198">
        <v>11.555391210884942</v>
      </c>
    </row>
    <row r="199" spans="1:6">
      <c r="A199" t="s">
        <v>19</v>
      </c>
      <c r="B199" t="s">
        <v>4396</v>
      </c>
      <c r="C199">
        <v>10.132534056653956</v>
      </c>
      <c r="D199">
        <v>10.641491871826606</v>
      </c>
      <c r="E199">
        <v>11.540592226993128</v>
      </c>
      <c r="F199">
        <v>11.552282185915109</v>
      </c>
    </row>
    <row r="200" spans="1:6">
      <c r="A200" t="s">
        <v>1747</v>
      </c>
      <c r="B200" t="s">
        <v>1748</v>
      </c>
      <c r="C200">
        <v>0</v>
      </c>
      <c r="D200">
        <v>0</v>
      </c>
      <c r="E200">
        <v>0</v>
      </c>
      <c r="F200">
        <v>11.546513472363641</v>
      </c>
    </row>
    <row r="201" spans="1:6">
      <c r="A201" t="s">
        <v>5588</v>
      </c>
      <c r="B201" t="s">
        <v>5589</v>
      </c>
      <c r="C201">
        <v>2.7706644885228018</v>
      </c>
      <c r="D201">
        <v>0</v>
      </c>
      <c r="E201">
        <v>0</v>
      </c>
      <c r="F201">
        <v>11.545467491135353</v>
      </c>
    </row>
    <row r="202" spans="1:6">
      <c r="A202" t="s">
        <v>118</v>
      </c>
      <c r="B202" t="s">
        <v>178</v>
      </c>
      <c r="C202">
        <v>0</v>
      </c>
      <c r="D202">
        <v>7.8019558502279445</v>
      </c>
      <c r="E202">
        <v>9.9251007565720819</v>
      </c>
      <c r="F202">
        <v>11.542281492072025</v>
      </c>
    </row>
    <row r="203" spans="1:6">
      <c r="A203" t="s">
        <v>4661</v>
      </c>
      <c r="B203" t="s">
        <v>4662</v>
      </c>
      <c r="C203">
        <v>11.526099155815476</v>
      </c>
      <c r="D203">
        <v>12.672557207050712</v>
      </c>
      <c r="E203">
        <v>11.09456794660337</v>
      </c>
      <c r="F203">
        <v>11.537119949901918</v>
      </c>
    </row>
    <row r="204" spans="1:6">
      <c r="A204" t="s">
        <v>3838</v>
      </c>
      <c r="B204" t="s">
        <v>3839</v>
      </c>
      <c r="C204">
        <v>10.410288241755568</v>
      </c>
      <c r="D204">
        <v>10.370470839352702</v>
      </c>
      <c r="E204">
        <v>12.037536845064114</v>
      </c>
      <c r="F204">
        <v>11.510967761476316</v>
      </c>
    </row>
    <row r="205" spans="1:6">
      <c r="A205" t="s">
        <v>4457</v>
      </c>
      <c r="B205" t="s">
        <v>4458</v>
      </c>
      <c r="C205">
        <v>11.465852996485339</v>
      </c>
      <c r="D205">
        <v>10.408814038557958</v>
      </c>
      <c r="E205">
        <v>11.652549702615428</v>
      </c>
      <c r="F205">
        <v>11.507920077768899</v>
      </c>
    </row>
    <row r="206" spans="1:6">
      <c r="A206" t="s">
        <v>4750</v>
      </c>
      <c r="B206" t="s">
        <v>4751</v>
      </c>
      <c r="C206">
        <v>9.5097773446532905</v>
      </c>
      <c r="D206">
        <v>10.382590790376666</v>
      </c>
      <c r="E206">
        <v>10.817086783671087</v>
      </c>
      <c r="F206">
        <v>11.504223731170068</v>
      </c>
    </row>
    <row r="207" spans="1:6">
      <c r="A207" t="s">
        <v>2722</v>
      </c>
      <c r="B207" t="s">
        <v>2723</v>
      </c>
      <c r="C207">
        <v>11.668932884914742</v>
      </c>
      <c r="D207">
        <v>11.882057698343148</v>
      </c>
      <c r="E207">
        <v>11.491734625465387</v>
      </c>
      <c r="F207">
        <v>11.502423324610231</v>
      </c>
    </row>
    <row r="208" spans="1:6">
      <c r="A208" t="s">
        <v>3255</v>
      </c>
      <c r="B208" t="s">
        <v>5661</v>
      </c>
      <c r="C208">
        <v>13.486223930309372</v>
      </c>
      <c r="D208">
        <v>12.862631163391381</v>
      </c>
      <c r="E208">
        <v>13.059918404018326</v>
      </c>
      <c r="F208">
        <v>11.496123503298779</v>
      </c>
    </row>
    <row r="209" spans="1:6">
      <c r="A209" t="s">
        <v>2253</v>
      </c>
      <c r="B209" t="s">
        <v>223</v>
      </c>
      <c r="C209">
        <v>10.575052798477493</v>
      </c>
      <c r="D209">
        <v>10.497647108263601</v>
      </c>
      <c r="E209">
        <v>11.368323040187775</v>
      </c>
      <c r="F209">
        <v>11.482743630278055</v>
      </c>
    </row>
    <row r="210" spans="1:6">
      <c r="A210" t="s">
        <v>4375</v>
      </c>
      <c r="B210" t="s">
        <v>4376</v>
      </c>
      <c r="C210">
        <v>11.553388614152936</v>
      </c>
      <c r="D210">
        <v>11.620558509262212</v>
      </c>
      <c r="E210">
        <v>11.423798996342381</v>
      </c>
      <c r="F210">
        <v>11.478713056029562</v>
      </c>
    </row>
    <row r="211" spans="1:6">
      <c r="A211" t="s">
        <v>5219</v>
      </c>
      <c r="B211" t="s">
        <v>5218</v>
      </c>
      <c r="C211">
        <v>13.048938821027512</v>
      </c>
      <c r="D211">
        <v>11.324665743828454</v>
      </c>
      <c r="E211">
        <v>11.585315442325179</v>
      </c>
      <c r="F211">
        <v>11.469577048648556</v>
      </c>
    </row>
    <row r="212" spans="1:6">
      <c r="A212" t="s">
        <v>4869</v>
      </c>
      <c r="B212" t="s">
        <v>4870</v>
      </c>
      <c r="C212">
        <v>11.125558834890271</v>
      </c>
      <c r="D212">
        <v>11.849169453994783</v>
      </c>
      <c r="E212">
        <v>11.5186430762441</v>
      </c>
      <c r="F212">
        <v>11.467202325275167</v>
      </c>
    </row>
    <row r="213" spans="1:6">
      <c r="A213" t="s">
        <v>5373</v>
      </c>
      <c r="B213" t="s">
        <v>5374</v>
      </c>
      <c r="C213">
        <v>13.971969841586564</v>
      </c>
      <c r="D213">
        <v>12.072977367814151</v>
      </c>
      <c r="E213">
        <v>11.050226440836582</v>
      </c>
      <c r="F213">
        <v>11.45964098255615</v>
      </c>
    </row>
    <row r="214" spans="1:6">
      <c r="A214" t="s">
        <v>3726</v>
      </c>
      <c r="B214" t="s">
        <v>3727</v>
      </c>
      <c r="C214">
        <v>12.268885680879826</v>
      </c>
      <c r="D214">
        <v>12.23551706465912</v>
      </c>
      <c r="E214">
        <v>11.269537654526868</v>
      </c>
      <c r="F214">
        <v>11.451882735106119</v>
      </c>
    </row>
    <row r="215" spans="1:6">
      <c r="A215" t="s">
        <v>1818</v>
      </c>
      <c r="B215" t="s">
        <v>1819</v>
      </c>
      <c r="C215">
        <v>11.086460685520841</v>
      </c>
      <c r="D215">
        <v>10.423836933931904</v>
      </c>
      <c r="E215">
        <v>10.943129839580719</v>
      </c>
      <c r="F215">
        <v>11.436386119447302</v>
      </c>
    </row>
    <row r="216" spans="1:6">
      <c r="A216" t="s">
        <v>3682</v>
      </c>
      <c r="B216" t="s">
        <v>3683</v>
      </c>
      <c r="C216">
        <v>12.674310678725394</v>
      </c>
      <c r="D216">
        <v>11.346011504873278</v>
      </c>
      <c r="E216">
        <v>11.657893050281016</v>
      </c>
      <c r="F216">
        <v>11.429279368671057</v>
      </c>
    </row>
    <row r="217" spans="1:6">
      <c r="A217" t="s">
        <v>3020</v>
      </c>
      <c r="B217" t="s">
        <v>3021</v>
      </c>
      <c r="C217">
        <v>10.366491001657158</v>
      </c>
      <c r="D217">
        <v>11.518491630286047</v>
      </c>
      <c r="E217">
        <v>10.774499868875768</v>
      </c>
      <c r="F217">
        <v>11.427643135149268</v>
      </c>
    </row>
    <row r="218" spans="1:6">
      <c r="A218" t="s">
        <v>4124</v>
      </c>
      <c r="B218" t="s">
        <v>4125</v>
      </c>
      <c r="C218">
        <v>14.395609770509044</v>
      </c>
      <c r="D218">
        <v>10.313674145811337</v>
      </c>
      <c r="E218">
        <v>9.3101361475548021</v>
      </c>
      <c r="F218">
        <v>11.423202589824662</v>
      </c>
    </row>
    <row r="219" spans="1:6">
      <c r="A219" t="s">
        <v>886</v>
      </c>
      <c r="B219" t="s">
        <v>181</v>
      </c>
      <c r="C219">
        <v>0</v>
      </c>
      <c r="D219">
        <v>4.8248885532864847</v>
      </c>
      <c r="E219">
        <v>3.8659310305323729</v>
      </c>
      <c r="F219">
        <v>11.419040796266774</v>
      </c>
    </row>
    <row r="220" spans="1:6">
      <c r="A220" t="s">
        <v>3291</v>
      </c>
      <c r="B220" t="s">
        <v>3292</v>
      </c>
      <c r="C220">
        <v>10.999484507967701</v>
      </c>
      <c r="D220">
        <v>11.051826134145676</v>
      </c>
      <c r="E220">
        <v>11.830337478359626</v>
      </c>
      <c r="F220">
        <v>11.403218612116536</v>
      </c>
    </row>
    <row r="221" spans="1:6">
      <c r="A221" t="s">
        <v>3045</v>
      </c>
      <c r="B221" t="s">
        <v>3046</v>
      </c>
      <c r="C221">
        <v>14.137534710037475</v>
      </c>
      <c r="D221">
        <v>13.60319056529999</v>
      </c>
      <c r="E221">
        <v>13.372708255126186</v>
      </c>
      <c r="F221">
        <v>11.385806865377244</v>
      </c>
    </row>
    <row r="222" spans="1:6">
      <c r="A222" t="s">
        <v>2174</v>
      </c>
      <c r="B222" t="s">
        <v>223</v>
      </c>
      <c r="C222">
        <v>6.9262334120761242</v>
      </c>
      <c r="D222">
        <v>11.542497494232538</v>
      </c>
      <c r="E222">
        <v>12.055883996651394</v>
      </c>
      <c r="F222">
        <v>11.385095047059078</v>
      </c>
    </row>
    <row r="223" spans="1:6">
      <c r="A223" t="s">
        <v>3069</v>
      </c>
      <c r="B223" t="s">
        <v>187</v>
      </c>
      <c r="C223">
        <v>11.014948894362099</v>
      </c>
      <c r="D223">
        <v>11.466270613106317</v>
      </c>
      <c r="E223">
        <v>11.454884105249015</v>
      </c>
      <c r="F223">
        <v>11.374558418579584</v>
      </c>
    </row>
    <row r="224" spans="1:6">
      <c r="A224" t="s">
        <v>3702</v>
      </c>
      <c r="B224" t="s">
        <v>3701</v>
      </c>
      <c r="C224">
        <v>9.2375809109136906</v>
      </c>
      <c r="D224">
        <v>10.043690977718502</v>
      </c>
      <c r="E224">
        <v>11.96992501652373</v>
      </c>
      <c r="F224">
        <v>11.370221870506874</v>
      </c>
    </row>
    <row r="225" spans="1:6">
      <c r="A225" t="s">
        <v>3703</v>
      </c>
      <c r="B225" t="s">
        <v>3704</v>
      </c>
      <c r="C225">
        <v>10.493641345682793</v>
      </c>
      <c r="D225">
        <v>10.921550093059189</v>
      </c>
      <c r="E225">
        <v>10.972643369426599</v>
      </c>
      <c r="F225">
        <v>11.369456583431329</v>
      </c>
    </row>
    <row r="226" spans="1:6">
      <c r="A226" t="s">
        <v>4671</v>
      </c>
      <c r="B226" t="s">
        <v>4672</v>
      </c>
      <c r="C226">
        <v>11.580982546138852</v>
      </c>
      <c r="D226">
        <v>10.762338119931027</v>
      </c>
      <c r="E226">
        <v>12.117813542185425</v>
      </c>
      <c r="F226">
        <v>11.366154289639814</v>
      </c>
    </row>
    <row r="227" spans="1:6">
      <c r="A227" t="s">
        <v>120</v>
      </c>
      <c r="B227" t="s">
        <v>121</v>
      </c>
      <c r="C227">
        <v>0</v>
      </c>
      <c r="D227">
        <v>11.841786457869791</v>
      </c>
      <c r="E227">
        <v>11.546699644328143</v>
      </c>
      <c r="F227">
        <v>11.363148239801411</v>
      </c>
    </row>
    <row r="228" spans="1:6">
      <c r="A228" t="s">
        <v>195</v>
      </c>
      <c r="B228" t="s">
        <v>192</v>
      </c>
      <c r="C228">
        <v>0</v>
      </c>
      <c r="D228">
        <v>4.6713706995699074</v>
      </c>
      <c r="E228">
        <v>11.222470083313404</v>
      </c>
      <c r="F228">
        <v>11.347400420358493</v>
      </c>
    </row>
    <row r="229" spans="1:6">
      <c r="A229" t="s">
        <v>2800</v>
      </c>
      <c r="B229" t="s">
        <v>2801</v>
      </c>
      <c r="C229">
        <v>12.904322727251699</v>
      </c>
      <c r="D229">
        <v>12.037229007382738</v>
      </c>
      <c r="E229">
        <v>12.792265636459511</v>
      </c>
      <c r="F229">
        <v>11.341340692095507</v>
      </c>
    </row>
    <row r="230" spans="1:6">
      <c r="A230" t="s">
        <v>3907</v>
      </c>
      <c r="B230" t="s">
        <v>181</v>
      </c>
      <c r="C230">
        <v>9.6571840836324441</v>
      </c>
      <c r="D230">
        <v>0</v>
      </c>
      <c r="E230">
        <v>4.6989656396813828</v>
      </c>
      <c r="F230">
        <v>11.335508742253285</v>
      </c>
    </row>
    <row r="231" spans="1:6">
      <c r="A231" t="s">
        <v>4333</v>
      </c>
      <c r="B231" t="s">
        <v>4334</v>
      </c>
      <c r="C231">
        <v>10.546044004200565</v>
      </c>
      <c r="D231">
        <v>8.3231560062837797</v>
      </c>
      <c r="E231">
        <v>12.173391981251516</v>
      </c>
      <c r="F231">
        <v>11.335417246941338</v>
      </c>
    </row>
    <row r="232" spans="1:6">
      <c r="A232" t="s">
        <v>1864</v>
      </c>
      <c r="B232" t="s">
        <v>5662</v>
      </c>
      <c r="C232">
        <v>11.194529028850109</v>
      </c>
      <c r="D232">
        <v>9.6387263260845693</v>
      </c>
      <c r="E232">
        <v>11.673650669152735</v>
      </c>
      <c r="F232">
        <v>11.33190097922702</v>
      </c>
    </row>
    <row r="233" spans="1:6">
      <c r="A233" t="s">
        <v>3458</v>
      </c>
      <c r="B233" t="s">
        <v>3459</v>
      </c>
      <c r="C233">
        <v>9.8098680156954767</v>
      </c>
      <c r="D233">
        <v>9.5422064027134894</v>
      </c>
      <c r="E233">
        <v>11.719243889109482</v>
      </c>
      <c r="F233">
        <v>11.326609706750098</v>
      </c>
    </row>
    <row r="234" spans="1:6">
      <c r="A234" t="s">
        <v>1760</v>
      </c>
      <c r="B234" t="s">
        <v>1761</v>
      </c>
      <c r="C234">
        <v>9.2697009284218961</v>
      </c>
      <c r="D234">
        <v>9.1963138767487482</v>
      </c>
      <c r="E234">
        <v>10.702093558687224</v>
      </c>
      <c r="F234">
        <v>11.319120468244519</v>
      </c>
    </row>
    <row r="235" spans="1:6">
      <c r="A235" t="s">
        <v>3586</v>
      </c>
      <c r="B235" t="s">
        <v>3587</v>
      </c>
      <c r="C235">
        <v>8.1875417125672634</v>
      </c>
      <c r="D235">
        <v>7.7459217391653379</v>
      </c>
      <c r="E235">
        <v>11.135661911316715</v>
      </c>
      <c r="F235">
        <v>11.315376236836183</v>
      </c>
    </row>
    <row r="236" spans="1:6">
      <c r="A236" t="s">
        <v>4304</v>
      </c>
      <c r="B236" t="s">
        <v>4305</v>
      </c>
      <c r="C236">
        <v>9.2241021042445315</v>
      </c>
      <c r="D236">
        <v>9.4654054813769726</v>
      </c>
      <c r="E236">
        <v>10.703155092836935</v>
      </c>
      <c r="F236">
        <v>11.305180751625475</v>
      </c>
    </row>
    <row r="237" spans="1:6">
      <c r="A237" t="s">
        <v>2996</v>
      </c>
      <c r="B237" t="s">
        <v>2997</v>
      </c>
      <c r="C237">
        <v>13.235690057577695</v>
      </c>
      <c r="D237">
        <v>11.743253773345167</v>
      </c>
      <c r="E237">
        <v>11.816779890176504</v>
      </c>
      <c r="F237">
        <v>11.302684805310914</v>
      </c>
    </row>
    <row r="238" spans="1:6">
      <c r="A238" t="s">
        <v>367</v>
      </c>
      <c r="B238" t="s">
        <v>181</v>
      </c>
      <c r="C238">
        <v>0</v>
      </c>
      <c r="D238">
        <v>0</v>
      </c>
      <c r="E238">
        <v>5.965758431103656</v>
      </c>
      <c r="F238">
        <v>11.297259064423617</v>
      </c>
    </row>
    <row r="239" spans="1:6">
      <c r="A239" t="s">
        <v>3065</v>
      </c>
      <c r="B239" t="s">
        <v>187</v>
      </c>
      <c r="C239">
        <v>9.7466805608826004</v>
      </c>
      <c r="D239">
        <v>11.522462338573748</v>
      </c>
      <c r="E239">
        <v>12.008254255130316</v>
      </c>
      <c r="F239">
        <v>11.295259731147382</v>
      </c>
    </row>
    <row r="240" spans="1:6">
      <c r="A240" t="s">
        <v>2357</v>
      </c>
      <c r="B240" t="s">
        <v>5661</v>
      </c>
      <c r="C240">
        <v>14.073923116656854</v>
      </c>
      <c r="D240">
        <v>13.744834531803818</v>
      </c>
      <c r="E240">
        <v>12.104417924021263</v>
      </c>
      <c r="F240">
        <v>11.290826088164261</v>
      </c>
    </row>
    <row r="241" spans="1:6">
      <c r="A241" t="s">
        <v>4711</v>
      </c>
      <c r="B241" t="s">
        <v>4712</v>
      </c>
      <c r="C241">
        <v>11.121617075009198</v>
      </c>
      <c r="D241">
        <v>12.356352133608395</v>
      </c>
      <c r="E241">
        <v>11.449639157381082</v>
      </c>
      <c r="F241">
        <v>11.288561794690471</v>
      </c>
    </row>
    <row r="242" spans="1:6">
      <c r="A242" t="s">
        <v>3387</v>
      </c>
      <c r="B242" t="s">
        <v>181</v>
      </c>
      <c r="C242">
        <v>11.121736017793571</v>
      </c>
      <c r="D242">
        <v>0</v>
      </c>
      <c r="E242">
        <v>11.137788925365932</v>
      </c>
      <c r="F242">
        <v>11.283600690811241</v>
      </c>
    </row>
    <row r="243" spans="1:6">
      <c r="A243" t="s">
        <v>4581</v>
      </c>
      <c r="B243" t="s">
        <v>4582</v>
      </c>
      <c r="C243">
        <v>9.816199972100776</v>
      </c>
      <c r="D243">
        <v>12.323467966596176</v>
      </c>
      <c r="E243">
        <v>11.891147961356332</v>
      </c>
      <c r="F243">
        <v>11.283149554066416</v>
      </c>
    </row>
    <row r="244" spans="1:6">
      <c r="A244" t="s">
        <v>4080</v>
      </c>
      <c r="B244" t="s">
        <v>4081</v>
      </c>
      <c r="C244">
        <v>10.575913071219869</v>
      </c>
      <c r="D244">
        <v>11.768607274407689</v>
      </c>
      <c r="E244">
        <v>11.364689270516999</v>
      </c>
      <c r="F244">
        <v>11.276481274602919</v>
      </c>
    </row>
    <row r="245" spans="1:6">
      <c r="A245" t="s">
        <v>1980</v>
      </c>
      <c r="B245" t="s">
        <v>1979</v>
      </c>
      <c r="C245">
        <v>11.269673799315861</v>
      </c>
      <c r="D245">
        <v>11.072103055604067</v>
      </c>
      <c r="E245">
        <v>5.6850003823366944</v>
      </c>
      <c r="F245">
        <v>11.275369104042444</v>
      </c>
    </row>
    <row r="246" spans="1:6">
      <c r="A246" t="s">
        <v>52</v>
      </c>
      <c r="B246" t="s">
        <v>361</v>
      </c>
      <c r="C246">
        <v>0</v>
      </c>
      <c r="D246">
        <v>8.8999014577279141</v>
      </c>
      <c r="E246">
        <v>11.467624080547344</v>
      </c>
      <c r="F246">
        <v>11.269471135402206</v>
      </c>
    </row>
    <row r="247" spans="1:6">
      <c r="A247" t="s">
        <v>3514</v>
      </c>
      <c r="B247" t="s">
        <v>3515</v>
      </c>
      <c r="C247">
        <v>12.685502945921733</v>
      </c>
      <c r="D247">
        <v>13.283198924430753</v>
      </c>
      <c r="E247">
        <v>10.389983522162403</v>
      </c>
      <c r="F247">
        <v>11.269027794230819</v>
      </c>
    </row>
    <row r="248" spans="1:6">
      <c r="A248" t="s">
        <v>363</v>
      </c>
      <c r="B248" t="s">
        <v>364</v>
      </c>
      <c r="C248">
        <v>0</v>
      </c>
      <c r="D248">
        <v>4.3652860154112272</v>
      </c>
      <c r="E248">
        <v>11.021057494623037</v>
      </c>
      <c r="F248">
        <v>11.25630442159834</v>
      </c>
    </row>
    <row r="249" spans="1:6">
      <c r="A249" t="s">
        <v>4490</v>
      </c>
      <c r="B249" t="s">
        <v>4491</v>
      </c>
      <c r="C249">
        <v>8.9967765446675738</v>
      </c>
      <c r="D249">
        <v>10.640119962692527</v>
      </c>
      <c r="E249">
        <v>11.287641521091658</v>
      </c>
      <c r="F249">
        <v>11.254042279429772</v>
      </c>
    </row>
    <row r="250" spans="1:6">
      <c r="A250" t="s">
        <v>4767</v>
      </c>
      <c r="B250" t="s">
        <v>4768</v>
      </c>
      <c r="C250">
        <v>10.831115071199886</v>
      </c>
      <c r="D250">
        <v>11.383526067840922</v>
      </c>
      <c r="E250">
        <v>11.902363649487643</v>
      </c>
      <c r="F250">
        <v>11.246543000345133</v>
      </c>
    </row>
    <row r="251" spans="1:6">
      <c r="A251" t="s">
        <v>1976</v>
      </c>
      <c r="B251" t="s">
        <v>1977</v>
      </c>
      <c r="C251">
        <v>13.076361645880407</v>
      </c>
      <c r="D251">
        <v>13.51241399051195</v>
      </c>
      <c r="E251">
        <v>12.013194805912734</v>
      </c>
      <c r="F251">
        <v>11.241324045338777</v>
      </c>
    </row>
    <row r="252" spans="1:6">
      <c r="A252" t="s">
        <v>4233</v>
      </c>
      <c r="B252" t="s">
        <v>4234</v>
      </c>
      <c r="C252">
        <v>10.220182943009224</v>
      </c>
      <c r="D252">
        <v>11.574312334644606</v>
      </c>
      <c r="E252">
        <v>11.542549798693905</v>
      </c>
      <c r="F252">
        <v>11.233271722620559</v>
      </c>
    </row>
    <row r="253" spans="1:6">
      <c r="A253" t="s">
        <v>4437</v>
      </c>
      <c r="B253" t="s">
        <v>4438</v>
      </c>
      <c r="C253">
        <v>11.113023382525965</v>
      </c>
      <c r="D253">
        <v>11.128639211663286</v>
      </c>
      <c r="E253">
        <v>10.895626411252779</v>
      </c>
      <c r="F253">
        <v>11.226703921805779</v>
      </c>
    </row>
    <row r="254" spans="1:6">
      <c r="A254" t="s">
        <v>354</v>
      </c>
      <c r="B254" t="s">
        <v>355</v>
      </c>
      <c r="C254">
        <v>0</v>
      </c>
      <c r="D254">
        <v>7.0726962930903339</v>
      </c>
      <c r="E254">
        <v>12.108901695381697</v>
      </c>
      <c r="F254">
        <v>11.221844854470286</v>
      </c>
    </row>
    <row r="255" spans="1:6">
      <c r="A255" t="s">
        <v>4854</v>
      </c>
      <c r="B255" t="s">
        <v>4855</v>
      </c>
      <c r="C255">
        <v>10.90230025121083</v>
      </c>
      <c r="D255">
        <v>10.640504259191488</v>
      </c>
      <c r="E255">
        <v>11.427904524286456</v>
      </c>
      <c r="F255">
        <v>11.219230905371473</v>
      </c>
    </row>
    <row r="256" spans="1:6">
      <c r="A256" t="s">
        <v>2179</v>
      </c>
      <c r="B256" t="s">
        <v>2180</v>
      </c>
      <c r="C256">
        <v>8.4615930775106811</v>
      </c>
      <c r="D256">
        <v>10.314083833460341</v>
      </c>
      <c r="E256">
        <v>10.890864152570522</v>
      </c>
      <c r="F256">
        <v>11.217966540029295</v>
      </c>
    </row>
    <row r="257" spans="1:6">
      <c r="A257" t="s">
        <v>4924</v>
      </c>
      <c r="B257" t="s">
        <v>4925</v>
      </c>
      <c r="C257">
        <v>6.4857171888762259</v>
      </c>
      <c r="D257">
        <v>8.1569532837061729</v>
      </c>
      <c r="E257">
        <v>10.852278291721161</v>
      </c>
      <c r="F257">
        <v>11.213854421385552</v>
      </c>
    </row>
    <row r="258" spans="1:6">
      <c r="A258" t="s">
        <v>5093</v>
      </c>
      <c r="B258" t="s">
        <v>5094</v>
      </c>
      <c r="C258">
        <v>11.555654785594736</v>
      </c>
      <c r="D258">
        <v>11.515834369981679</v>
      </c>
      <c r="E258">
        <v>12.134578671520261</v>
      </c>
      <c r="F258">
        <v>11.198780666806666</v>
      </c>
    </row>
    <row r="259" spans="1:6">
      <c r="A259" t="s">
        <v>3942</v>
      </c>
      <c r="B259" t="s">
        <v>3943</v>
      </c>
      <c r="C259">
        <v>10.506767514695905</v>
      </c>
      <c r="D259">
        <v>11.152744122300938</v>
      </c>
      <c r="E259">
        <v>11.303095331289335</v>
      </c>
      <c r="F259">
        <v>11.188933466538138</v>
      </c>
    </row>
    <row r="260" spans="1:6">
      <c r="A260" t="s">
        <v>2039</v>
      </c>
      <c r="B260" t="s">
        <v>2040</v>
      </c>
      <c r="C260">
        <v>10.731099335621579</v>
      </c>
      <c r="D260">
        <v>11.662379420781742</v>
      </c>
      <c r="E260">
        <v>11.572227893867293</v>
      </c>
      <c r="F260">
        <v>11.182142148359205</v>
      </c>
    </row>
    <row r="261" spans="1:6">
      <c r="A261" t="s">
        <v>4761</v>
      </c>
      <c r="B261" t="s">
        <v>4762</v>
      </c>
      <c r="C261">
        <v>9.5721917323934438</v>
      </c>
      <c r="D261">
        <v>10.276962968690981</v>
      </c>
      <c r="E261">
        <v>11.302181215640255</v>
      </c>
      <c r="F261">
        <v>11.181280946302557</v>
      </c>
    </row>
    <row r="262" spans="1:6">
      <c r="A262" t="s">
        <v>3763</v>
      </c>
      <c r="B262" t="s">
        <v>3764</v>
      </c>
      <c r="C262">
        <v>9.0573557878557889</v>
      </c>
      <c r="D262">
        <v>7.9972082479642328</v>
      </c>
      <c r="E262">
        <v>10.831841527277474</v>
      </c>
      <c r="F262">
        <v>11.168210016876721</v>
      </c>
    </row>
    <row r="263" spans="1:6">
      <c r="A263" t="s">
        <v>4188</v>
      </c>
      <c r="B263" t="s">
        <v>4189</v>
      </c>
      <c r="C263">
        <v>10.93622300214196</v>
      </c>
      <c r="D263">
        <v>11.632602986773733</v>
      </c>
      <c r="E263">
        <v>10.084377674106458</v>
      </c>
      <c r="F263">
        <v>11.161372311269648</v>
      </c>
    </row>
    <row r="264" spans="1:6">
      <c r="A264" t="s">
        <v>4757</v>
      </c>
      <c r="B264" t="s">
        <v>4758</v>
      </c>
      <c r="C264">
        <v>12.5669421718968</v>
      </c>
      <c r="D264">
        <v>5.7986561736958366</v>
      </c>
      <c r="E264">
        <v>12.21510218560959</v>
      </c>
      <c r="F264">
        <v>11.158424414472353</v>
      </c>
    </row>
    <row r="265" spans="1:6">
      <c r="A265" t="s">
        <v>4466</v>
      </c>
      <c r="B265" t="s">
        <v>4467</v>
      </c>
      <c r="C265">
        <v>13.241931341975757</v>
      </c>
      <c r="D265">
        <v>12.282497817796692</v>
      </c>
      <c r="E265">
        <v>12.150788954983081</v>
      </c>
      <c r="F265">
        <v>11.154968222760264</v>
      </c>
    </row>
    <row r="266" spans="1:6">
      <c r="A266" t="s">
        <v>5446</v>
      </c>
      <c r="B266" t="s">
        <v>5447</v>
      </c>
      <c r="C266">
        <v>11.416349317023329</v>
      </c>
      <c r="D266">
        <v>11.732077075385675</v>
      </c>
      <c r="E266">
        <v>11.712236591718112</v>
      </c>
      <c r="F266">
        <v>11.147057538467596</v>
      </c>
    </row>
    <row r="267" spans="1:6">
      <c r="A267" t="s">
        <v>4908</v>
      </c>
      <c r="B267" t="s">
        <v>4909</v>
      </c>
      <c r="C267">
        <v>3.5922889246713807</v>
      </c>
      <c r="D267">
        <v>9.4417393677002579</v>
      </c>
      <c r="E267">
        <v>10.846482076338276</v>
      </c>
      <c r="F267">
        <v>11.146517876930847</v>
      </c>
    </row>
    <row r="268" spans="1:6">
      <c r="A268" t="s">
        <v>5004</v>
      </c>
      <c r="B268" t="s">
        <v>5005</v>
      </c>
      <c r="C268">
        <v>9.5312604576260931</v>
      </c>
      <c r="D268">
        <v>10.437635765852473</v>
      </c>
      <c r="E268">
        <v>11.794656092836092</v>
      </c>
      <c r="F268">
        <v>11.138472340377261</v>
      </c>
    </row>
    <row r="269" spans="1:6">
      <c r="A269" t="s">
        <v>3451</v>
      </c>
      <c r="B269" t="s">
        <v>3452</v>
      </c>
      <c r="C269">
        <v>10.488001268471592</v>
      </c>
      <c r="D269">
        <v>10.218117299082916</v>
      </c>
      <c r="E269">
        <v>5.477119969808756</v>
      </c>
      <c r="F269">
        <v>11.128906281156841</v>
      </c>
    </row>
    <row r="270" spans="1:6">
      <c r="A270" t="s">
        <v>2314</v>
      </c>
      <c r="B270" t="s">
        <v>2315</v>
      </c>
      <c r="C270">
        <v>12.201177726251105</v>
      </c>
      <c r="D270">
        <v>12.103967325728153</v>
      </c>
      <c r="E270">
        <v>11.784972518268825</v>
      </c>
      <c r="F270">
        <v>11.117613203752361</v>
      </c>
    </row>
    <row r="271" spans="1:6">
      <c r="A271" t="s">
        <v>3668</v>
      </c>
      <c r="B271" t="s">
        <v>3669</v>
      </c>
      <c r="C271">
        <v>10.821712760041322</v>
      </c>
      <c r="D271">
        <v>12.142754098366463</v>
      </c>
      <c r="E271">
        <v>11.001380993662977</v>
      </c>
      <c r="F271">
        <v>11.112567967620192</v>
      </c>
    </row>
    <row r="272" spans="1:6">
      <c r="A272" t="s">
        <v>4185</v>
      </c>
      <c r="B272" t="s">
        <v>4186</v>
      </c>
      <c r="C272">
        <v>9.8791731603480777</v>
      </c>
      <c r="D272">
        <v>10.440084409666179</v>
      </c>
      <c r="E272">
        <v>11.367772522046923</v>
      </c>
      <c r="F272">
        <v>11.111012082572941</v>
      </c>
    </row>
    <row r="273" spans="1:6">
      <c r="A273" t="s">
        <v>4385</v>
      </c>
      <c r="B273" t="s">
        <v>4386</v>
      </c>
      <c r="C273">
        <v>9.43122570777075</v>
      </c>
      <c r="D273">
        <v>10.082864664145951</v>
      </c>
      <c r="E273">
        <v>10.654919540166677</v>
      </c>
      <c r="F273">
        <v>11.110884762180198</v>
      </c>
    </row>
    <row r="274" spans="1:6">
      <c r="A274" t="s">
        <v>3561</v>
      </c>
      <c r="B274" t="s">
        <v>3562</v>
      </c>
      <c r="C274">
        <v>13.035208781355603</v>
      </c>
      <c r="D274">
        <v>11.956216170136443</v>
      </c>
      <c r="E274">
        <v>9.7015173847250988</v>
      </c>
      <c r="F274">
        <v>11.109717613732009</v>
      </c>
    </row>
    <row r="275" spans="1:6">
      <c r="A275" t="s">
        <v>4468</v>
      </c>
      <c r="B275" t="s">
        <v>4469</v>
      </c>
      <c r="C275">
        <v>12.138078235165434</v>
      </c>
      <c r="D275">
        <v>10.969869226109788</v>
      </c>
      <c r="E275">
        <v>12.663884700099594</v>
      </c>
      <c r="F275">
        <v>11.107210925287031</v>
      </c>
    </row>
    <row r="276" spans="1:6">
      <c r="A276" t="s">
        <v>3363</v>
      </c>
      <c r="B276" t="s">
        <v>3364</v>
      </c>
      <c r="C276">
        <v>9.5312917738980012</v>
      </c>
      <c r="D276">
        <v>0</v>
      </c>
      <c r="E276">
        <v>11.771315747655233</v>
      </c>
      <c r="F276">
        <v>11.105941644008682</v>
      </c>
    </row>
    <row r="277" spans="1:6">
      <c r="A277" t="s">
        <v>4108</v>
      </c>
      <c r="B277" t="s">
        <v>4109</v>
      </c>
      <c r="C277">
        <v>11.705798764059592</v>
      </c>
      <c r="D277">
        <v>11.693375269530204</v>
      </c>
      <c r="E277">
        <v>11.132738180975323</v>
      </c>
      <c r="F277">
        <v>11.101542568860085</v>
      </c>
    </row>
    <row r="278" spans="1:6">
      <c r="A278" t="s">
        <v>5106</v>
      </c>
      <c r="B278" t="s">
        <v>5107</v>
      </c>
      <c r="C278">
        <v>13.283347776748307</v>
      </c>
      <c r="D278">
        <v>11.156759205637096</v>
      </c>
      <c r="E278">
        <v>13.82528040882837</v>
      </c>
      <c r="F278">
        <v>11.099608452900462</v>
      </c>
    </row>
    <row r="279" spans="1:6">
      <c r="A279" t="s">
        <v>3047</v>
      </c>
      <c r="B279" t="s">
        <v>3048</v>
      </c>
      <c r="C279">
        <v>11.022198154863917</v>
      </c>
      <c r="D279">
        <v>10.970006929346049</v>
      </c>
      <c r="E279">
        <v>10.418615369128602</v>
      </c>
      <c r="F279">
        <v>11.096650413707888</v>
      </c>
    </row>
    <row r="280" spans="1:6">
      <c r="A280" t="s">
        <v>3181</v>
      </c>
      <c r="B280" t="s">
        <v>3182</v>
      </c>
      <c r="C280">
        <v>10.808492539461261</v>
      </c>
      <c r="D280">
        <v>11.015883139077845</v>
      </c>
      <c r="E280">
        <v>10.588169332757674</v>
      </c>
      <c r="F280">
        <v>11.096242809105114</v>
      </c>
    </row>
    <row r="281" spans="1:6">
      <c r="A281" t="s">
        <v>4280</v>
      </c>
      <c r="B281" t="s">
        <v>4281</v>
      </c>
      <c r="C281">
        <v>13.170234858559379</v>
      </c>
      <c r="D281">
        <v>14.336102971835013</v>
      </c>
      <c r="E281">
        <v>12.751832599104192</v>
      </c>
      <c r="F281">
        <v>11.078585643841201</v>
      </c>
    </row>
    <row r="282" spans="1:6">
      <c r="A282" t="s">
        <v>3765</v>
      </c>
      <c r="B282" t="s">
        <v>3766</v>
      </c>
      <c r="C282">
        <v>14.520483872397321</v>
      </c>
      <c r="D282">
        <v>13.028758865505605</v>
      </c>
      <c r="E282">
        <v>11.594002058879816</v>
      </c>
      <c r="F282">
        <v>11.070640165264539</v>
      </c>
    </row>
    <row r="283" spans="1:6">
      <c r="A283" t="s">
        <v>328</v>
      </c>
      <c r="B283" t="s">
        <v>329</v>
      </c>
      <c r="C283">
        <v>11.191123797654802</v>
      </c>
      <c r="D283">
        <v>11.752293102802685</v>
      </c>
      <c r="E283">
        <v>11.128028210916558</v>
      </c>
      <c r="F283">
        <v>11.064882808379345</v>
      </c>
    </row>
    <row r="284" spans="1:6">
      <c r="A284" t="s">
        <v>3570</v>
      </c>
      <c r="B284" t="s">
        <v>3571</v>
      </c>
      <c r="C284">
        <v>3.6383878989462684</v>
      </c>
      <c r="D284">
        <v>0</v>
      </c>
      <c r="E284">
        <v>9.9482644598209227</v>
      </c>
      <c r="F284">
        <v>11.062628861872229</v>
      </c>
    </row>
    <row r="285" spans="1:6">
      <c r="A285" t="s">
        <v>4288</v>
      </c>
      <c r="B285" t="s">
        <v>2265</v>
      </c>
      <c r="C285">
        <v>13.246362434145889</v>
      </c>
      <c r="D285">
        <v>13.959195558656091</v>
      </c>
      <c r="E285">
        <v>11.086469830495453</v>
      </c>
      <c r="F285">
        <v>11.05199104344517</v>
      </c>
    </row>
    <row r="286" spans="1:6">
      <c r="A286" t="s">
        <v>3822</v>
      </c>
      <c r="B286" t="s">
        <v>3823</v>
      </c>
      <c r="C286">
        <v>9.6888159709433008</v>
      </c>
      <c r="D286">
        <v>10.089204705254485</v>
      </c>
      <c r="E286">
        <v>11.413699160395071</v>
      </c>
      <c r="F286">
        <v>11.042547412894123</v>
      </c>
    </row>
    <row r="287" spans="1:6">
      <c r="A287" t="s">
        <v>3674</v>
      </c>
      <c r="B287" t="s">
        <v>3675</v>
      </c>
      <c r="C287">
        <v>10.248619829980139</v>
      </c>
      <c r="D287">
        <v>11.086661408076772</v>
      </c>
      <c r="E287">
        <v>10.443162706037739</v>
      </c>
      <c r="F287">
        <v>11.037219683527002</v>
      </c>
    </row>
    <row r="288" spans="1:6">
      <c r="A288" t="s">
        <v>5298</v>
      </c>
      <c r="B288" t="s">
        <v>5299</v>
      </c>
      <c r="C288">
        <v>10.6168986327265</v>
      </c>
      <c r="D288">
        <v>11.157107937973102</v>
      </c>
      <c r="E288">
        <v>11.091171170480731</v>
      </c>
      <c r="F288">
        <v>11.032410273570086</v>
      </c>
    </row>
    <row r="289" spans="1:6">
      <c r="A289" t="s">
        <v>2291</v>
      </c>
      <c r="B289" t="s">
        <v>2292</v>
      </c>
      <c r="C289">
        <v>8.9808047180420516</v>
      </c>
      <c r="D289">
        <v>5.1659287297533831</v>
      </c>
      <c r="E289">
        <v>9.8566267711233309</v>
      </c>
      <c r="F289">
        <v>11.028894005906574</v>
      </c>
    </row>
    <row r="290" spans="1:6">
      <c r="A290" t="s">
        <v>2928</v>
      </c>
      <c r="B290" t="s">
        <v>2929</v>
      </c>
      <c r="C290">
        <v>9.7858769412152071</v>
      </c>
      <c r="D290">
        <v>11.239035677170806</v>
      </c>
      <c r="E290">
        <v>11.284885258385737</v>
      </c>
      <c r="F290">
        <v>11.028828083026642</v>
      </c>
    </row>
    <row r="291" spans="1:6">
      <c r="A291" t="s">
        <v>5375</v>
      </c>
      <c r="B291" t="s">
        <v>5376</v>
      </c>
      <c r="C291">
        <v>10.969238196889471</v>
      </c>
      <c r="D291">
        <v>12.162168129811938</v>
      </c>
      <c r="E291">
        <v>11.608598042193609</v>
      </c>
      <c r="F291">
        <v>11.0248482320001</v>
      </c>
    </row>
    <row r="292" spans="1:6">
      <c r="A292" t="s">
        <v>1786</v>
      </c>
      <c r="B292" t="s">
        <v>1787</v>
      </c>
      <c r="C292">
        <v>12.616642709243774</v>
      </c>
      <c r="D292">
        <v>12.09449388712968</v>
      </c>
      <c r="E292">
        <v>12.078253755797112</v>
      </c>
      <c r="F292">
        <v>11.021832504242754</v>
      </c>
    </row>
    <row r="293" spans="1:6">
      <c r="A293" t="s">
        <v>5623</v>
      </c>
      <c r="B293" t="s">
        <v>181</v>
      </c>
      <c r="C293">
        <v>9.8783918096601795</v>
      </c>
      <c r="D293">
        <v>9.5699228109109722</v>
      </c>
      <c r="E293">
        <v>10.155249348161234</v>
      </c>
      <c r="F293">
        <v>11.01427122405113</v>
      </c>
    </row>
    <row r="294" spans="1:6">
      <c r="A294" t="s">
        <v>4096</v>
      </c>
      <c r="B294" t="s">
        <v>4097</v>
      </c>
      <c r="C294">
        <v>11.426469573883779</v>
      </c>
      <c r="D294">
        <v>12.040466394771375</v>
      </c>
      <c r="E294">
        <v>11.201221972422836</v>
      </c>
      <c r="F294">
        <v>11.01233158750752</v>
      </c>
    </row>
    <row r="295" spans="1:6">
      <c r="A295" t="s">
        <v>3952</v>
      </c>
      <c r="B295" t="s">
        <v>3953</v>
      </c>
      <c r="C295">
        <v>9.7012803648767729</v>
      </c>
      <c r="D295">
        <v>10.520092321253923</v>
      </c>
      <c r="E295">
        <v>11.321620118678604</v>
      </c>
      <c r="F295">
        <v>11.011115399631308</v>
      </c>
    </row>
    <row r="296" spans="1:6">
      <c r="A296" t="s">
        <v>4721</v>
      </c>
      <c r="B296" t="s">
        <v>4722</v>
      </c>
      <c r="C296">
        <v>14.702640933965274</v>
      </c>
      <c r="D296">
        <v>14.009530275904661</v>
      </c>
      <c r="E296">
        <v>13.774760501934223</v>
      </c>
      <c r="F296">
        <v>11.010605064664521</v>
      </c>
    </row>
    <row r="297" spans="1:6">
      <c r="A297" t="s">
        <v>3105</v>
      </c>
      <c r="B297" t="s">
        <v>3106</v>
      </c>
      <c r="C297">
        <v>11.850461924757074</v>
      </c>
      <c r="D297">
        <v>12.037296102028332</v>
      </c>
      <c r="E297">
        <v>11.99767700044225</v>
      </c>
      <c r="F297">
        <v>11.008644484869599</v>
      </c>
    </row>
    <row r="298" spans="1:6">
      <c r="A298" t="s">
        <v>2165</v>
      </c>
      <c r="B298" t="s">
        <v>5661</v>
      </c>
      <c r="C298">
        <v>9.0709101111664161</v>
      </c>
      <c r="D298">
        <v>4.345191086586647</v>
      </c>
      <c r="E298">
        <v>10.730874778206731</v>
      </c>
      <c r="F298">
        <v>11.003930989596821</v>
      </c>
    </row>
    <row r="299" spans="1:6">
      <c r="A299" t="s">
        <v>3552</v>
      </c>
      <c r="B299" t="s">
        <v>3553</v>
      </c>
      <c r="C299">
        <v>11.261859610192589</v>
      </c>
      <c r="D299">
        <v>11.288119875268032</v>
      </c>
      <c r="E299">
        <v>11.389792782874295</v>
      </c>
      <c r="F299">
        <v>10.998636705419909</v>
      </c>
    </row>
    <row r="300" spans="1:6">
      <c r="A300" t="s">
        <v>2099</v>
      </c>
      <c r="B300" t="s">
        <v>5661</v>
      </c>
      <c r="C300">
        <v>10.789924879865922</v>
      </c>
      <c r="D300">
        <v>9.8850658195874122</v>
      </c>
      <c r="E300">
        <v>9.1228122696693781</v>
      </c>
      <c r="F300">
        <v>10.994871808374086</v>
      </c>
    </row>
    <row r="301" spans="1:6">
      <c r="A301" t="s">
        <v>3474</v>
      </c>
      <c r="B301" t="s">
        <v>2467</v>
      </c>
      <c r="C301">
        <v>11.765135549320393</v>
      </c>
      <c r="D301">
        <v>13.739287456086135</v>
      </c>
      <c r="E301">
        <v>11.517243094835001</v>
      </c>
      <c r="F301">
        <v>10.990011809901889</v>
      </c>
    </row>
    <row r="302" spans="1:6">
      <c r="A302" t="s">
        <v>2312</v>
      </c>
      <c r="B302" t="s">
        <v>2313</v>
      </c>
      <c r="C302">
        <v>10.802311928923537</v>
      </c>
      <c r="D302">
        <v>12.266936192098246</v>
      </c>
      <c r="E302">
        <v>11.474115860436353</v>
      </c>
      <c r="F302">
        <v>10.985923376993506</v>
      </c>
    </row>
    <row r="303" spans="1:6">
      <c r="A303" t="s">
        <v>3634</v>
      </c>
      <c r="B303" t="s">
        <v>3635</v>
      </c>
      <c r="C303">
        <v>8.4623168727134477</v>
      </c>
      <c r="D303">
        <v>0</v>
      </c>
      <c r="E303">
        <v>0</v>
      </c>
      <c r="F303">
        <v>10.982887853681866</v>
      </c>
    </row>
    <row r="304" spans="1:6">
      <c r="A304" t="s">
        <v>4530</v>
      </c>
      <c r="B304" t="s">
        <v>4531</v>
      </c>
      <c r="C304">
        <v>11.2478516916003</v>
      </c>
      <c r="D304">
        <v>11.631079354929938</v>
      </c>
      <c r="E304">
        <v>11.301271397750638</v>
      </c>
      <c r="F304">
        <v>10.978557100899355</v>
      </c>
    </row>
    <row r="305" spans="1:6">
      <c r="A305" t="s">
        <v>4612</v>
      </c>
      <c r="B305" t="s">
        <v>4613</v>
      </c>
      <c r="C305">
        <v>10.985551062266342</v>
      </c>
      <c r="D305">
        <v>12.000469925462072</v>
      </c>
      <c r="E305">
        <v>11.316633911736414</v>
      </c>
      <c r="F305">
        <v>10.976675903495167</v>
      </c>
    </row>
    <row r="306" spans="1:6">
      <c r="A306" t="s">
        <v>4421</v>
      </c>
      <c r="B306" t="s">
        <v>4422</v>
      </c>
      <c r="C306">
        <v>10.467347616306053</v>
      </c>
      <c r="D306">
        <v>11.140089949912529</v>
      </c>
      <c r="E306">
        <v>11.589089511605799</v>
      </c>
      <c r="F306">
        <v>10.967249039734885</v>
      </c>
    </row>
    <row r="307" spans="1:6">
      <c r="A307" t="s">
        <v>3932</v>
      </c>
      <c r="B307" t="s">
        <v>3933</v>
      </c>
      <c r="C307">
        <v>10.697296465953009</v>
      </c>
      <c r="D307">
        <v>11.312403316424914</v>
      </c>
      <c r="E307">
        <v>10.470318723697339</v>
      </c>
      <c r="F307">
        <v>10.966190497965442</v>
      </c>
    </row>
    <row r="308" spans="1:6">
      <c r="A308" t="s">
        <v>3518</v>
      </c>
      <c r="B308" t="s">
        <v>3519</v>
      </c>
      <c r="C308">
        <v>11.385436552909013</v>
      </c>
      <c r="D308">
        <v>10.599548741115251</v>
      </c>
      <c r="E308">
        <v>11.067011938889888</v>
      </c>
      <c r="F308">
        <v>10.965554261175843</v>
      </c>
    </row>
    <row r="309" spans="1:6">
      <c r="A309" t="s">
        <v>1978</v>
      </c>
      <c r="B309" t="s">
        <v>1979</v>
      </c>
      <c r="C309">
        <v>10.763396222493489</v>
      </c>
      <c r="D309">
        <v>10.816094345995957</v>
      </c>
      <c r="E309">
        <v>11.125771103195174</v>
      </c>
      <c r="F309">
        <v>10.963842468937225</v>
      </c>
    </row>
    <row r="310" spans="1:6">
      <c r="A310" t="s">
        <v>3028</v>
      </c>
      <c r="B310" t="s">
        <v>3027</v>
      </c>
      <c r="C310">
        <v>10.976976348882587</v>
      </c>
      <c r="D310">
        <v>11.321351152210655</v>
      </c>
      <c r="E310">
        <v>11.493475342146809</v>
      </c>
      <c r="F310">
        <v>10.962802396759798</v>
      </c>
    </row>
    <row r="311" spans="1:6">
      <c r="A311" t="s">
        <v>2531</v>
      </c>
      <c r="B311" t="s">
        <v>2529</v>
      </c>
      <c r="C311">
        <v>9.2769666514520175</v>
      </c>
      <c r="D311">
        <v>9.7827093069518458</v>
      </c>
      <c r="E311">
        <v>11.67729097560567</v>
      </c>
      <c r="F311">
        <v>10.962708958716272</v>
      </c>
    </row>
    <row r="312" spans="1:6">
      <c r="A312" t="s">
        <v>4192</v>
      </c>
      <c r="B312" t="s">
        <v>4193</v>
      </c>
      <c r="C312">
        <v>10.65258631234515</v>
      </c>
      <c r="D312">
        <v>11.398114318071439</v>
      </c>
      <c r="E312">
        <v>10.361449382403666</v>
      </c>
      <c r="F312">
        <v>10.960783824519201</v>
      </c>
    </row>
    <row r="313" spans="1:6">
      <c r="A313" t="s">
        <v>4538</v>
      </c>
      <c r="B313" t="s">
        <v>4539</v>
      </c>
      <c r="C313">
        <v>8.4530511258678658</v>
      </c>
      <c r="D313">
        <v>9.4986085767805584</v>
      </c>
      <c r="E313">
        <v>10.362007039564695</v>
      </c>
      <c r="F313">
        <v>10.949848686271961</v>
      </c>
    </row>
    <row r="314" spans="1:6">
      <c r="A314" t="s">
        <v>5440</v>
      </c>
      <c r="B314" t="s">
        <v>5441</v>
      </c>
      <c r="C314">
        <v>10.91100220245969</v>
      </c>
      <c r="D314">
        <v>11.434231959739023</v>
      </c>
      <c r="E314">
        <v>11.406827710399291</v>
      </c>
      <c r="F314">
        <v>10.948353607000875</v>
      </c>
    </row>
    <row r="315" spans="1:6">
      <c r="A315" t="s">
        <v>2477</v>
      </c>
      <c r="B315" t="s">
        <v>2172</v>
      </c>
      <c r="C315">
        <v>10.745312031990395</v>
      </c>
      <c r="D315">
        <v>10.056996868678272</v>
      </c>
      <c r="E315">
        <v>11.16250976184598</v>
      </c>
      <c r="F315">
        <v>10.947420322272347</v>
      </c>
    </row>
    <row r="316" spans="1:6">
      <c r="A316" t="s">
        <v>1758</v>
      </c>
      <c r="B316" t="s">
        <v>1759</v>
      </c>
      <c r="C316">
        <v>11.621547289606641</v>
      </c>
      <c r="D316">
        <v>11.946430971903316</v>
      </c>
      <c r="E316">
        <v>10.973152611554184</v>
      </c>
      <c r="F316">
        <v>10.939859794567347</v>
      </c>
    </row>
    <row r="317" spans="1:6">
      <c r="A317" t="s">
        <v>3950</v>
      </c>
      <c r="B317" t="s">
        <v>3951</v>
      </c>
      <c r="C317">
        <v>9.1789602605233007</v>
      </c>
      <c r="D317">
        <v>10.80572250559862</v>
      </c>
      <c r="E317">
        <v>11.491874647595518</v>
      </c>
      <c r="F317">
        <v>10.935340298742194</v>
      </c>
    </row>
    <row r="318" spans="1:6">
      <c r="A318" t="s">
        <v>2528</v>
      </c>
      <c r="B318" t="s">
        <v>2529</v>
      </c>
      <c r="C318">
        <v>10.10706857504805</v>
      </c>
      <c r="D318">
        <v>10.055892416171371</v>
      </c>
      <c r="E318">
        <v>10.932406253476515</v>
      </c>
      <c r="F318">
        <v>10.933122713328622</v>
      </c>
    </row>
    <row r="319" spans="1:6">
      <c r="A319" t="s">
        <v>4152</v>
      </c>
      <c r="B319" t="s">
        <v>4153</v>
      </c>
      <c r="C319">
        <v>11.466656968656524</v>
      </c>
      <c r="D319">
        <v>12.24736992427539</v>
      </c>
      <c r="E319">
        <v>11.655809300129373</v>
      </c>
      <c r="F319">
        <v>10.932074057991166</v>
      </c>
    </row>
    <row r="320" spans="1:6">
      <c r="A320" t="s">
        <v>2752</v>
      </c>
      <c r="B320" t="s">
        <v>2753</v>
      </c>
      <c r="C320">
        <v>10.987784793595017</v>
      </c>
      <c r="D320">
        <v>10.703619058416283</v>
      </c>
      <c r="E320">
        <v>10.865366395441331</v>
      </c>
      <c r="F320">
        <v>10.931313981255322</v>
      </c>
    </row>
    <row r="321" spans="1:6">
      <c r="A321" t="s">
        <v>2534</v>
      </c>
      <c r="B321" t="s">
        <v>2535</v>
      </c>
      <c r="C321">
        <v>10.856277352384794</v>
      </c>
      <c r="D321">
        <v>10.706640348999532</v>
      </c>
      <c r="E321">
        <v>10.766107014770714</v>
      </c>
      <c r="F321">
        <v>10.929596616797534</v>
      </c>
    </row>
    <row r="322" spans="1:6">
      <c r="A322" t="s">
        <v>4733</v>
      </c>
      <c r="B322" t="s">
        <v>181</v>
      </c>
      <c r="C322">
        <v>11.420280830286762</v>
      </c>
      <c r="D322">
        <v>10.988240891571051</v>
      </c>
      <c r="E322">
        <v>10.312999274107138</v>
      </c>
      <c r="F322">
        <v>10.917291246182071</v>
      </c>
    </row>
    <row r="323" spans="1:6">
      <c r="A323" t="s">
        <v>3802</v>
      </c>
      <c r="B323" t="s">
        <v>3803</v>
      </c>
      <c r="C323">
        <v>11.042151199136041</v>
      </c>
      <c r="D323">
        <v>12.186108549169635</v>
      </c>
      <c r="E323">
        <v>11.346177746710104</v>
      </c>
      <c r="F323">
        <v>10.914068031462207</v>
      </c>
    </row>
    <row r="324" spans="1:6">
      <c r="A324" t="s">
        <v>2301</v>
      </c>
      <c r="B324" t="s">
        <v>181</v>
      </c>
      <c r="C324">
        <v>12.783621058129324</v>
      </c>
      <c r="D324">
        <v>4.4404498794360521</v>
      </c>
      <c r="E324">
        <v>11.954826147742715</v>
      </c>
      <c r="F324">
        <v>10.906609220840526</v>
      </c>
    </row>
    <row r="325" spans="1:6">
      <c r="A325" t="s">
        <v>3824</v>
      </c>
      <c r="B325" t="s">
        <v>3825</v>
      </c>
      <c r="C325">
        <v>9.7280706026716999</v>
      </c>
      <c r="D325">
        <v>8.6128378914740011</v>
      </c>
      <c r="E325">
        <v>11.093297362327011</v>
      </c>
      <c r="F325">
        <v>10.901065898358361</v>
      </c>
    </row>
    <row r="326" spans="1:6">
      <c r="A326" t="s">
        <v>319</v>
      </c>
      <c r="B326" t="s">
        <v>320</v>
      </c>
      <c r="C326">
        <v>8.0928856071361981</v>
      </c>
      <c r="D326">
        <v>8.5752470211442464</v>
      </c>
      <c r="E326">
        <v>9.81300108584845</v>
      </c>
      <c r="F326">
        <v>10.892447491601551</v>
      </c>
    </row>
    <row r="327" spans="1:6">
      <c r="A327" t="s">
        <v>2951</v>
      </c>
      <c r="B327" t="s">
        <v>2952</v>
      </c>
      <c r="C327">
        <v>11.420607433114757</v>
      </c>
      <c r="D327">
        <v>12.178458132404851</v>
      </c>
      <c r="E327">
        <v>11.156129115625678</v>
      </c>
      <c r="F327">
        <v>10.888194512067619</v>
      </c>
    </row>
    <row r="328" spans="1:6">
      <c r="A328" t="s">
        <v>30</v>
      </c>
      <c r="B328" t="s">
        <v>188</v>
      </c>
      <c r="C328">
        <v>8.9757751023577672</v>
      </c>
      <c r="D328">
        <v>12.455336990617667</v>
      </c>
      <c r="E328">
        <v>10.909951976543878</v>
      </c>
      <c r="F328">
        <v>10.885155394777957</v>
      </c>
    </row>
    <row r="329" spans="1:6">
      <c r="A329" t="s">
        <v>2455</v>
      </c>
      <c r="B329" t="s">
        <v>5661</v>
      </c>
      <c r="C329">
        <v>12.400729930883175</v>
      </c>
      <c r="D329">
        <v>12.545361059725934</v>
      </c>
      <c r="E329">
        <v>11.462863824474358</v>
      </c>
      <c r="F329">
        <v>10.866957000227099</v>
      </c>
    </row>
    <row r="330" spans="1:6">
      <c r="A330" t="s">
        <v>5316</v>
      </c>
      <c r="B330" t="s">
        <v>5317</v>
      </c>
      <c r="C330">
        <v>10.593835940380787</v>
      </c>
      <c r="D330">
        <v>5.1622478047072891</v>
      </c>
      <c r="E330">
        <v>10.881916460230023</v>
      </c>
      <c r="F330">
        <v>10.866219830279899</v>
      </c>
    </row>
    <row r="331" spans="1:6">
      <c r="A331" t="s">
        <v>336</v>
      </c>
      <c r="B331" t="s">
        <v>337</v>
      </c>
      <c r="C331">
        <v>10.017520377800206</v>
      </c>
      <c r="D331">
        <v>10.559883248917615</v>
      </c>
      <c r="E331">
        <v>12.037552465382037</v>
      </c>
      <c r="F331">
        <v>10.865940225560418</v>
      </c>
    </row>
    <row r="332" spans="1:6">
      <c r="A332" t="s">
        <v>1586</v>
      </c>
      <c r="B332" t="s">
        <v>181</v>
      </c>
      <c r="C332">
        <v>0</v>
      </c>
      <c r="D332">
        <v>5.1128748507885851</v>
      </c>
      <c r="E332">
        <v>0</v>
      </c>
      <c r="F332">
        <v>10.864578662029475</v>
      </c>
    </row>
    <row r="333" spans="1:6">
      <c r="A333" t="s">
        <v>2583</v>
      </c>
      <c r="B333" t="s">
        <v>2584</v>
      </c>
      <c r="C333">
        <v>3.2998076743108022</v>
      </c>
      <c r="D333">
        <v>7.20182725022336</v>
      </c>
      <c r="E333">
        <v>10.407321986444437</v>
      </c>
      <c r="F333">
        <v>10.85856090768749</v>
      </c>
    </row>
    <row r="334" spans="1:6">
      <c r="A334" t="s">
        <v>1862</v>
      </c>
      <c r="B334" t="s">
        <v>1863</v>
      </c>
      <c r="C334">
        <v>9.4272866559608701</v>
      </c>
      <c r="D334">
        <v>0</v>
      </c>
      <c r="E334">
        <v>10.761229392993741</v>
      </c>
      <c r="F334">
        <v>10.855644876272267</v>
      </c>
    </row>
    <row r="335" spans="1:6">
      <c r="A335" t="s">
        <v>4723</v>
      </c>
      <c r="B335" t="s">
        <v>4724</v>
      </c>
      <c r="C335">
        <v>10.752724017118105</v>
      </c>
      <c r="D335">
        <v>11.556788653933239</v>
      </c>
      <c r="E335">
        <v>11.252017749572133</v>
      </c>
      <c r="F335">
        <v>10.843305663905877</v>
      </c>
    </row>
    <row r="336" spans="1:6">
      <c r="A336" t="s">
        <v>2072</v>
      </c>
      <c r="B336" t="s">
        <v>2073</v>
      </c>
      <c r="C336">
        <v>10.127552224051396</v>
      </c>
      <c r="D336">
        <v>11.279822764381535</v>
      </c>
      <c r="E336">
        <v>11.025159983634159</v>
      </c>
      <c r="F336">
        <v>10.838256066664076</v>
      </c>
    </row>
    <row r="337" spans="1:6">
      <c r="A337" t="s">
        <v>1983</v>
      </c>
      <c r="B337" t="s">
        <v>1984</v>
      </c>
      <c r="C337">
        <v>3.3042567890756516</v>
      </c>
      <c r="D337">
        <v>7.7106800881048061</v>
      </c>
      <c r="E337">
        <v>11.178159301669947</v>
      </c>
      <c r="F337">
        <v>10.829001793364728</v>
      </c>
    </row>
    <row r="338" spans="1:6">
      <c r="A338" t="s">
        <v>5518</v>
      </c>
      <c r="B338" t="s">
        <v>5519</v>
      </c>
      <c r="C338">
        <v>10.728730793754574</v>
      </c>
      <c r="D338">
        <v>11.96155137293476</v>
      </c>
      <c r="E338">
        <v>11.300887248605978</v>
      </c>
      <c r="F338">
        <v>10.822086143903713</v>
      </c>
    </row>
    <row r="339" spans="1:6">
      <c r="A339" t="s">
        <v>1949</v>
      </c>
      <c r="B339" t="s">
        <v>1950</v>
      </c>
      <c r="C339">
        <v>10.09938493608902</v>
      </c>
      <c r="D339">
        <v>9.5542420132032326</v>
      </c>
      <c r="E339">
        <v>11.782104350690938</v>
      </c>
      <c r="F339">
        <v>10.82016287522997</v>
      </c>
    </row>
    <row r="340" spans="1:6">
      <c r="A340" t="s">
        <v>5282</v>
      </c>
      <c r="B340" t="s">
        <v>3691</v>
      </c>
      <c r="C340">
        <v>9.7470445503530847</v>
      </c>
      <c r="D340">
        <v>10.029158440052584</v>
      </c>
      <c r="E340">
        <v>11.802098752630609</v>
      </c>
      <c r="F340">
        <v>10.814175810498273</v>
      </c>
    </row>
    <row r="341" spans="1:6">
      <c r="A341" t="s">
        <v>4669</v>
      </c>
      <c r="B341" t="s">
        <v>4670</v>
      </c>
      <c r="C341">
        <v>13.427163495020546</v>
      </c>
      <c r="D341">
        <v>13.451559599686068</v>
      </c>
      <c r="E341">
        <v>12.995059362140385</v>
      </c>
      <c r="F341">
        <v>10.81285461494137</v>
      </c>
    </row>
    <row r="342" spans="1:6">
      <c r="A342" t="s">
        <v>2160</v>
      </c>
      <c r="B342" t="s">
        <v>181</v>
      </c>
      <c r="C342">
        <v>9.1591939508046742</v>
      </c>
      <c r="D342">
        <v>9.004065695621069</v>
      </c>
      <c r="E342">
        <v>11.372716753190335</v>
      </c>
      <c r="F342">
        <v>10.807092296816226</v>
      </c>
    </row>
    <row r="343" spans="1:6">
      <c r="A343" t="s">
        <v>2427</v>
      </c>
      <c r="B343" t="s">
        <v>2428</v>
      </c>
      <c r="C343">
        <v>10.121713098889471</v>
      </c>
      <c r="D343">
        <v>11.33827133882296</v>
      </c>
      <c r="E343">
        <v>11.112570261165098</v>
      </c>
      <c r="F343">
        <v>10.80550432354886</v>
      </c>
    </row>
    <row r="344" spans="1:6">
      <c r="A344" t="s">
        <v>2769</v>
      </c>
      <c r="B344" t="s">
        <v>2770</v>
      </c>
      <c r="C344">
        <v>11.067918687979073</v>
      </c>
      <c r="D344">
        <v>9.6805255764910871</v>
      </c>
      <c r="E344">
        <v>10.125788055005483</v>
      </c>
      <c r="F344">
        <v>10.798828063258423</v>
      </c>
    </row>
    <row r="345" spans="1:6">
      <c r="A345" t="s">
        <v>2985</v>
      </c>
      <c r="B345" t="s">
        <v>2986</v>
      </c>
      <c r="C345">
        <v>11.359689930551198</v>
      </c>
      <c r="D345">
        <v>10.051359122705804</v>
      </c>
      <c r="E345">
        <v>10.389917050281419</v>
      </c>
      <c r="F345">
        <v>10.795853432781094</v>
      </c>
    </row>
    <row r="346" spans="1:6">
      <c r="A346" t="s">
        <v>5412</v>
      </c>
      <c r="B346" t="s">
        <v>5413</v>
      </c>
      <c r="C346">
        <v>12.264899691673289</v>
      </c>
      <c r="D346">
        <v>12.85728946501424</v>
      </c>
      <c r="E346">
        <v>11.918068468239362</v>
      </c>
      <c r="F346">
        <v>10.795648712370742</v>
      </c>
    </row>
    <row r="347" spans="1:6">
      <c r="A347" t="s">
        <v>5639</v>
      </c>
      <c r="B347" t="s">
        <v>5661</v>
      </c>
      <c r="C347">
        <v>11.728339438352856</v>
      </c>
      <c r="D347">
        <v>4.1117595433953662</v>
      </c>
      <c r="E347">
        <v>13.371467585734287</v>
      </c>
      <c r="F347">
        <v>10.795464197999468</v>
      </c>
    </row>
    <row r="348" spans="1:6">
      <c r="A348" t="s">
        <v>2561</v>
      </c>
      <c r="B348" t="s">
        <v>2562</v>
      </c>
      <c r="C348">
        <v>11.816824496406337</v>
      </c>
      <c r="D348">
        <v>11.463074663732481</v>
      </c>
      <c r="E348">
        <v>10.950179541997075</v>
      </c>
      <c r="F348">
        <v>10.787626544105876</v>
      </c>
    </row>
    <row r="349" spans="1:6">
      <c r="A349" t="s">
        <v>2335</v>
      </c>
      <c r="B349" t="s">
        <v>2336</v>
      </c>
      <c r="C349">
        <v>10.69665222150401</v>
      </c>
      <c r="D349">
        <v>10.396895750699265</v>
      </c>
      <c r="E349">
        <v>10.41502552168846</v>
      </c>
      <c r="F349">
        <v>10.786773717419097</v>
      </c>
    </row>
    <row r="350" spans="1:6">
      <c r="A350" t="s">
        <v>2138</v>
      </c>
      <c r="B350" t="s">
        <v>5661</v>
      </c>
      <c r="C350">
        <v>11.828394269540894</v>
      </c>
      <c r="D350">
        <v>12.145697998427005</v>
      </c>
      <c r="E350">
        <v>11.200285041550913</v>
      </c>
      <c r="F350">
        <v>10.781279119302553</v>
      </c>
    </row>
    <row r="351" spans="1:6">
      <c r="A351" t="s">
        <v>2437</v>
      </c>
      <c r="B351" t="s">
        <v>2438</v>
      </c>
      <c r="C351">
        <v>12.298952137252048</v>
      </c>
      <c r="D351">
        <v>11.827006225319545</v>
      </c>
      <c r="E351">
        <v>11.454953619440532</v>
      </c>
      <c r="F351">
        <v>10.777161718645623</v>
      </c>
    </row>
    <row r="352" spans="1:6">
      <c r="A352" t="s">
        <v>1851</v>
      </c>
      <c r="B352" t="s">
        <v>5661</v>
      </c>
      <c r="C352">
        <v>12.69866931892744</v>
      </c>
      <c r="D352">
        <v>10.927933262173603</v>
      </c>
      <c r="E352">
        <v>12.124774409242924</v>
      </c>
      <c r="F352">
        <v>10.775954651188716</v>
      </c>
    </row>
    <row r="353" spans="1:6">
      <c r="A353" t="s">
        <v>4070</v>
      </c>
      <c r="B353" t="s">
        <v>4071</v>
      </c>
      <c r="C353">
        <v>10.736425585849743</v>
      </c>
      <c r="D353">
        <v>10.535312832717977</v>
      </c>
      <c r="E353">
        <v>10.324647658266001</v>
      </c>
      <c r="F353">
        <v>10.768925796752242</v>
      </c>
    </row>
    <row r="354" spans="1:6">
      <c r="A354" t="s">
        <v>4640</v>
      </c>
      <c r="B354" t="s">
        <v>4641</v>
      </c>
      <c r="C354">
        <v>12.127683388298863</v>
      </c>
      <c r="D354">
        <v>11.61032685703986</v>
      </c>
      <c r="E354">
        <v>10.388084520068183</v>
      </c>
      <c r="F354">
        <v>10.768463515136929</v>
      </c>
    </row>
    <row r="355" spans="1:6">
      <c r="A355" t="s">
        <v>2167</v>
      </c>
      <c r="B355" t="s">
        <v>2168</v>
      </c>
      <c r="C355">
        <v>8.7416778992307727</v>
      </c>
      <c r="D355">
        <v>10.586214055632945</v>
      </c>
      <c r="E355">
        <v>10.277129465598801</v>
      </c>
      <c r="F355">
        <v>10.762251866774106</v>
      </c>
    </row>
    <row r="356" spans="1:6">
      <c r="A356" t="s">
        <v>5285</v>
      </c>
      <c r="B356" t="s">
        <v>5286</v>
      </c>
      <c r="C356">
        <v>10.095317117730119</v>
      </c>
      <c r="D356">
        <v>10.692979270863686</v>
      </c>
      <c r="E356">
        <v>10.994538670755297</v>
      </c>
      <c r="F356">
        <v>10.75876437376307</v>
      </c>
    </row>
    <row r="357" spans="1:6">
      <c r="A357" t="s">
        <v>4681</v>
      </c>
      <c r="B357" t="s">
        <v>4682</v>
      </c>
      <c r="C357">
        <v>11.289440351611923</v>
      </c>
      <c r="D357">
        <v>5.472615829870441</v>
      </c>
      <c r="E357">
        <v>11.877039733071214</v>
      </c>
      <c r="F357">
        <v>10.757600508845389</v>
      </c>
    </row>
    <row r="358" spans="1:6">
      <c r="A358" t="s">
        <v>1945</v>
      </c>
      <c r="B358" t="s">
        <v>1946</v>
      </c>
      <c r="C358">
        <v>11.432448825747002</v>
      </c>
      <c r="D358">
        <v>11.137328809808608</v>
      </c>
      <c r="E358">
        <v>12.724766536435304</v>
      </c>
      <c r="F358">
        <v>10.755630614061184</v>
      </c>
    </row>
    <row r="359" spans="1:6">
      <c r="A359" t="s">
        <v>5448</v>
      </c>
      <c r="B359" t="s">
        <v>5449</v>
      </c>
      <c r="C359">
        <v>8.7619390805093946</v>
      </c>
      <c r="D359">
        <v>9.5225650794015628</v>
      </c>
      <c r="E359">
        <v>10.210550449943023</v>
      </c>
      <c r="F359">
        <v>10.750830407282027</v>
      </c>
    </row>
    <row r="360" spans="1:6">
      <c r="A360" t="s">
        <v>3500</v>
      </c>
      <c r="B360" t="s">
        <v>3501</v>
      </c>
      <c r="C360">
        <v>11.117388759260052</v>
      </c>
      <c r="D360">
        <v>10.958343781378161</v>
      </c>
      <c r="E360">
        <v>11.378032646178845</v>
      </c>
      <c r="F360">
        <v>10.749157465902016</v>
      </c>
    </row>
    <row r="361" spans="1:6">
      <c r="A361" t="s">
        <v>34</v>
      </c>
      <c r="B361" t="s">
        <v>360</v>
      </c>
      <c r="C361">
        <v>0</v>
      </c>
      <c r="D361">
        <v>13.445535857156624</v>
      </c>
      <c r="E361">
        <v>11.474396450880818</v>
      </c>
      <c r="F361">
        <v>10.742670760503856</v>
      </c>
    </row>
    <row r="362" spans="1:6">
      <c r="A362" t="s">
        <v>29</v>
      </c>
      <c r="B362" t="s">
        <v>2613</v>
      </c>
      <c r="C362">
        <v>9.3131881296694736</v>
      </c>
      <c r="D362">
        <v>12.695124917427393</v>
      </c>
      <c r="E362">
        <v>11.721550667212595</v>
      </c>
      <c r="F362">
        <v>10.741539847325598</v>
      </c>
    </row>
    <row r="363" spans="1:6">
      <c r="A363" t="s">
        <v>4365</v>
      </c>
      <c r="B363" t="s">
        <v>4366</v>
      </c>
      <c r="C363">
        <v>11.373570170024248</v>
      </c>
      <c r="D363">
        <v>11.144494540516838</v>
      </c>
      <c r="E363">
        <v>11.111955604005344</v>
      </c>
      <c r="F363">
        <v>10.741060996845253</v>
      </c>
    </row>
    <row r="364" spans="1:6">
      <c r="A364" t="s">
        <v>2794</v>
      </c>
      <c r="B364" t="s">
        <v>2795</v>
      </c>
      <c r="C364">
        <v>9.8241938861603266</v>
      </c>
      <c r="D364">
        <v>9.7264617221732479</v>
      </c>
      <c r="E364">
        <v>10.418550797654209</v>
      </c>
      <c r="F364">
        <v>10.737361466795294</v>
      </c>
    </row>
    <row r="365" spans="1:6">
      <c r="A365" t="s">
        <v>5114</v>
      </c>
      <c r="B365" t="s">
        <v>3615</v>
      </c>
      <c r="C365">
        <v>8.7335519098556809</v>
      </c>
      <c r="D365">
        <v>10.771372383336409</v>
      </c>
      <c r="E365">
        <v>10.982886022544879</v>
      </c>
      <c r="F365">
        <v>10.736419727025616</v>
      </c>
    </row>
    <row r="366" spans="1:6">
      <c r="A366" t="s">
        <v>4142</v>
      </c>
      <c r="B366" t="s">
        <v>4143</v>
      </c>
      <c r="C366">
        <v>10.390910447621453</v>
      </c>
      <c r="D366">
        <v>11.188872560005285</v>
      </c>
      <c r="E366">
        <v>10.98653799004356</v>
      </c>
      <c r="F366">
        <v>10.728556569308077</v>
      </c>
    </row>
    <row r="367" spans="1:6">
      <c r="A367" t="s">
        <v>5442</v>
      </c>
      <c r="B367" t="s">
        <v>5443</v>
      </c>
      <c r="C367">
        <v>10.829548424018151</v>
      </c>
      <c r="D367">
        <v>11.153092046239008</v>
      </c>
      <c r="E367">
        <v>11.217331799611824</v>
      </c>
      <c r="F367">
        <v>10.725178502746143</v>
      </c>
    </row>
    <row r="368" spans="1:6">
      <c r="A368" t="s">
        <v>3382</v>
      </c>
      <c r="B368" t="s">
        <v>3367</v>
      </c>
      <c r="C368">
        <v>10.763923275245077</v>
      </c>
      <c r="D368">
        <v>0</v>
      </c>
      <c r="E368">
        <v>12.400721844956918</v>
      </c>
      <c r="F368">
        <v>10.719855001570568</v>
      </c>
    </row>
    <row r="369" spans="1:6">
      <c r="A369" t="s">
        <v>2871</v>
      </c>
      <c r="B369" t="s">
        <v>2872</v>
      </c>
      <c r="C369">
        <v>9.40958076876354</v>
      </c>
      <c r="D369">
        <v>5.3700421515392156</v>
      </c>
      <c r="E369">
        <v>9.7742261571131817</v>
      </c>
      <c r="F369">
        <v>10.719422908892152</v>
      </c>
    </row>
    <row r="370" spans="1:6">
      <c r="A370" t="s">
        <v>2878</v>
      </c>
      <c r="B370" t="s">
        <v>2879</v>
      </c>
      <c r="C370">
        <v>12.221751782725564</v>
      </c>
      <c r="D370">
        <v>13.137686048826895</v>
      </c>
      <c r="E370">
        <v>12.035201949077623</v>
      </c>
      <c r="F370">
        <v>10.717690807872337</v>
      </c>
    </row>
    <row r="371" spans="1:6">
      <c r="A371" t="s">
        <v>1745</v>
      </c>
      <c r="B371" t="s">
        <v>1746</v>
      </c>
      <c r="C371">
        <v>0</v>
      </c>
      <c r="D371">
        <v>4.197724224735329</v>
      </c>
      <c r="E371">
        <v>0</v>
      </c>
      <c r="F371">
        <v>10.713661442918262</v>
      </c>
    </row>
    <row r="372" spans="1:6">
      <c r="A372" t="s">
        <v>315</v>
      </c>
      <c r="B372" t="s">
        <v>316</v>
      </c>
      <c r="C372">
        <v>3.8187471626031559</v>
      </c>
      <c r="D372">
        <v>0</v>
      </c>
      <c r="E372">
        <v>9.6462261461264269</v>
      </c>
      <c r="F372">
        <v>10.709955598927536</v>
      </c>
    </row>
    <row r="373" spans="1:6">
      <c r="A373" t="s">
        <v>3859</v>
      </c>
      <c r="B373" t="s">
        <v>181</v>
      </c>
      <c r="C373">
        <v>11.41028824175557</v>
      </c>
      <c r="D373">
        <v>0</v>
      </c>
      <c r="E373">
        <v>11.154768928026378</v>
      </c>
      <c r="F373">
        <v>10.70525281166778</v>
      </c>
    </row>
    <row r="374" spans="1:6">
      <c r="A374" t="s">
        <v>5537</v>
      </c>
      <c r="B374" t="s">
        <v>5538</v>
      </c>
      <c r="C374">
        <v>11.734744040610121</v>
      </c>
      <c r="D374">
        <v>12.42314814046307</v>
      </c>
      <c r="E374">
        <v>5.5772666692532713</v>
      </c>
      <c r="F374">
        <v>10.703667783842674</v>
      </c>
    </row>
    <row r="375" spans="1:6">
      <c r="A375" t="s">
        <v>3002</v>
      </c>
      <c r="B375" t="s">
        <v>3003</v>
      </c>
      <c r="C375">
        <v>12.633352853817595</v>
      </c>
      <c r="D375">
        <v>13.1563689102466</v>
      </c>
      <c r="E375">
        <v>12.596190760893819</v>
      </c>
      <c r="F375">
        <v>10.700479952892991</v>
      </c>
    </row>
    <row r="376" spans="1:6">
      <c r="A376" t="s">
        <v>4227</v>
      </c>
      <c r="B376" t="s">
        <v>4228</v>
      </c>
      <c r="C376">
        <v>9.2290885177716113</v>
      </c>
      <c r="D376">
        <v>10.611306386879956</v>
      </c>
      <c r="E376">
        <v>10.780921718581611</v>
      </c>
      <c r="F376">
        <v>10.682782309519851</v>
      </c>
    </row>
    <row r="377" spans="1:6">
      <c r="A377" t="s">
        <v>71</v>
      </c>
      <c r="B377" t="s">
        <v>4170</v>
      </c>
      <c r="C377">
        <v>10.02034828112739</v>
      </c>
      <c r="D377">
        <v>4.4236696392423411</v>
      </c>
      <c r="E377">
        <v>4.9059602591253366</v>
      </c>
      <c r="F377">
        <v>10.6777641759566</v>
      </c>
    </row>
    <row r="378" spans="1:6">
      <c r="A378" t="s">
        <v>5083</v>
      </c>
      <c r="B378" t="s">
        <v>181</v>
      </c>
      <c r="C378">
        <v>14.490856128907833</v>
      </c>
      <c r="D378">
        <v>5.9831247394021245</v>
      </c>
      <c r="E378">
        <v>13.571551098016972</v>
      </c>
      <c r="F378">
        <v>10.675094763513982</v>
      </c>
    </row>
    <row r="379" spans="1:6">
      <c r="A379" t="s">
        <v>3998</v>
      </c>
      <c r="B379" t="s">
        <v>3999</v>
      </c>
      <c r="C379">
        <v>13.93628651593966</v>
      </c>
      <c r="D379">
        <v>10.096338219422151</v>
      </c>
      <c r="E379">
        <v>10.204623445746989</v>
      </c>
      <c r="F379">
        <v>10.668085961908123</v>
      </c>
    </row>
    <row r="380" spans="1:6">
      <c r="A380" t="s">
        <v>4839</v>
      </c>
      <c r="B380" t="s">
        <v>4370</v>
      </c>
      <c r="C380">
        <v>10.24166929940543</v>
      </c>
      <c r="D380">
        <v>10.839906488461523</v>
      </c>
      <c r="E380">
        <v>10.669308196861184</v>
      </c>
      <c r="F380">
        <v>10.666891486109263</v>
      </c>
    </row>
    <row r="381" spans="1:6">
      <c r="A381" t="s">
        <v>4858</v>
      </c>
      <c r="B381" t="s">
        <v>4859</v>
      </c>
      <c r="C381">
        <v>11.111376675314709</v>
      </c>
      <c r="D381">
        <v>11.480844134796843</v>
      </c>
      <c r="E381">
        <v>11.716302039925544</v>
      </c>
      <c r="F381">
        <v>10.661388187360066</v>
      </c>
    </row>
    <row r="382" spans="1:6">
      <c r="A382" t="s">
        <v>4786</v>
      </c>
      <c r="B382" t="s">
        <v>4787</v>
      </c>
      <c r="C382">
        <v>11.804037822859868</v>
      </c>
      <c r="D382">
        <v>9.8685064132165472</v>
      </c>
      <c r="E382">
        <v>10.76142027856411</v>
      </c>
      <c r="F382">
        <v>10.659690884731214</v>
      </c>
    </row>
    <row r="383" spans="1:6">
      <c r="A383" t="s">
        <v>3130</v>
      </c>
      <c r="B383" t="s">
        <v>3131</v>
      </c>
      <c r="C383">
        <v>9.7106296775680025</v>
      </c>
      <c r="D383">
        <v>9.9325959592788156</v>
      </c>
      <c r="E383">
        <v>10.477308781360026</v>
      </c>
      <c r="F383">
        <v>10.659509492409168</v>
      </c>
    </row>
    <row r="384" spans="1:6">
      <c r="A384" t="s">
        <v>1541</v>
      </c>
      <c r="B384" t="s">
        <v>1542</v>
      </c>
      <c r="C384">
        <v>0</v>
      </c>
      <c r="D384">
        <v>0</v>
      </c>
      <c r="E384">
        <v>0</v>
      </c>
      <c r="F384">
        <v>10.657131837236792</v>
      </c>
    </row>
    <row r="385" spans="1:6">
      <c r="A385" t="s">
        <v>4867</v>
      </c>
      <c r="B385" t="s">
        <v>4868</v>
      </c>
      <c r="C385">
        <v>4.8470222065431017</v>
      </c>
      <c r="D385">
        <v>9.7813875355408229</v>
      </c>
      <c r="E385">
        <v>11.387614936796986</v>
      </c>
      <c r="F385">
        <v>10.650937739375895</v>
      </c>
    </row>
    <row r="386" spans="1:6">
      <c r="A386" t="s">
        <v>83</v>
      </c>
      <c r="B386" t="s">
        <v>3256</v>
      </c>
      <c r="C386">
        <v>8.6039104900515291</v>
      </c>
      <c r="D386">
        <v>9.364532364403221</v>
      </c>
      <c r="E386">
        <v>11.226395170603094</v>
      </c>
      <c r="F386">
        <v>10.650711674128438</v>
      </c>
    </row>
    <row r="387" spans="1:6">
      <c r="A387" t="s">
        <v>2536</v>
      </c>
      <c r="B387" t="s">
        <v>5693</v>
      </c>
      <c r="C387">
        <v>10.141670239109764</v>
      </c>
      <c r="D387">
        <v>9.1823325098540227</v>
      </c>
      <c r="E387">
        <v>10.693508341647782</v>
      </c>
      <c r="F387">
        <v>10.646031246335713</v>
      </c>
    </row>
    <row r="388" spans="1:6">
      <c r="A388" t="s">
        <v>4296</v>
      </c>
      <c r="B388" t="s">
        <v>4297</v>
      </c>
      <c r="C388">
        <v>9.9292464444698165</v>
      </c>
      <c r="D388">
        <v>7.8504133850294391</v>
      </c>
      <c r="E388">
        <v>10.512165488588426</v>
      </c>
      <c r="F388">
        <v>10.64198581661058</v>
      </c>
    </row>
    <row r="389" spans="1:6">
      <c r="A389" t="s">
        <v>1905</v>
      </c>
      <c r="B389" t="s">
        <v>1906</v>
      </c>
      <c r="C389">
        <v>11.685407963418566</v>
      </c>
      <c r="D389">
        <v>11.50598993534498</v>
      </c>
      <c r="E389">
        <v>10.794278819153021</v>
      </c>
      <c r="F389">
        <v>10.639052141875274</v>
      </c>
    </row>
    <row r="390" spans="1:6">
      <c r="A390" t="s">
        <v>4856</v>
      </c>
      <c r="B390" t="s">
        <v>4857</v>
      </c>
      <c r="C390">
        <v>10.075703482645403</v>
      </c>
      <c r="D390">
        <v>11.452272475458926</v>
      </c>
      <c r="E390">
        <v>10.856444485522642</v>
      </c>
      <c r="F390">
        <v>10.634946543409294</v>
      </c>
    </row>
    <row r="391" spans="1:6">
      <c r="A391" t="s">
        <v>362</v>
      </c>
      <c r="B391" t="s">
        <v>181</v>
      </c>
      <c r="C391">
        <v>0</v>
      </c>
      <c r="D391">
        <v>0</v>
      </c>
      <c r="E391">
        <v>11.033710937727616</v>
      </c>
      <c r="F391">
        <v>10.63270165991872</v>
      </c>
    </row>
    <row r="392" spans="1:6">
      <c r="A392" t="s">
        <v>5215</v>
      </c>
      <c r="B392" t="s">
        <v>5216</v>
      </c>
      <c r="C392">
        <v>11.436466453436214</v>
      </c>
      <c r="D392">
        <v>10.767355108671183</v>
      </c>
      <c r="E392">
        <v>10.58316300399937</v>
      </c>
      <c r="F392">
        <v>10.63165307902889</v>
      </c>
    </row>
    <row r="393" spans="1:6">
      <c r="A393" t="s">
        <v>2487</v>
      </c>
      <c r="B393" t="s">
        <v>5691</v>
      </c>
      <c r="C393">
        <v>12.572196952629657</v>
      </c>
      <c r="D393">
        <v>11.401484440737011</v>
      </c>
      <c r="E393">
        <v>5.0133447094892745</v>
      </c>
      <c r="F393">
        <v>10.629348946642217</v>
      </c>
    </row>
    <row r="394" spans="1:6">
      <c r="A394" t="s">
        <v>2530</v>
      </c>
      <c r="B394" t="s">
        <v>2529</v>
      </c>
      <c r="C394">
        <v>9.1992575070828266</v>
      </c>
      <c r="D394">
        <v>11.109070188289298</v>
      </c>
      <c r="E394">
        <v>10.796334401931645</v>
      </c>
      <c r="F394">
        <v>10.623374649808504</v>
      </c>
    </row>
    <row r="395" spans="1:6">
      <c r="A395" t="s">
        <v>5146</v>
      </c>
      <c r="B395" t="s">
        <v>5147</v>
      </c>
      <c r="C395">
        <v>10.913347708381114</v>
      </c>
      <c r="D395">
        <v>10.49947696583072</v>
      </c>
      <c r="E395">
        <v>11.455483363792769</v>
      </c>
      <c r="F395">
        <v>10.617786401413836</v>
      </c>
    </row>
    <row r="396" spans="1:6">
      <c r="A396" t="s">
        <v>1780</v>
      </c>
      <c r="B396" t="s">
        <v>1781</v>
      </c>
      <c r="C396">
        <v>14.312579005584958</v>
      </c>
      <c r="D396">
        <v>12.36285387408436</v>
      </c>
      <c r="E396">
        <v>11.329265484941322</v>
      </c>
      <c r="F396">
        <v>10.617609478890854</v>
      </c>
    </row>
    <row r="397" spans="1:6">
      <c r="A397" t="s">
        <v>3195</v>
      </c>
      <c r="B397" t="s">
        <v>3196</v>
      </c>
      <c r="C397">
        <v>9.0333295644103444</v>
      </c>
      <c r="D397">
        <v>9.6929377825489169</v>
      </c>
      <c r="E397">
        <v>11.512379155987933</v>
      </c>
      <c r="F397">
        <v>10.6158657501962</v>
      </c>
    </row>
    <row r="398" spans="1:6">
      <c r="A398" t="s">
        <v>5408</v>
      </c>
      <c r="B398" t="s">
        <v>5409</v>
      </c>
      <c r="C398">
        <v>10.288170035039403</v>
      </c>
      <c r="D398">
        <v>10.522566297008378</v>
      </c>
      <c r="E398">
        <v>9.7785734161801052</v>
      </c>
      <c r="F398">
        <v>10.612584363741465</v>
      </c>
    </row>
    <row r="399" spans="1:6">
      <c r="A399" t="s">
        <v>4110</v>
      </c>
      <c r="B399" t="s">
        <v>4111</v>
      </c>
      <c r="C399">
        <v>9.6411624824895572</v>
      </c>
      <c r="D399">
        <v>10.977642635457457</v>
      </c>
      <c r="E399">
        <v>10.235476837182027</v>
      </c>
      <c r="F399">
        <v>10.612160645323456</v>
      </c>
    </row>
    <row r="400" spans="1:6">
      <c r="A400" t="s">
        <v>2156</v>
      </c>
      <c r="B400" t="s">
        <v>2157</v>
      </c>
      <c r="C400">
        <v>7.3423216068592048</v>
      </c>
      <c r="D400">
        <v>3.843705339323868</v>
      </c>
      <c r="E400">
        <v>10.718150161506479</v>
      </c>
      <c r="F400">
        <v>10.610740760704278</v>
      </c>
    </row>
    <row r="401" spans="1:6">
      <c r="A401" t="s">
        <v>2276</v>
      </c>
      <c r="B401" t="s">
        <v>2277</v>
      </c>
      <c r="C401">
        <v>6.8772699054199098</v>
      </c>
      <c r="D401">
        <v>7.7410770484193527</v>
      </c>
      <c r="E401">
        <v>10.515309542381305</v>
      </c>
      <c r="F401">
        <v>10.608912893890972</v>
      </c>
    </row>
    <row r="402" spans="1:6">
      <c r="A402" t="s">
        <v>5260</v>
      </c>
      <c r="B402" t="s">
        <v>5261</v>
      </c>
      <c r="C402">
        <v>10.282692480214632</v>
      </c>
      <c r="D402">
        <v>10.203728657179266</v>
      </c>
      <c r="E402">
        <v>10.878728150126538</v>
      </c>
      <c r="F402">
        <v>10.606375197371179</v>
      </c>
    </row>
    <row r="403" spans="1:6">
      <c r="A403" t="s">
        <v>2603</v>
      </c>
      <c r="B403" t="s">
        <v>2604</v>
      </c>
      <c r="C403">
        <v>9.7506795556670163</v>
      </c>
      <c r="D403">
        <v>8.371824939610935</v>
      </c>
      <c r="E403">
        <v>7.2876773662223027</v>
      </c>
      <c r="F403">
        <v>10.595415021057644</v>
      </c>
    </row>
    <row r="404" spans="1:6">
      <c r="A404" t="s">
        <v>5112</v>
      </c>
      <c r="B404" t="s">
        <v>5113</v>
      </c>
      <c r="C404">
        <v>11.740512330747247</v>
      </c>
      <c r="D404">
        <v>11.821439249705946</v>
      </c>
      <c r="E404">
        <v>11.145824613762729</v>
      </c>
      <c r="F404">
        <v>10.595390212596024</v>
      </c>
    </row>
    <row r="405" spans="1:6">
      <c r="A405" t="s">
        <v>3024</v>
      </c>
      <c r="B405" t="s">
        <v>3025</v>
      </c>
      <c r="C405">
        <v>11.018951546852001</v>
      </c>
      <c r="D405">
        <v>11.22969108429379</v>
      </c>
      <c r="E405">
        <v>10.561478950883508</v>
      </c>
      <c r="F405">
        <v>10.591863573549659</v>
      </c>
    </row>
    <row r="406" spans="1:6">
      <c r="A406" t="s">
        <v>5043</v>
      </c>
      <c r="B406" t="s">
        <v>5044</v>
      </c>
      <c r="C406">
        <v>11.004970725774273</v>
      </c>
      <c r="D406">
        <v>0</v>
      </c>
      <c r="E406">
        <v>4.2727139374118526</v>
      </c>
      <c r="F406">
        <v>10.588307939369411</v>
      </c>
    </row>
    <row r="407" spans="1:6">
      <c r="A407" t="s">
        <v>4425</v>
      </c>
      <c r="B407" t="s">
        <v>4424</v>
      </c>
      <c r="C407">
        <v>4.135451324583566</v>
      </c>
      <c r="D407">
        <v>10.124042293903241</v>
      </c>
      <c r="E407">
        <v>11.415250027226964</v>
      </c>
      <c r="F407">
        <v>10.58829317937885</v>
      </c>
    </row>
    <row r="408" spans="1:6">
      <c r="A408" t="s">
        <v>5232</v>
      </c>
      <c r="B408" t="s">
        <v>5233</v>
      </c>
      <c r="C408">
        <v>9.5948140985404109</v>
      </c>
      <c r="D408">
        <v>9.8009223645290078</v>
      </c>
      <c r="E408">
        <v>10.765951725525186</v>
      </c>
      <c r="F408">
        <v>10.580185383648871</v>
      </c>
    </row>
    <row r="409" spans="1:6">
      <c r="A409" t="s">
        <v>5036</v>
      </c>
      <c r="B409" t="s">
        <v>181</v>
      </c>
      <c r="C409">
        <v>10.997840263612582</v>
      </c>
      <c r="D409">
        <v>3.9255309400773633</v>
      </c>
      <c r="E409">
        <v>10.381467141738774</v>
      </c>
      <c r="F409">
        <v>10.574520478620462</v>
      </c>
    </row>
    <row r="410" spans="1:6">
      <c r="A410" t="s">
        <v>191</v>
      </c>
      <c r="B410" t="s">
        <v>192</v>
      </c>
      <c r="C410">
        <v>0</v>
      </c>
      <c r="D410">
        <v>3.7130484948554088</v>
      </c>
      <c r="E410">
        <v>11.178211718482544</v>
      </c>
      <c r="F410">
        <v>10.570892777423602</v>
      </c>
    </row>
    <row r="411" spans="1:6">
      <c r="A411" t="s">
        <v>858</v>
      </c>
      <c r="B411" t="s">
        <v>181</v>
      </c>
      <c r="C411">
        <v>0</v>
      </c>
      <c r="D411">
        <v>0</v>
      </c>
      <c r="E411">
        <v>3.8997703340401073</v>
      </c>
      <c r="F411">
        <v>10.563167449490908</v>
      </c>
    </row>
    <row r="412" spans="1:6">
      <c r="A412" t="s">
        <v>2565</v>
      </c>
      <c r="B412" t="s">
        <v>2566</v>
      </c>
      <c r="C412">
        <v>11.907697355683343</v>
      </c>
      <c r="D412">
        <v>11.39843494203239</v>
      </c>
      <c r="E412">
        <v>10.967416764170961</v>
      </c>
      <c r="F412">
        <v>10.561839347034372</v>
      </c>
    </row>
    <row r="413" spans="1:6">
      <c r="A413" t="s">
        <v>2982</v>
      </c>
      <c r="B413" t="s">
        <v>2983</v>
      </c>
      <c r="C413">
        <v>9.8508735320760774</v>
      </c>
      <c r="D413">
        <v>10.820594520773323</v>
      </c>
      <c r="E413">
        <v>10.479126411188201</v>
      </c>
      <c r="F413">
        <v>10.560035596499965</v>
      </c>
    </row>
    <row r="414" spans="1:6">
      <c r="A414" t="s">
        <v>1364</v>
      </c>
      <c r="B414" t="s">
        <v>1365</v>
      </c>
      <c r="C414">
        <v>0</v>
      </c>
      <c r="D414">
        <v>5.0306219988269465</v>
      </c>
      <c r="E414">
        <v>4.3146828639870485</v>
      </c>
      <c r="F414">
        <v>10.559095427687854</v>
      </c>
    </row>
    <row r="415" spans="1:6">
      <c r="A415" t="s">
        <v>3326</v>
      </c>
      <c r="B415" t="s">
        <v>3327</v>
      </c>
      <c r="C415">
        <v>9.2074919290655526</v>
      </c>
      <c r="D415">
        <v>9.969276934910722</v>
      </c>
      <c r="E415">
        <v>9.6069097519230322</v>
      </c>
      <c r="F415">
        <v>10.558138361438697</v>
      </c>
    </row>
    <row r="416" spans="1:6">
      <c r="A416" t="s">
        <v>2954</v>
      </c>
      <c r="B416" t="s">
        <v>5703</v>
      </c>
      <c r="C416">
        <v>11.924298055761918</v>
      </c>
      <c r="D416">
        <v>5.5964607722594586</v>
      </c>
      <c r="E416">
        <v>10.817173678581565</v>
      </c>
      <c r="F416">
        <v>10.555200607486562</v>
      </c>
    </row>
    <row r="417" spans="1:6">
      <c r="A417" t="s">
        <v>4551</v>
      </c>
      <c r="B417" t="s">
        <v>4552</v>
      </c>
      <c r="C417">
        <v>11.362011315265807</v>
      </c>
      <c r="D417">
        <v>10.196420856667533</v>
      </c>
      <c r="E417">
        <v>10.095138197409931</v>
      </c>
      <c r="F417">
        <v>10.549889343978911</v>
      </c>
    </row>
    <row r="418" spans="1:6">
      <c r="A418" t="s">
        <v>377</v>
      </c>
      <c r="B418" t="s">
        <v>378</v>
      </c>
      <c r="C418">
        <v>0</v>
      </c>
      <c r="D418">
        <v>0</v>
      </c>
      <c r="E418">
        <v>10.297779825888561</v>
      </c>
      <c r="F418">
        <v>10.548279179708686</v>
      </c>
    </row>
    <row r="419" spans="1:6">
      <c r="A419" t="s">
        <v>373</v>
      </c>
      <c r="B419" t="s">
        <v>181</v>
      </c>
      <c r="C419">
        <v>0</v>
      </c>
      <c r="D419">
        <v>5.0535300551016746</v>
      </c>
      <c r="E419">
        <v>10.524553488535709</v>
      </c>
      <c r="F419">
        <v>10.547818413343979</v>
      </c>
    </row>
    <row r="420" spans="1:6">
      <c r="A420" t="s">
        <v>196</v>
      </c>
      <c r="B420" t="s">
        <v>192</v>
      </c>
      <c r="C420">
        <v>0</v>
      </c>
      <c r="D420">
        <v>11.915750873101665</v>
      </c>
      <c r="E420">
        <v>11.225695842838192</v>
      </c>
      <c r="F420">
        <v>10.546461193747007</v>
      </c>
    </row>
    <row r="421" spans="1:6">
      <c r="A421" t="s">
        <v>399</v>
      </c>
      <c r="B421" t="s">
        <v>181</v>
      </c>
      <c r="C421">
        <v>0</v>
      </c>
      <c r="D421">
        <v>0</v>
      </c>
      <c r="E421">
        <v>5.4422875138351472</v>
      </c>
      <c r="F421">
        <v>10.544019643252959</v>
      </c>
    </row>
    <row r="422" spans="1:6">
      <c r="A422" t="s">
        <v>371</v>
      </c>
      <c r="B422" t="s">
        <v>372</v>
      </c>
      <c r="C422">
        <v>0</v>
      </c>
      <c r="D422">
        <v>10.728814330688348</v>
      </c>
      <c r="E422">
        <v>10.763273527419933</v>
      </c>
      <c r="F422">
        <v>10.543276737488537</v>
      </c>
    </row>
    <row r="423" spans="1:6">
      <c r="A423" t="s">
        <v>5148</v>
      </c>
      <c r="B423" t="s">
        <v>5149</v>
      </c>
      <c r="C423">
        <v>10.976901474765123</v>
      </c>
      <c r="D423">
        <v>10.953610999418933</v>
      </c>
      <c r="E423">
        <v>11.150070089552372</v>
      </c>
      <c r="F423">
        <v>10.536229531012395</v>
      </c>
    </row>
    <row r="424" spans="1:6">
      <c r="A424" t="s">
        <v>4435</v>
      </c>
      <c r="B424" t="s">
        <v>4436</v>
      </c>
      <c r="C424">
        <v>10.168094296163311</v>
      </c>
      <c r="D424">
        <v>10.821039051304513</v>
      </c>
      <c r="E424">
        <v>10.480442968911863</v>
      </c>
      <c r="F424">
        <v>10.530346961124296</v>
      </c>
    </row>
    <row r="425" spans="1:6">
      <c r="A425" t="s">
        <v>3342</v>
      </c>
      <c r="B425" t="s">
        <v>1252</v>
      </c>
      <c r="C425">
        <v>6.5008620022376622</v>
      </c>
      <c r="D425">
        <v>0</v>
      </c>
      <c r="E425">
        <v>3.4056712898701873</v>
      </c>
      <c r="F425">
        <v>10.529347241853582</v>
      </c>
    </row>
    <row r="426" spans="1:6">
      <c r="A426" t="s">
        <v>4808</v>
      </c>
      <c r="B426" t="s">
        <v>4809</v>
      </c>
      <c r="C426">
        <v>11.586384065974269</v>
      </c>
      <c r="D426">
        <v>11.123131068429061</v>
      </c>
      <c r="E426">
        <v>10.354769241259596</v>
      </c>
      <c r="F426">
        <v>10.527123571231858</v>
      </c>
    </row>
    <row r="427" spans="1:6">
      <c r="A427" t="s">
        <v>4154</v>
      </c>
      <c r="B427" t="s">
        <v>4155</v>
      </c>
      <c r="C427">
        <v>11.22525448838862</v>
      </c>
      <c r="D427">
        <v>12.028540805596171</v>
      </c>
      <c r="E427">
        <v>10.620510750061667</v>
      </c>
      <c r="F427">
        <v>10.525816986309534</v>
      </c>
    </row>
    <row r="428" spans="1:6">
      <c r="A428" t="s">
        <v>5423</v>
      </c>
      <c r="B428" t="s">
        <v>5424</v>
      </c>
      <c r="C428">
        <v>11.013215346415517</v>
      </c>
      <c r="D428">
        <v>9.8476225930414358</v>
      </c>
      <c r="E428">
        <v>10.522610288293462</v>
      </c>
      <c r="F428">
        <v>10.523673465565032</v>
      </c>
    </row>
    <row r="429" spans="1:6">
      <c r="A429" t="s">
        <v>2607</v>
      </c>
      <c r="B429" t="s">
        <v>2608</v>
      </c>
      <c r="C429">
        <v>11.011637055942561</v>
      </c>
      <c r="D429">
        <v>9.7421885651458879</v>
      </c>
      <c r="E429">
        <v>10.819299512238365</v>
      </c>
      <c r="F429">
        <v>10.518876820648266</v>
      </c>
    </row>
    <row r="430" spans="1:6">
      <c r="A430" t="s">
        <v>5144</v>
      </c>
      <c r="B430" t="s">
        <v>5145</v>
      </c>
      <c r="C430">
        <v>11.074141495604964</v>
      </c>
      <c r="D430">
        <v>11.834838972431788</v>
      </c>
      <c r="E430">
        <v>11.172830915633007</v>
      </c>
      <c r="F430">
        <v>10.515905855722197</v>
      </c>
    </row>
    <row r="431" spans="1:6">
      <c r="A431" t="s">
        <v>2006</v>
      </c>
      <c r="B431" t="s">
        <v>2007</v>
      </c>
      <c r="C431">
        <v>9.3715841101855872</v>
      </c>
      <c r="D431">
        <v>10.29319073610913</v>
      </c>
      <c r="E431">
        <v>10.549198787041789</v>
      </c>
      <c r="F431">
        <v>10.512141495224792</v>
      </c>
    </row>
    <row r="432" spans="1:6">
      <c r="A432" t="s">
        <v>5244</v>
      </c>
      <c r="B432" t="s">
        <v>5243</v>
      </c>
      <c r="C432">
        <v>10.257292115044297</v>
      </c>
      <c r="D432">
        <v>10.906123991769736</v>
      </c>
      <c r="E432">
        <v>10.820582593769766</v>
      </c>
      <c r="F432">
        <v>10.506621592982288</v>
      </c>
    </row>
    <row r="433" spans="1:6">
      <c r="A433" t="s">
        <v>2554</v>
      </c>
      <c r="B433" t="s">
        <v>5695</v>
      </c>
      <c r="C433">
        <v>3.7304531741036229</v>
      </c>
      <c r="D433">
        <v>4.0789513413948226</v>
      </c>
      <c r="E433">
        <v>11.035927024951494</v>
      </c>
      <c r="F433">
        <v>10.503372403380316</v>
      </c>
    </row>
    <row r="434" spans="1:6">
      <c r="A434" t="s">
        <v>5053</v>
      </c>
      <c r="B434" t="s">
        <v>5054</v>
      </c>
      <c r="C434">
        <v>3.5922889246713807</v>
      </c>
      <c r="D434">
        <v>3.440771134447445</v>
      </c>
      <c r="E434">
        <v>11.118368311937997</v>
      </c>
      <c r="F434">
        <v>10.498923667150837</v>
      </c>
    </row>
    <row r="435" spans="1:6">
      <c r="A435" t="s">
        <v>5331</v>
      </c>
      <c r="B435" t="s">
        <v>5332</v>
      </c>
      <c r="C435">
        <v>9.2766093135574117</v>
      </c>
      <c r="D435">
        <v>9.8366209481505571</v>
      </c>
      <c r="E435">
        <v>11.14623352862391</v>
      </c>
      <c r="F435">
        <v>10.486426405461305</v>
      </c>
    </row>
    <row r="436" spans="1:6">
      <c r="A436" t="s">
        <v>2830</v>
      </c>
      <c r="B436" t="s">
        <v>2831</v>
      </c>
      <c r="C436">
        <v>10.628966175865479</v>
      </c>
      <c r="D436">
        <v>11.223070837664149</v>
      </c>
      <c r="E436">
        <v>9.3587638796470181</v>
      </c>
      <c r="F436">
        <v>10.480773032140789</v>
      </c>
    </row>
    <row r="437" spans="1:6">
      <c r="A437" t="s">
        <v>3892</v>
      </c>
      <c r="B437" t="s">
        <v>3893</v>
      </c>
      <c r="C437">
        <v>11.636867494524562</v>
      </c>
      <c r="D437">
        <v>10.99919068355095</v>
      </c>
      <c r="E437">
        <v>10.600824265024352</v>
      </c>
      <c r="F437">
        <v>10.472309825436341</v>
      </c>
    </row>
    <row r="438" spans="1:6">
      <c r="A438" t="s">
        <v>4023</v>
      </c>
      <c r="B438" t="s">
        <v>181</v>
      </c>
      <c r="C438">
        <v>12.073231633998017</v>
      </c>
      <c r="D438">
        <v>10.423042074059268</v>
      </c>
      <c r="E438">
        <v>10.714806058778411</v>
      </c>
      <c r="F438">
        <v>10.463847385569844</v>
      </c>
    </row>
    <row r="439" spans="1:6">
      <c r="A439" t="s">
        <v>3356</v>
      </c>
      <c r="B439" t="s">
        <v>3357</v>
      </c>
      <c r="C439">
        <v>3.4040637937277327</v>
      </c>
      <c r="D439">
        <v>8.6824967465804583</v>
      </c>
      <c r="E439">
        <v>10.377802987643346</v>
      </c>
      <c r="F439">
        <v>10.46382105483784</v>
      </c>
    </row>
    <row r="440" spans="1:6">
      <c r="A440" t="s">
        <v>4834</v>
      </c>
      <c r="B440" t="s">
        <v>4835</v>
      </c>
      <c r="C440">
        <v>9.216954852127099</v>
      </c>
      <c r="D440">
        <v>8.8948315167133387</v>
      </c>
      <c r="E440">
        <v>10.032598657818783</v>
      </c>
      <c r="F440">
        <v>10.463021937494116</v>
      </c>
    </row>
    <row r="441" spans="1:6">
      <c r="A441" t="s">
        <v>5454</v>
      </c>
      <c r="B441" t="s">
        <v>5455</v>
      </c>
      <c r="C441">
        <v>9.8197740180587019</v>
      </c>
      <c r="D441">
        <v>10.929548869321238</v>
      </c>
      <c r="E441">
        <v>10.111160527965284</v>
      </c>
      <c r="F441">
        <v>10.462551759259728</v>
      </c>
    </row>
    <row r="442" spans="1:6">
      <c r="A442" t="s">
        <v>3991</v>
      </c>
      <c r="B442" t="s">
        <v>181</v>
      </c>
      <c r="C442">
        <v>13.064614912585069</v>
      </c>
      <c r="D442">
        <v>8.7788712513787139</v>
      </c>
      <c r="E442">
        <v>12.143105250214187</v>
      </c>
      <c r="F442">
        <v>10.461813856003808</v>
      </c>
    </row>
    <row r="443" spans="1:6">
      <c r="A443" t="s">
        <v>4576</v>
      </c>
      <c r="B443" t="s">
        <v>4577</v>
      </c>
      <c r="C443">
        <v>4.9592527499699068</v>
      </c>
      <c r="D443">
        <v>4.7777834717733993</v>
      </c>
      <c r="E443">
        <v>11.970881173618352</v>
      </c>
      <c r="F443">
        <v>10.460783824519201</v>
      </c>
    </row>
    <row r="444" spans="1:6">
      <c r="A444" t="s">
        <v>4709</v>
      </c>
      <c r="B444" t="s">
        <v>4710</v>
      </c>
      <c r="C444">
        <v>11.417554612861128</v>
      </c>
      <c r="D444">
        <v>11.226885341824545</v>
      </c>
      <c r="E444">
        <v>9.1892608959452851</v>
      </c>
      <c r="F444">
        <v>10.460500354178674</v>
      </c>
    </row>
    <row r="445" spans="1:6">
      <c r="A445" t="s">
        <v>3026</v>
      </c>
      <c r="B445" t="s">
        <v>3027</v>
      </c>
      <c r="C445">
        <v>9.1687784610565632</v>
      </c>
      <c r="D445">
        <v>9.5903623932965942</v>
      </c>
      <c r="E445">
        <v>9.5216241401520314</v>
      </c>
      <c r="F445">
        <v>10.456443117466353</v>
      </c>
    </row>
    <row r="446" spans="1:6">
      <c r="A446" t="s">
        <v>3154</v>
      </c>
      <c r="B446" t="s">
        <v>3155</v>
      </c>
      <c r="C446">
        <v>9.9727512461267267</v>
      </c>
      <c r="D446">
        <v>11.86382996804705</v>
      </c>
      <c r="E446">
        <v>10.92712845625076</v>
      </c>
      <c r="F446">
        <v>10.455348015152087</v>
      </c>
    </row>
    <row r="447" spans="1:6">
      <c r="A447" t="s">
        <v>2444</v>
      </c>
      <c r="B447" t="s">
        <v>2445</v>
      </c>
      <c r="C447">
        <v>11.229794071688193</v>
      </c>
      <c r="D447">
        <v>11.897153200901677</v>
      </c>
      <c r="E447">
        <v>10.729519582622011</v>
      </c>
      <c r="F447">
        <v>10.447193189700467</v>
      </c>
    </row>
    <row r="448" spans="1:6">
      <c r="A448" t="s">
        <v>4777</v>
      </c>
      <c r="B448" t="s">
        <v>4778</v>
      </c>
      <c r="C448">
        <v>7.1715183972395762</v>
      </c>
      <c r="D448">
        <v>8.961279945359518</v>
      </c>
      <c r="E448">
        <v>10.737337242680159</v>
      </c>
      <c r="F448">
        <v>10.43804320808027</v>
      </c>
    </row>
    <row r="449" spans="1:6">
      <c r="A449" t="s">
        <v>4363</v>
      </c>
      <c r="B449" t="s">
        <v>4364</v>
      </c>
      <c r="C449">
        <v>10.223402846137724</v>
      </c>
      <c r="D449">
        <v>9.8299769485190502</v>
      </c>
      <c r="E449">
        <v>11.310437023172685</v>
      </c>
      <c r="F449">
        <v>10.423614081452964</v>
      </c>
    </row>
    <row r="450" spans="1:6">
      <c r="A450" t="s">
        <v>4589</v>
      </c>
      <c r="B450" t="s">
        <v>4590</v>
      </c>
      <c r="C450">
        <v>13.02485200225569</v>
      </c>
      <c r="D450">
        <v>12.38490255872393</v>
      </c>
      <c r="E450">
        <v>12.206849471686677</v>
      </c>
      <c r="F450">
        <v>10.418242767786008</v>
      </c>
    </row>
    <row r="451" spans="1:6">
      <c r="A451" t="s">
        <v>5217</v>
      </c>
      <c r="B451" t="s">
        <v>5218</v>
      </c>
      <c r="C451">
        <v>12.313263022863996</v>
      </c>
      <c r="D451">
        <v>11.13968901808127</v>
      </c>
      <c r="E451">
        <v>5.2688761368327013</v>
      </c>
      <c r="F451">
        <v>10.409133713823117</v>
      </c>
    </row>
    <row r="452" spans="1:6">
      <c r="A452" t="s">
        <v>2259</v>
      </c>
      <c r="B452" t="s">
        <v>2260</v>
      </c>
      <c r="C452">
        <v>9.9510942570980028</v>
      </c>
      <c r="D452">
        <v>10.301921977368041</v>
      </c>
      <c r="E452">
        <v>10.60672685202363</v>
      </c>
      <c r="F452">
        <v>10.408803311285244</v>
      </c>
    </row>
    <row r="453" spans="1:6">
      <c r="A453" t="s">
        <v>5503</v>
      </c>
      <c r="B453" t="s">
        <v>4637</v>
      </c>
      <c r="C453">
        <v>12.065065218052322</v>
      </c>
      <c r="D453">
        <v>12.261309191146857</v>
      </c>
      <c r="E453">
        <v>10.867284385111983</v>
      </c>
      <c r="F453">
        <v>10.405333877546862</v>
      </c>
    </row>
    <row r="454" spans="1:6">
      <c r="A454" t="s">
        <v>2694</v>
      </c>
      <c r="B454" t="s">
        <v>2695</v>
      </c>
      <c r="C454">
        <v>13.71610076082384</v>
      </c>
      <c r="D454">
        <v>12.122224930077437</v>
      </c>
      <c r="E454">
        <v>12.292687581650508</v>
      </c>
      <c r="F454">
        <v>10.403999834989703</v>
      </c>
    </row>
    <row r="455" spans="1:6">
      <c r="A455" t="s">
        <v>98</v>
      </c>
      <c r="B455" t="s">
        <v>143</v>
      </c>
      <c r="C455">
        <v>0</v>
      </c>
      <c r="D455">
        <v>8.5551655460381557</v>
      </c>
      <c r="E455">
        <v>10.52425034028477</v>
      </c>
      <c r="F455">
        <v>10.401120140738247</v>
      </c>
    </row>
    <row r="456" spans="1:6">
      <c r="A456" t="s">
        <v>5062</v>
      </c>
      <c r="B456" t="s">
        <v>5063</v>
      </c>
      <c r="C456">
        <v>3.9015166258507401</v>
      </c>
      <c r="D456">
        <v>7.2908628146250472</v>
      </c>
      <c r="E456">
        <v>10.945029363722988</v>
      </c>
      <c r="F456">
        <v>10.39778176795115</v>
      </c>
    </row>
    <row r="457" spans="1:6">
      <c r="A457" t="s">
        <v>3988</v>
      </c>
      <c r="B457" t="s">
        <v>3989</v>
      </c>
      <c r="C457">
        <v>6.5566926771913732</v>
      </c>
      <c r="D457">
        <v>8.6927352890168876</v>
      </c>
      <c r="E457">
        <v>11.298233282500423</v>
      </c>
      <c r="F457">
        <v>10.395999514228397</v>
      </c>
    </row>
    <row r="458" spans="1:6">
      <c r="A458" t="s">
        <v>3880</v>
      </c>
      <c r="B458" t="s">
        <v>3881</v>
      </c>
      <c r="C458">
        <v>10.657806733926204</v>
      </c>
      <c r="D458">
        <v>9.8787819796232075</v>
      </c>
      <c r="E458">
        <v>10.194587981914101</v>
      </c>
      <c r="F458">
        <v>10.394853351894533</v>
      </c>
    </row>
    <row r="459" spans="1:6">
      <c r="A459" t="s">
        <v>393</v>
      </c>
      <c r="B459" t="s">
        <v>394</v>
      </c>
      <c r="C459">
        <v>0</v>
      </c>
      <c r="D459">
        <v>9.438077499490122</v>
      </c>
      <c r="E459">
        <v>10.049634051751312</v>
      </c>
      <c r="F459">
        <v>10.394172503894659</v>
      </c>
    </row>
    <row r="460" spans="1:6">
      <c r="A460" t="s">
        <v>340</v>
      </c>
      <c r="B460" t="s">
        <v>341</v>
      </c>
      <c r="C460">
        <v>10.932410739849935</v>
      </c>
      <c r="D460">
        <v>10.998289803265113</v>
      </c>
      <c r="E460">
        <v>10.589531163640569</v>
      </c>
      <c r="F460">
        <v>10.38833764274403</v>
      </c>
    </row>
    <row r="461" spans="1:6">
      <c r="A461" t="s">
        <v>4389</v>
      </c>
      <c r="B461" t="s">
        <v>4388</v>
      </c>
      <c r="C461">
        <v>9.5687409476498964</v>
      </c>
      <c r="D461">
        <v>9.7250733338252537</v>
      </c>
      <c r="E461">
        <v>10.004352224924148</v>
      </c>
      <c r="F461">
        <v>10.380797580486139</v>
      </c>
    </row>
    <row r="462" spans="1:6">
      <c r="A462" t="s">
        <v>4387</v>
      </c>
      <c r="B462" t="s">
        <v>4388</v>
      </c>
      <c r="C462">
        <v>10.599255177748919</v>
      </c>
      <c r="D462">
        <v>11.188067814087457</v>
      </c>
      <c r="E462">
        <v>10.330746871823669</v>
      </c>
      <c r="F462">
        <v>10.379588374182426</v>
      </c>
    </row>
    <row r="463" spans="1:6">
      <c r="A463" t="s">
        <v>5221</v>
      </c>
      <c r="B463" t="s">
        <v>5222</v>
      </c>
      <c r="C463">
        <v>8.7015145657516442</v>
      </c>
      <c r="D463">
        <v>4.9696426782393432</v>
      </c>
      <c r="E463">
        <v>9.3303267022279179</v>
      </c>
      <c r="F463">
        <v>10.377843862588968</v>
      </c>
    </row>
    <row r="464" spans="1:6">
      <c r="A464" t="s">
        <v>2551</v>
      </c>
      <c r="B464" t="s">
        <v>2552</v>
      </c>
      <c r="C464">
        <v>9.8464820843171719</v>
      </c>
      <c r="D464">
        <v>9.2103299908728431</v>
      </c>
      <c r="E464">
        <v>10.347620689201239</v>
      </c>
      <c r="F464">
        <v>10.376598330889623</v>
      </c>
    </row>
    <row r="465" spans="1:6">
      <c r="A465" t="s">
        <v>3128</v>
      </c>
      <c r="B465" t="s">
        <v>3129</v>
      </c>
      <c r="C465">
        <v>10.740363938592257</v>
      </c>
      <c r="D465">
        <v>11.294201087894177</v>
      </c>
      <c r="E465">
        <v>10.098138449520382</v>
      </c>
      <c r="F465">
        <v>10.367978697728383</v>
      </c>
    </row>
    <row r="466" spans="1:6">
      <c r="A466" t="s">
        <v>4673</v>
      </c>
      <c r="B466" t="s">
        <v>4674</v>
      </c>
      <c r="C466">
        <v>11.447963330669012</v>
      </c>
      <c r="D466">
        <v>10.189267014013497</v>
      </c>
      <c r="E466">
        <v>10.323782716255362</v>
      </c>
      <c r="F466">
        <v>10.365309056056255</v>
      </c>
    </row>
    <row r="467" spans="1:6">
      <c r="A467" t="s">
        <v>2745</v>
      </c>
      <c r="B467" t="s">
        <v>2746</v>
      </c>
      <c r="C467">
        <v>10.577068101664967</v>
      </c>
      <c r="D467">
        <v>10.708459625499327</v>
      </c>
      <c r="E467">
        <v>10.450041118198268</v>
      </c>
      <c r="F467">
        <v>10.361008532821945</v>
      </c>
    </row>
    <row r="468" spans="1:6">
      <c r="A468" t="s">
        <v>5137</v>
      </c>
      <c r="B468" t="s">
        <v>5138</v>
      </c>
      <c r="C468">
        <v>10.586497890614886</v>
      </c>
      <c r="D468">
        <v>9.3375260535880606</v>
      </c>
      <c r="E468">
        <v>8.8293548835171123</v>
      </c>
      <c r="F468">
        <v>10.349625891665982</v>
      </c>
    </row>
    <row r="469" spans="1:6">
      <c r="A469" t="s">
        <v>4358</v>
      </c>
      <c r="B469" t="s">
        <v>4359</v>
      </c>
      <c r="C469">
        <v>8.180230425498781</v>
      </c>
      <c r="D469">
        <v>8.9680921901332944</v>
      </c>
      <c r="E469">
        <v>10.175144242349807</v>
      </c>
      <c r="F469">
        <v>10.346870798360285</v>
      </c>
    </row>
    <row r="470" spans="1:6">
      <c r="A470" t="s">
        <v>2898</v>
      </c>
      <c r="B470" t="s">
        <v>2899</v>
      </c>
      <c r="C470">
        <v>10.347206313236477</v>
      </c>
      <c r="D470">
        <v>11.456988718753045</v>
      </c>
      <c r="E470">
        <v>11.030484183580988</v>
      </c>
      <c r="F470">
        <v>10.345573492151622</v>
      </c>
    </row>
    <row r="471" spans="1:6">
      <c r="A471" t="s">
        <v>4775</v>
      </c>
      <c r="B471" t="s">
        <v>4776</v>
      </c>
      <c r="C471">
        <v>9.2746766967650238</v>
      </c>
      <c r="D471">
        <v>8.5625403948470939</v>
      </c>
      <c r="E471">
        <v>10.308240897977734</v>
      </c>
      <c r="F471">
        <v>10.343799773953474</v>
      </c>
    </row>
    <row r="472" spans="1:6">
      <c r="A472" t="s">
        <v>2682</v>
      </c>
      <c r="B472" t="s">
        <v>2683</v>
      </c>
      <c r="C472">
        <v>9.4472374401679762</v>
      </c>
      <c r="D472">
        <v>11.380805251780522</v>
      </c>
      <c r="E472">
        <v>10.374287053963535</v>
      </c>
      <c r="F472">
        <v>10.343375810029876</v>
      </c>
    </row>
    <row r="473" spans="1:6">
      <c r="A473" t="s">
        <v>2980</v>
      </c>
      <c r="B473" t="s">
        <v>2981</v>
      </c>
      <c r="C473">
        <v>10.554999528735815</v>
      </c>
      <c r="D473">
        <v>10.691018203805436</v>
      </c>
      <c r="E473">
        <v>10.034644206586957</v>
      </c>
      <c r="F473">
        <v>10.342877913216395</v>
      </c>
    </row>
    <row r="474" spans="1:6">
      <c r="A474" t="s">
        <v>2439</v>
      </c>
      <c r="B474" t="s">
        <v>2440</v>
      </c>
      <c r="C474">
        <v>8.2898618532491177</v>
      </c>
      <c r="D474">
        <v>3.1565322074731816</v>
      </c>
      <c r="E474">
        <v>9.784761095268518</v>
      </c>
      <c r="F474">
        <v>10.342178538512549</v>
      </c>
    </row>
    <row r="475" spans="1:6">
      <c r="A475" t="s">
        <v>3773</v>
      </c>
      <c r="B475" t="s">
        <v>3774</v>
      </c>
      <c r="C475">
        <v>9.9796708412533892</v>
      </c>
      <c r="D475">
        <v>10.704761049963288</v>
      </c>
      <c r="E475">
        <v>9.9263075822205806</v>
      </c>
      <c r="F475">
        <v>10.323070718281276</v>
      </c>
    </row>
    <row r="476" spans="1:6">
      <c r="A476" t="s">
        <v>5265</v>
      </c>
      <c r="B476" t="s">
        <v>5266</v>
      </c>
      <c r="C476">
        <v>10.183585948262373</v>
      </c>
      <c r="D476">
        <v>9.554994054349871</v>
      </c>
      <c r="E476">
        <v>10.814208821513656</v>
      </c>
      <c r="F476">
        <v>10.322902585361337</v>
      </c>
    </row>
    <row r="477" spans="1:6">
      <c r="A477" t="s">
        <v>3537</v>
      </c>
      <c r="B477" t="s">
        <v>3538</v>
      </c>
      <c r="C477">
        <v>10.915488524118718</v>
      </c>
      <c r="D477">
        <v>11.215682751301733</v>
      </c>
      <c r="E477">
        <v>10.969171811064731</v>
      </c>
      <c r="F477">
        <v>10.317459703597443</v>
      </c>
    </row>
    <row r="478" spans="1:6">
      <c r="A478" t="s">
        <v>3898</v>
      </c>
      <c r="B478" t="s">
        <v>3899</v>
      </c>
      <c r="C478">
        <v>11.087896209800171</v>
      </c>
      <c r="D478">
        <v>11.225916957956304</v>
      </c>
      <c r="E478">
        <v>10.654068836767543</v>
      </c>
      <c r="F478">
        <v>10.312054552524067</v>
      </c>
    </row>
    <row r="479" spans="1:6">
      <c r="A479" t="s">
        <v>4646</v>
      </c>
      <c r="B479" t="s">
        <v>4647</v>
      </c>
      <c r="C479">
        <v>12.20716325894287</v>
      </c>
      <c r="D479">
        <v>11.591869747164679</v>
      </c>
      <c r="E479">
        <v>12.866865336283791</v>
      </c>
      <c r="F479">
        <v>10.310184333278787</v>
      </c>
    </row>
    <row r="480" spans="1:6">
      <c r="A480" t="s">
        <v>4460</v>
      </c>
      <c r="B480" t="s">
        <v>4461</v>
      </c>
      <c r="C480">
        <v>10.708829584469564</v>
      </c>
      <c r="D480">
        <v>10.325414574898831</v>
      </c>
      <c r="E480">
        <v>11.158868704953187</v>
      </c>
      <c r="F480">
        <v>10.307214795594952</v>
      </c>
    </row>
    <row r="481" spans="1:6">
      <c r="A481" t="s">
        <v>2234</v>
      </c>
      <c r="B481" t="s">
        <v>2235</v>
      </c>
      <c r="C481">
        <v>8.6839483819288219</v>
      </c>
      <c r="D481">
        <v>9.9943427351272476</v>
      </c>
      <c r="E481">
        <v>9.5355839826231499</v>
      </c>
      <c r="F481">
        <v>10.306828949558078</v>
      </c>
    </row>
    <row r="482" spans="1:6">
      <c r="A482" t="s">
        <v>2974</v>
      </c>
      <c r="B482" t="s">
        <v>2975</v>
      </c>
      <c r="C482">
        <v>10.416664568914154</v>
      </c>
      <c r="D482">
        <v>9.8565239881854723</v>
      </c>
      <c r="E482">
        <v>10.32030143150749</v>
      </c>
      <c r="F482">
        <v>10.30249799938095</v>
      </c>
    </row>
    <row r="483" spans="1:6">
      <c r="A483" t="s">
        <v>197</v>
      </c>
      <c r="B483" t="s">
        <v>198</v>
      </c>
      <c r="C483">
        <v>0</v>
      </c>
      <c r="D483">
        <v>0</v>
      </c>
      <c r="E483">
        <v>11.06942778372651</v>
      </c>
      <c r="F483">
        <v>10.296368420495995</v>
      </c>
    </row>
    <row r="484" spans="1:6">
      <c r="A484" t="s">
        <v>2387</v>
      </c>
      <c r="B484" t="s">
        <v>2388</v>
      </c>
      <c r="C484">
        <v>10.513333042547732</v>
      </c>
      <c r="D484">
        <v>11.385900783535915</v>
      </c>
      <c r="E484">
        <v>10.018292283228126</v>
      </c>
      <c r="F484">
        <v>10.295845549463488</v>
      </c>
    </row>
    <row r="485" spans="1:6">
      <c r="A485" t="s">
        <v>3973</v>
      </c>
      <c r="B485" t="s">
        <v>181</v>
      </c>
      <c r="C485">
        <v>11.752721359080601</v>
      </c>
      <c r="D485">
        <v>10.073599320434056</v>
      </c>
      <c r="E485">
        <v>11.646212913319921</v>
      </c>
      <c r="F485">
        <v>10.295601260982224</v>
      </c>
    </row>
    <row r="486" spans="1:6">
      <c r="A486" t="s">
        <v>2240</v>
      </c>
      <c r="B486" t="s">
        <v>2241</v>
      </c>
      <c r="C486">
        <v>8.8552512298957318</v>
      </c>
      <c r="D486">
        <v>9.6725511153948709</v>
      </c>
      <c r="E486">
        <v>10.277954790250101</v>
      </c>
      <c r="F486">
        <v>10.290856495689589</v>
      </c>
    </row>
    <row r="487" spans="1:6">
      <c r="A487" t="s">
        <v>4903</v>
      </c>
      <c r="B487" t="s">
        <v>4904</v>
      </c>
      <c r="C487">
        <v>10.925424287298029</v>
      </c>
      <c r="D487">
        <v>10.198994853152074</v>
      </c>
      <c r="E487">
        <v>10.624985477373311</v>
      </c>
      <c r="F487">
        <v>10.283743775845378</v>
      </c>
    </row>
    <row r="488" spans="1:6">
      <c r="A488" t="s">
        <v>1953</v>
      </c>
      <c r="B488" t="s">
        <v>1954</v>
      </c>
      <c r="C488">
        <v>11.753016389282148</v>
      </c>
      <c r="D488">
        <v>11.269539487834034</v>
      </c>
      <c r="E488">
        <v>10.884688935702499</v>
      </c>
      <c r="F488">
        <v>10.281139594430314</v>
      </c>
    </row>
    <row r="489" spans="1:6">
      <c r="A489" t="s">
        <v>2472</v>
      </c>
      <c r="B489" t="s">
        <v>2473</v>
      </c>
      <c r="C489">
        <v>8.2368295111671195</v>
      </c>
      <c r="D489">
        <v>9.9844681572695713</v>
      </c>
      <c r="E489">
        <v>10.458408201646726</v>
      </c>
      <c r="F489">
        <v>10.275490082065819</v>
      </c>
    </row>
    <row r="490" spans="1:6">
      <c r="A490" t="s">
        <v>3460</v>
      </c>
      <c r="B490" t="s">
        <v>3461</v>
      </c>
      <c r="C490">
        <v>9.7998760853892755</v>
      </c>
      <c r="D490">
        <v>8.9637710853138124</v>
      </c>
      <c r="E490">
        <v>10.09944567707486</v>
      </c>
      <c r="F490">
        <v>10.272484816786031</v>
      </c>
    </row>
    <row r="491" spans="1:6">
      <c r="A491" t="s">
        <v>2123</v>
      </c>
      <c r="B491" t="s">
        <v>2124</v>
      </c>
      <c r="C491">
        <v>4.5229480722618431</v>
      </c>
      <c r="D491">
        <v>0</v>
      </c>
      <c r="E491">
        <v>9.8564011773245106</v>
      </c>
      <c r="F491">
        <v>10.27179515231426</v>
      </c>
    </row>
    <row r="492" spans="1:6">
      <c r="A492" t="s">
        <v>3504</v>
      </c>
      <c r="B492" t="s">
        <v>3505</v>
      </c>
      <c r="C492">
        <v>10.158615500275989</v>
      </c>
      <c r="D492">
        <v>0</v>
      </c>
      <c r="E492">
        <v>9.1344413680450707</v>
      </c>
      <c r="F492">
        <v>10.253256211461064</v>
      </c>
    </row>
    <row r="493" spans="1:6">
      <c r="A493" t="s">
        <v>2425</v>
      </c>
      <c r="B493" t="s">
        <v>2426</v>
      </c>
      <c r="C493">
        <v>10.598678460222246</v>
      </c>
      <c r="D493">
        <v>10.644235125549905</v>
      </c>
      <c r="E493">
        <v>10.549576267318223</v>
      </c>
      <c r="F493">
        <v>10.250767305912401</v>
      </c>
    </row>
    <row r="494" spans="1:6">
      <c r="A494" t="s">
        <v>2158</v>
      </c>
      <c r="B494" t="s">
        <v>2159</v>
      </c>
      <c r="C494">
        <v>8.4248956353722662</v>
      </c>
      <c r="D494">
        <v>0</v>
      </c>
      <c r="E494">
        <v>9.1450112072976104</v>
      </c>
      <c r="F494">
        <v>10.249302483715692</v>
      </c>
    </row>
    <row r="495" spans="1:6">
      <c r="A495" t="s">
        <v>5360</v>
      </c>
      <c r="B495" t="s">
        <v>181</v>
      </c>
      <c r="C495">
        <v>4.1289531826820438</v>
      </c>
      <c r="D495">
        <v>0</v>
      </c>
      <c r="E495">
        <v>10.322482132233723</v>
      </c>
      <c r="F495">
        <v>10.243952069880898</v>
      </c>
    </row>
    <row r="496" spans="1:6">
      <c r="A496" t="s">
        <v>23</v>
      </c>
      <c r="B496" t="s">
        <v>4980</v>
      </c>
      <c r="C496">
        <v>9.9654658050793863</v>
      </c>
      <c r="D496">
        <v>10.053054429442216</v>
      </c>
      <c r="E496">
        <v>10.693658334825736</v>
      </c>
      <c r="F496">
        <v>10.241755128017946</v>
      </c>
    </row>
    <row r="497" spans="1:6">
      <c r="A497" t="s">
        <v>3037</v>
      </c>
      <c r="B497" t="s">
        <v>3038</v>
      </c>
      <c r="C497">
        <v>12.009361041418728</v>
      </c>
      <c r="D497">
        <v>11.799963959650203</v>
      </c>
      <c r="E497">
        <v>10.296671686334712</v>
      </c>
      <c r="F497">
        <v>10.241447753387385</v>
      </c>
    </row>
    <row r="498" spans="1:6">
      <c r="A498" t="s">
        <v>4043</v>
      </c>
      <c r="B498" t="s">
        <v>4044</v>
      </c>
      <c r="C498">
        <v>13.206039137242303</v>
      </c>
      <c r="D498">
        <v>10.741042772763532</v>
      </c>
      <c r="E498">
        <v>8.1541317009334726</v>
      </c>
      <c r="F498">
        <v>10.239386330084702</v>
      </c>
    </row>
    <row r="499" spans="1:6">
      <c r="A499" t="s">
        <v>2386</v>
      </c>
      <c r="B499" t="s">
        <v>5680</v>
      </c>
      <c r="C499">
        <v>4.3373080043075092</v>
      </c>
      <c r="D499">
        <v>4.3526606768535254</v>
      </c>
      <c r="E499">
        <v>4.2772176826587431</v>
      </c>
      <c r="F499">
        <v>10.231029401679029</v>
      </c>
    </row>
    <row r="500" spans="1:6">
      <c r="A500" t="s">
        <v>3541</v>
      </c>
      <c r="B500" t="s">
        <v>3542</v>
      </c>
      <c r="C500">
        <v>8.9758209730510075</v>
      </c>
      <c r="D500">
        <v>9.3193590876969488</v>
      </c>
      <c r="E500">
        <v>8.9164768396952105</v>
      </c>
      <c r="F500">
        <v>10.230143981707613</v>
      </c>
    </row>
    <row r="501" spans="1:6">
      <c r="A501" t="s">
        <v>5428</v>
      </c>
      <c r="B501" t="s">
        <v>5429</v>
      </c>
      <c r="C501">
        <v>9.1261402077120355</v>
      </c>
      <c r="D501">
        <v>10.515318289641183</v>
      </c>
      <c r="E501">
        <v>10.566783471093657</v>
      </c>
      <c r="F501">
        <v>10.225457568188194</v>
      </c>
    </row>
    <row r="502" spans="1:6">
      <c r="A502" t="s">
        <v>3656</v>
      </c>
      <c r="B502" t="s">
        <v>3657</v>
      </c>
      <c r="C502">
        <v>11.503786561271802</v>
      </c>
      <c r="D502">
        <v>10.946291888143776</v>
      </c>
      <c r="E502">
        <v>11.244724014556635</v>
      </c>
      <c r="F502">
        <v>10.223340076242607</v>
      </c>
    </row>
    <row r="503" spans="1:6">
      <c r="A503" t="s">
        <v>2926</v>
      </c>
      <c r="B503" t="s">
        <v>2927</v>
      </c>
      <c r="C503">
        <v>10.929969701564083</v>
      </c>
      <c r="D503">
        <v>9.1796896743673599</v>
      </c>
      <c r="E503">
        <v>9.1804724619524052</v>
      </c>
      <c r="F503">
        <v>10.222000486106534</v>
      </c>
    </row>
    <row r="504" spans="1:6">
      <c r="A504" t="s">
        <v>2630</v>
      </c>
      <c r="B504" t="s">
        <v>2631</v>
      </c>
      <c r="C504">
        <v>8.9229833444110263</v>
      </c>
      <c r="D504">
        <v>4.6193098472129872</v>
      </c>
      <c r="E504">
        <v>9.8636341947521302</v>
      </c>
      <c r="F504">
        <v>10.219839089484825</v>
      </c>
    </row>
    <row r="505" spans="1:6">
      <c r="A505" t="s">
        <v>437</v>
      </c>
      <c r="B505" t="s">
        <v>438</v>
      </c>
      <c r="C505">
        <v>0</v>
      </c>
      <c r="D505">
        <v>4.8833638294315591</v>
      </c>
      <c r="E505">
        <v>9.3974863715871457</v>
      </c>
      <c r="F505">
        <v>10.218493296086937</v>
      </c>
    </row>
    <row r="506" spans="1:6">
      <c r="A506" t="s">
        <v>5068</v>
      </c>
      <c r="B506" t="s">
        <v>5069</v>
      </c>
      <c r="C506">
        <v>10.27530584547781</v>
      </c>
      <c r="D506">
        <v>11.382514555125685</v>
      </c>
      <c r="E506">
        <v>11.291517551762668</v>
      </c>
      <c r="F506">
        <v>10.214575465432684</v>
      </c>
    </row>
    <row r="507" spans="1:6">
      <c r="A507" t="s">
        <v>1873</v>
      </c>
      <c r="B507" t="s">
        <v>181</v>
      </c>
      <c r="C507">
        <v>12.021179769395015</v>
      </c>
      <c r="D507">
        <v>9.3030888660027848</v>
      </c>
      <c r="E507">
        <v>9.7334705846105685</v>
      </c>
      <c r="F507">
        <v>10.21202211863174</v>
      </c>
    </row>
    <row r="508" spans="1:6">
      <c r="A508" t="s">
        <v>2024</v>
      </c>
      <c r="B508" t="s">
        <v>2025</v>
      </c>
      <c r="C508">
        <v>4.135451324583566</v>
      </c>
      <c r="D508">
        <v>4.7839875415650264</v>
      </c>
      <c r="E508">
        <v>9.915257298656142</v>
      </c>
      <c r="F508">
        <v>10.206812049246189</v>
      </c>
    </row>
    <row r="509" spans="1:6">
      <c r="A509" t="s">
        <v>1743</v>
      </c>
      <c r="B509" t="s">
        <v>1744</v>
      </c>
      <c r="C509">
        <v>0</v>
      </c>
      <c r="D509">
        <v>0</v>
      </c>
      <c r="E509">
        <v>0</v>
      </c>
      <c r="F509">
        <v>10.197593714320224</v>
      </c>
    </row>
    <row r="510" spans="1:6">
      <c r="A510" t="s">
        <v>2382</v>
      </c>
      <c r="B510" t="s">
        <v>2383</v>
      </c>
      <c r="C510">
        <v>10.086443126612082</v>
      </c>
      <c r="D510">
        <v>9.1765610467963441</v>
      </c>
      <c r="E510">
        <v>10.099278428687869</v>
      </c>
      <c r="F510">
        <v>10.190573179582469</v>
      </c>
    </row>
    <row r="511" spans="1:6">
      <c r="A511" t="s">
        <v>3966</v>
      </c>
      <c r="B511" t="s">
        <v>3967</v>
      </c>
      <c r="C511">
        <v>11.216952368953677</v>
      </c>
      <c r="D511">
        <v>9.9576886715995503</v>
      </c>
      <c r="E511">
        <v>10.497474574736582</v>
      </c>
      <c r="F511">
        <v>10.18848363941027</v>
      </c>
    </row>
    <row r="512" spans="1:6">
      <c r="A512" t="s">
        <v>3853</v>
      </c>
      <c r="B512" t="s">
        <v>3854</v>
      </c>
      <c r="C512">
        <v>9.8045017576357054</v>
      </c>
      <c r="D512">
        <v>10.980608883738242</v>
      </c>
      <c r="E512">
        <v>11.713468307615827</v>
      </c>
      <c r="F512">
        <v>10.185645979408029</v>
      </c>
    </row>
    <row r="513" spans="1:6">
      <c r="A513" t="s">
        <v>2684</v>
      </c>
      <c r="B513" t="s">
        <v>2685</v>
      </c>
      <c r="C513">
        <v>10.465673344424367</v>
      </c>
      <c r="D513">
        <v>11.247754998939623</v>
      </c>
      <c r="E513">
        <v>10.607938730612357</v>
      </c>
      <c r="F513">
        <v>10.179599559792411</v>
      </c>
    </row>
    <row r="514" spans="1:6">
      <c r="A514" t="s">
        <v>2482</v>
      </c>
      <c r="B514" t="s">
        <v>2483</v>
      </c>
      <c r="C514">
        <v>10.992680938186993</v>
      </c>
      <c r="D514">
        <v>9.4800793350747448</v>
      </c>
      <c r="E514">
        <v>9.8755785644485705</v>
      </c>
      <c r="F514">
        <v>10.174391705905261</v>
      </c>
    </row>
    <row r="515" spans="1:6">
      <c r="A515" t="s">
        <v>5358</v>
      </c>
      <c r="B515" t="s">
        <v>1568</v>
      </c>
      <c r="C515">
        <v>9.0773098990089025</v>
      </c>
      <c r="D515">
        <v>8.3524204576198215</v>
      </c>
      <c r="E515">
        <v>11.301608159028868</v>
      </c>
      <c r="F515">
        <v>10.174199219099028</v>
      </c>
    </row>
    <row r="516" spans="1:6">
      <c r="A516" t="s">
        <v>28</v>
      </c>
      <c r="B516" t="s">
        <v>2612</v>
      </c>
      <c r="C516">
        <v>5.5089366025428363</v>
      </c>
      <c r="D516">
        <v>13.760288443925205</v>
      </c>
      <c r="E516">
        <v>11.210877569224026</v>
      </c>
      <c r="F516">
        <v>10.173127482778725</v>
      </c>
    </row>
    <row r="517" spans="1:6">
      <c r="A517" t="s">
        <v>3820</v>
      </c>
      <c r="B517" t="s">
        <v>3821</v>
      </c>
      <c r="C517">
        <v>8.5008830593483413</v>
      </c>
      <c r="D517">
        <v>8.5513591227058043</v>
      </c>
      <c r="E517">
        <v>10.6598390080953</v>
      </c>
      <c r="F517">
        <v>10.159304589213917</v>
      </c>
    </row>
    <row r="518" spans="1:6">
      <c r="A518" t="s">
        <v>457</v>
      </c>
      <c r="B518" t="s">
        <v>181</v>
      </c>
      <c r="C518">
        <v>0</v>
      </c>
      <c r="D518">
        <v>4.345191086586647</v>
      </c>
      <c r="E518">
        <v>5.1012211051758012</v>
      </c>
      <c r="F518">
        <v>10.153315218533713</v>
      </c>
    </row>
    <row r="519" spans="1:6">
      <c r="A519" t="s">
        <v>2748</v>
      </c>
      <c r="B519" t="s">
        <v>5661</v>
      </c>
      <c r="C519">
        <v>12.947705068533068</v>
      </c>
      <c r="D519">
        <v>8.946466865572571</v>
      </c>
      <c r="E519">
        <v>10.684215944935646</v>
      </c>
      <c r="F519">
        <v>10.149734650638599</v>
      </c>
    </row>
    <row r="520" spans="1:6">
      <c r="A520" t="s">
        <v>3121</v>
      </c>
      <c r="B520" t="s">
        <v>3122</v>
      </c>
      <c r="C520">
        <v>13.240185996350741</v>
      </c>
      <c r="D520">
        <v>12.573392178601779</v>
      </c>
      <c r="E520">
        <v>12.275910280897996</v>
      </c>
      <c r="F520">
        <v>10.14973095907683</v>
      </c>
    </row>
    <row r="521" spans="1:6">
      <c r="A521" t="s">
        <v>4298</v>
      </c>
      <c r="B521" t="s">
        <v>4299</v>
      </c>
      <c r="C521">
        <v>8.9407083214024006</v>
      </c>
      <c r="D521">
        <v>9.9410799541236763</v>
      </c>
      <c r="E521">
        <v>10.93116599286701</v>
      </c>
      <c r="F521">
        <v>10.147357438763194</v>
      </c>
    </row>
    <row r="522" spans="1:6">
      <c r="A522" t="s">
        <v>2969</v>
      </c>
      <c r="B522" t="s">
        <v>2970</v>
      </c>
      <c r="C522">
        <v>10.16876591354883</v>
      </c>
      <c r="D522">
        <v>10.845411173919754</v>
      </c>
      <c r="E522">
        <v>10.962703952094795</v>
      </c>
      <c r="F522">
        <v>10.145899666134671</v>
      </c>
    </row>
    <row r="523" spans="1:6">
      <c r="A523" t="s">
        <v>5037</v>
      </c>
      <c r="B523" t="s">
        <v>5038</v>
      </c>
      <c r="C523">
        <v>8.9706990679940546</v>
      </c>
      <c r="D523">
        <v>0</v>
      </c>
      <c r="E523">
        <v>9.8223311203551695</v>
      </c>
      <c r="F523">
        <v>10.145322827765312</v>
      </c>
    </row>
    <row r="524" spans="1:6">
      <c r="A524" t="s">
        <v>3535</v>
      </c>
      <c r="B524" t="s">
        <v>3536</v>
      </c>
      <c r="C524">
        <v>10.734297048851451</v>
      </c>
      <c r="D524">
        <v>10.858573240875412</v>
      </c>
      <c r="E524">
        <v>10.56686919223478</v>
      </c>
      <c r="F524">
        <v>10.143937101887587</v>
      </c>
    </row>
    <row r="525" spans="1:6">
      <c r="A525" t="s">
        <v>2897</v>
      </c>
      <c r="B525" t="s">
        <v>181</v>
      </c>
      <c r="C525">
        <v>8.5713301505810726</v>
      </c>
      <c r="D525">
        <v>8.8036618640574709</v>
      </c>
      <c r="E525">
        <v>10.700647600383626</v>
      </c>
      <c r="F525">
        <v>10.138454158187958</v>
      </c>
    </row>
    <row r="526" spans="1:6">
      <c r="A526" t="s">
        <v>108</v>
      </c>
      <c r="B526" t="s">
        <v>161</v>
      </c>
      <c r="C526">
        <v>8.7467349528813116</v>
      </c>
      <c r="D526">
        <v>10.306747494718923</v>
      </c>
      <c r="E526">
        <v>10.86106054734698</v>
      </c>
      <c r="F526">
        <v>10.129594750029964</v>
      </c>
    </row>
    <row r="527" spans="1:6">
      <c r="A527" t="s">
        <v>3447</v>
      </c>
      <c r="B527" t="s">
        <v>2258</v>
      </c>
      <c r="C527">
        <v>7.927282437569044</v>
      </c>
      <c r="D527">
        <v>0</v>
      </c>
      <c r="E527">
        <v>10.308376872093369</v>
      </c>
      <c r="F527">
        <v>10.112936122399823</v>
      </c>
    </row>
    <row r="528" spans="1:6">
      <c r="A528" t="s">
        <v>5420</v>
      </c>
      <c r="B528" t="s">
        <v>5421</v>
      </c>
      <c r="C528">
        <v>10.434243478461955</v>
      </c>
      <c r="D528">
        <v>9.8333021034417829</v>
      </c>
      <c r="E528">
        <v>10.627730070102782</v>
      </c>
      <c r="F528">
        <v>10.112567526189721</v>
      </c>
    </row>
    <row r="529" spans="1:6">
      <c r="A529" t="s">
        <v>1791</v>
      </c>
      <c r="B529" t="s">
        <v>1792</v>
      </c>
      <c r="C529">
        <v>10.833862201630556</v>
      </c>
      <c r="D529">
        <v>9.3149503282439419</v>
      </c>
      <c r="E529">
        <v>8.8917194662997563</v>
      </c>
      <c r="F529">
        <v>10.10850167194867</v>
      </c>
    </row>
    <row r="530" spans="1:6">
      <c r="A530" t="s">
        <v>4926</v>
      </c>
      <c r="B530" t="s">
        <v>4927</v>
      </c>
      <c r="C530">
        <v>9.9203025569802143</v>
      </c>
      <c r="D530">
        <v>7.9622395044068242</v>
      </c>
      <c r="E530">
        <v>9.3111782188090686</v>
      </c>
      <c r="F530">
        <v>10.108181459432494</v>
      </c>
    </row>
    <row r="531" spans="1:6">
      <c r="A531" t="s">
        <v>4561</v>
      </c>
      <c r="B531" t="s">
        <v>4562</v>
      </c>
      <c r="C531">
        <v>10.279235086198149</v>
      </c>
      <c r="D531">
        <v>10.020538145012742</v>
      </c>
      <c r="E531">
        <v>11.181706915326922</v>
      </c>
      <c r="F531">
        <v>10.102671093487615</v>
      </c>
    </row>
    <row r="532" spans="1:6">
      <c r="A532" t="s">
        <v>4784</v>
      </c>
      <c r="B532" t="s">
        <v>4785</v>
      </c>
      <c r="C532">
        <v>9.4703743642314251</v>
      </c>
      <c r="D532">
        <v>10.186033361811308</v>
      </c>
      <c r="E532">
        <v>10.318178672483267</v>
      </c>
      <c r="F532">
        <v>10.102141836750201</v>
      </c>
    </row>
    <row r="533" spans="1:6">
      <c r="A533" t="s">
        <v>2810</v>
      </c>
      <c r="B533" t="s">
        <v>2811</v>
      </c>
      <c r="C533">
        <v>7.7985010459160105</v>
      </c>
      <c r="D533">
        <v>8.197528922995108</v>
      </c>
      <c r="E533">
        <v>10.267835357352187</v>
      </c>
      <c r="F533">
        <v>10.090374311853063</v>
      </c>
    </row>
    <row r="534" spans="1:6">
      <c r="A534" t="s">
        <v>3406</v>
      </c>
      <c r="B534" t="s">
        <v>3407</v>
      </c>
      <c r="C534">
        <v>9.4526390991063227</v>
      </c>
      <c r="D534">
        <v>8.7384494931354908</v>
      </c>
      <c r="E534">
        <v>9.8932762181972329</v>
      </c>
      <c r="F534">
        <v>10.073219985330198</v>
      </c>
    </row>
    <row r="535" spans="1:6">
      <c r="A535" t="s">
        <v>3901</v>
      </c>
      <c r="B535" t="s">
        <v>181</v>
      </c>
      <c r="C535">
        <v>10.181417930155138</v>
      </c>
      <c r="D535">
        <v>0</v>
      </c>
      <c r="E535">
        <v>9.3001378626212592</v>
      </c>
      <c r="F535">
        <v>10.069318847761277</v>
      </c>
    </row>
    <row r="536" spans="1:6">
      <c r="A536" t="s">
        <v>2953</v>
      </c>
      <c r="B536" t="s">
        <v>2642</v>
      </c>
      <c r="C536">
        <v>9.9203047881784965</v>
      </c>
      <c r="D536">
        <v>0</v>
      </c>
      <c r="E536">
        <v>9.2351790766863076</v>
      </c>
      <c r="F536">
        <v>10.069178148553572</v>
      </c>
    </row>
    <row r="537" spans="1:6">
      <c r="A537" t="s">
        <v>1907</v>
      </c>
      <c r="B537" t="s">
        <v>1908</v>
      </c>
      <c r="C537">
        <v>9.3097350205503737</v>
      </c>
      <c r="D537">
        <v>9.2788666009890335</v>
      </c>
      <c r="E537">
        <v>10.203813877314861</v>
      </c>
      <c r="F537">
        <v>10.063130625086156</v>
      </c>
    </row>
    <row r="538" spans="1:6">
      <c r="A538" t="s">
        <v>2433</v>
      </c>
      <c r="B538" t="s">
        <v>2434</v>
      </c>
      <c r="C538">
        <v>11.478930991874702</v>
      </c>
      <c r="D538">
        <v>11.189456798216515</v>
      </c>
      <c r="E538">
        <v>10.706922718843931</v>
      </c>
      <c r="F538">
        <v>10.06124559614711</v>
      </c>
    </row>
    <row r="539" spans="1:6">
      <c r="A539" t="s">
        <v>5312</v>
      </c>
      <c r="B539" t="s">
        <v>5313</v>
      </c>
      <c r="C539">
        <v>11.53317830701641</v>
      </c>
      <c r="D539">
        <v>11.145787273313108</v>
      </c>
      <c r="E539">
        <v>11.913805238386391</v>
      </c>
      <c r="F539">
        <v>10.056567291087848</v>
      </c>
    </row>
    <row r="540" spans="1:6">
      <c r="A540" t="s">
        <v>3305</v>
      </c>
      <c r="B540" t="s">
        <v>2473</v>
      </c>
      <c r="C540">
        <v>7.7797620386573509</v>
      </c>
      <c r="D540">
        <v>9.6618136978838827</v>
      </c>
      <c r="E540">
        <v>10.190045309394092</v>
      </c>
      <c r="F540">
        <v>10.052340350407759</v>
      </c>
    </row>
    <row r="541" spans="1:6">
      <c r="A541" t="s">
        <v>2696</v>
      </c>
      <c r="B541" t="s">
        <v>2697</v>
      </c>
      <c r="C541">
        <v>10.378651157904958</v>
      </c>
      <c r="D541">
        <v>10.107179331912782</v>
      </c>
      <c r="E541">
        <v>10.906550869071658</v>
      </c>
      <c r="F541">
        <v>10.045540471567811</v>
      </c>
    </row>
    <row r="542" spans="1:6">
      <c r="A542" t="s">
        <v>397</v>
      </c>
      <c r="B542" t="s">
        <v>398</v>
      </c>
      <c r="C542">
        <v>0</v>
      </c>
      <c r="D542">
        <v>0</v>
      </c>
      <c r="E542">
        <v>9.7683325649468493</v>
      </c>
      <c r="F542">
        <v>10.044597834768307</v>
      </c>
    </row>
    <row r="543" spans="1:6">
      <c r="A543" t="s">
        <v>2714</v>
      </c>
      <c r="B543" t="s">
        <v>2715</v>
      </c>
      <c r="C543">
        <v>8.5838110320041832</v>
      </c>
      <c r="D543">
        <v>5.0596326915878933</v>
      </c>
      <c r="E543">
        <v>9.9549885082090963</v>
      </c>
      <c r="F543">
        <v>10.041605177834938</v>
      </c>
    </row>
    <row r="544" spans="1:6">
      <c r="A544" t="s">
        <v>3247</v>
      </c>
      <c r="B544" t="s">
        <v>3248</v>
      </c>
      <c r="C544">
        <v>10.227972917380095</v>
      </c>
      <c r="D544">
        <v>10.646791821848026</v>
      </c>
      <c r="E544">
        <v>10.869912363334619</v>
      </c>
      <c r="F544">
        <v>10.040673538164839</v>
      </c>
    </row>
    <row r="545" spans="1:6">
      <c r="A545" t="s">
        <v>4455</v>
      </c>
      <c r="B545" t="s">
        <v>4456</v>
      </c>
      <c r="C545">
        <v>11.492080848445507</v>
      </c>
      <c r="D545">
        <v>11.793172935487227</v>
      </c>
      <c r="E545">
        <v>0</v>
      </c>
      <c r="F545">
        <v>10.039441344537096</v>
      </c>
    </row>
    <row r="546" spans="1:6">
      <c r="A546" t="s">
        <v>2627</v>
      </c>
      <c r="B546" t="s">
        <v>200</v>
      </c>
      <c r="C546">
        <v>9.691761121663184</v>
      </c>
      <c r="D546">
        <v>10.901548295347695</v>
      </c>
      <c r="E546">
        <v>11.179383612178134</v>
      </c>
      <c r="F546">
        <v>10.032621770035249</v>
      </c>
    </row>
    <row r="547" spans="1:6">
      <c r="A547" t="s">
        <v>3658</v>
      </c>
      <c r="B547" t="s">
        <v>3659</v>
      </c>
      <c r="C547">
        <v>8.7672873536978599</v>
      </c>
      <c r="D547">
        <v>10.306396730566982</v>
      </c>
      <c r="E547">
        <v>10.424411226975664</v>
      </c>
      <c r="F547">
        <v>10.030578512436449</v>
      </c>
    </row>
    <row r="548" spans="1:6">
      <c r="A548" t="s">
        <v>2559</v>
      </c>
      <c r="B548" t="s">
        <v>2560</v>
      </c>
      <c r="C548">
        <v>10.945092027166728</v>
      </c>
      <c r="D548">
        <v>9.8737668630830875</v>
      </c>
      <c r="E548">
        <v>10.616008501262538</v>
      </c>
      <c r="F548">
        <v>10.030478991302719</v>
      </c>
    </row>
    <row r="549" spans="1:6">
      <c r="A549" t="s">
        <v>4798</v>
      </c>
      <c r="B549" t="s">
        <v>4799</v>
      </c>
      <c r="C549">
        <v>7.8762695286354534</v>
      </c>
      <c r="D549">
        <v>7.3250726068179768</v>
      </c>
      <c r="E549">
        <v>11.026115335140254</v>
      </c>
      <c r="F549">
        <v>10.028370574631829</v>
      </c>
    </row>
    <row r="550" spans="1:6">
      <c r="A550" t="s">
        <v>3111</v>
      </c>
      <c r="B550" t="s">
        <v>3112</v>
      </c>
      <c r="C550">
        <v>10.522963937268813</v>
      </c>
      <c r="D550">
        <v>10.155120975064907</v>
      </c>
      <c r="E550">
        <v>10.939426928677467</v>
      </c>
      <c r="F550">
        <v>10.024679529568015</v>
      </c>
    </row>
    <row r="551" spans="1:6">
      <c r="A551" t="s">
        <v>446</v>
      </c>
      <c r="B551" t="s">
        <v>447</v>
      </c>
      <c r="C551">
        <v>0</v>
      </c>
      <c r="D551">
        <v>0</v>
      </c>
      <c r="E551">
        <v>9.2965577276643252</v>
      </c>
      <c r="F551">
        <v>10.019363865070648</v>
      </c>
    </row>
    <row r="552" spans="1:6">
      <c r="A552" t="s">
        <v>4549</v>
      </c>
      <c r="B552" t="s">
        <v>4550</v>
      </c>
      <c r="C552">
        <v>9.8307532999113718</v>
      </c>
      <c r="D552">
        <v>10.288259044630792</v>
      </c>
      <c r="E552">
        <v>9.856711664329918</v>
      </c>
      <c r="F552">
        <v>10.018911788037858</v>
      </c>
    </row>
    <row r="553" spans="1:6">
      <c r="A553" t="s">
        <v>3107</v>
      </c>
      <c r="B553" t="s">
        <v>3108</v>
      </c>
      <c r="C553">
        <v>10.684418991650837</v>
      </c>
      <c r="D553">
        <v>9.7839915903186974</v>
      </c>
      <c r="E553">
        <v>9.8057578500520961</v>
      </c>
      <c r="F553">
        <v>10.012594725759296</v>
      </c>
    </row>
    <row r="554" spans="1:6">
      <c r="A554" t="s">
        <v>2998</v>
      </c>
      <c r="B554" t="s">
        <v>2999</v>
      </c>
      <c r="C554">
        <v>5.193997876211319</v>
      </c>
      <c r="D554">
        <v>5.7999843077009317</v>
      </c>
      <c r="E554">
        <v>10.681042645319001</v>
      </c>
      <c r="F554">
        <v>10.012192949607428</v>
      </c>
    </row>
    <row r="555" spans="1:6">
      <c r="A555" t="s">
        <v>3601</v>
      </c>
      <c r="B555" t="s">
        <v>3602</v>
      </c>
      <c r="C555">
        <v>4.4015166258507401</v>
      </c>
      <c r="D555">
        <v>8.1127719887834466</v>
      </c>
      <c r="E555">
        <v>9.5802332516447777</v>
      </c>
      <c r="F555">
        <v>10.012192949607428</v>
      </c>
    </row>
    <row r="556" spans="1:6">
      <c r="A556" t="s">
        <v>422</v>
      </c>
      <c r="B556" t="s">
        <v>423</v>
      </c>
      <c r="C556">
        <v>0</v>
      </c>
      <c r="D556">
        <v>0</v>
      </c>
      <c r="E556">
        <v>9.5042091802248905</v>
      </c>
      <c r="F556">
        <v>10.011141405663073</v>
      </c>
    </row>
    <row r="557" spans="1:6">
      <c r="A557" t="s">
        <v>1932</v>
      </c>
      <c r="B557" t="s">
        <v>181</v>
      </c>
      <c r="C557">
        <v>10.965697115800658</v>
      </c>
      <c r="D557">
        <v>4.5601837468575779</v>
      </c>
      <c r="E557">
        <v>4.8034431696379576</v>
      </c>
      <c r="F557">
        <v>10.003374513005515</v>
      </c>
    </row>
    <row r="558" spans="1:6">
      <c r="A558" t="s">
        <v>3086</v>
      </c>
      <c r="B558" t="s">
        <v>3087</v>
      </c>
      <c r="C558">
        <v>9.3671075987793486</v>
      </c>
      <c r="D558">
        <v>9.8939824867104704</v>
      </c>
      <c r="E558">
        <v>9.6205471777426084</v>
      </c>
      <c r="F558">
        <v>10.002982947638889</v>
      </c>
    </row>
    <row r="559" spans="1:6">
      <c r="A559" t="s">
        <v>3589</v>
      </c>
      <c r="B559" t="s">
        <v>3590</v>
      </c>
      <c r="C559">
        <v>8.7147350573367088</v>
      </c>
      <c r="D559">
        <v>9.9350435881368266</v>
      </c>
      <c r="E559">
        <v>9.8454305528312638</v>
      </c>
      <c r="F559">
        <v>10.002305218279286</v>
      </c>
    </row>
    <row r="560" spans="1:6">
      <c r="A560" t="s">
        <v>386</v>
      </c>
      <c r="B560" t="s">
        <v>387</v>
      </c>
      <c r="C560">
        <v>0</v>
      </c>
      <c r="D560">
        <v>0</v>
      </c>
      <c r="E560">
        <v>10.165092474711871</v>
      </c>
      <c r="F560">
        <v>9.9990949419902471</v>
      </c>
    </row>
    <row r="561" spans="1:6">
      <c r="A561" t="s">
        <v>1463</v>
      </c>
      <c r="B561" t="s">
        <v>181</v>
      </c>
      <c r="C561">
        <v>0</v>
      </c>
      <c r="D561">
        <v>0</v>
      </c>
      <c r="E561">
        <v>0</v>
      </c>
      <c r="F561">
        <v>9.998175018493523</v>
      </c>
    </row>
    <row r="562" spans="1:6">
      <c r="A562" t="s">
        <v>5287</v>
      </c>
      <c r="B562" t="s">
        <v>5288</v>
      </c>
      <c r="C562">
        <v>9.6069981304895933</v>
      </c>
      <c r="D562">
        <v>10.666003390950005</v>
      </c>
      <c r="E562">
        <v>10.692507189396693</v>
      </c>
      <c r="F562">
        <v>9.996613731146315</v>
      </c>
    </row>
    <row r="563" spans="1:6">
      <c r="A563" t="s">
        <v>5481</v>
      </c>
      <c r="B563" t="s">
        <v>181</v>
      </c>
      <c r="C563">
        <v>13.673540061862827</v>
      </c>
      <c r="D563">
        <v>12.841336221628467</v>
      </c>
      <c r="E563">
        <v>11.965000641876394</v>
      </c>
      <c r="F563">
        <v>9.9929627033357544</v>
      </c>
    </row>
    <row r="564" spans="1:6">
      <c r="A564" t="s">
        <v>3303</v>
      </c>
      <c r="B564" t="s">
        <v>2135</v>
      </c>
      <c r="C564">
        <v>9.4623168727134477</v>
      </c>
      <c r="D564">
        <v>9.9599140290260681</v>
      </c>
      <c r="E564">
        <v>10.221671513728786</v>
      </c>
      <c r="F564">
        <v>9.9882089564716701</v>
      </c>
    </row>
    <row r="565" spans="1:6">
      <c r="A565" t="s">
        <v>1895</v>
      </c>
      <c r="B565" t="s">
        <v>1896</v>
      </c>
      <c r="C565">
        <v>9.6243603545179131</v>
      </c>
      <c r="D565">
        <v>9.8833667822518603</v>
      </c>
      <c r="E565">
        <v>9.3227190747435529</v>
      </c>
      <c r="F565">
        <v>9.9754442510968904</v>
      </c>
    </row>
    <row r="566" spans="1:6">
      <c r="A566" t="s">
        <v>2393</v>
      </c>
      <c r="B566" t="s">
        <v>2394</v>
      </c>
      <c r="C566">
        <v>9.284170949836934</v>
      </c>
      <c r="D566">
        <v>3.8160250247764744</v>
      </c>
      <c r="E566">
        <v>9.5847586815683883</v>
      </c>
      <c r="F566">
        <v>9.9745172491244247</v>
      </c>
    </row>
    <row r="567" spans="1:6">
      <c r="A567" t="s">
        <v>1841</v>
      </c>
      <c r="B567" t="s">
        <v>1842</v>
      </c>
      <c r="C567">
        <v>10.076327565634323</v>
      </c>
      <c r="D567">
        <v>9.9567041328101293</v>
      </c>
      <c r="E567">
        <v>9.6709131838906366</v>
      </c>
      <c r="F567">
        <v>9.9710125685738085</v>
      </c>
    </row>
    <row r="568" spans="1:6">
      <c r="A568" t="s">
        <v>1822</v>
      </c>
      <c r="B568" t="s">
        <v>1823</v>
      </c>
      <c r="C568">
        <v>11.56997483614667</v>
      </c>
      <c r="D568">
        <v>9.6957609538516891</v>
      </c>
      <c r="E568">
        <v>8.8260110078585754</v>
      </c>
      <c r="F568">
        <v>9.9638449653750776</v>
      </c>
    </row>
    <row r="569" spans="1:6">
      <c r="A569" t="s">
        <v>4402</v>
      </c>
      <c r="B569" t="s">
        <v>4403</v>
      </c>
      <c r="C569">
        <v>10.922033345697043</v>
      </c>
      <c r="D569">
        <v>10.915628960285838</v>
      </c>
      <c r="E569">
        <v>10.344682314484329</v>
      </c>
      <c r="F569">
        <v>9.9620013699852805</v>
      </c>
    </row>
    <row r="570" spans="1:6">
      <c r="A570" t="s">
        <v>4313</v>
      </c>
      <c r="B570" t="s">
        <v>4314</v>
      </c>
      <c r="C570">
        <v>8.8300560127990444</v>
      </c>
      <c r="D570">
        <v>4.6680412517960139</v>
      </c>
      <c r="E570">
        <v>10.016617566259312</v>
      </c>
      <c r="F570">
        <v>9.9618168975915893</v>
      </c>
    </row>
    <row r="571" spans="1:6">
      <c r="A571" t="s">
        <v>2598</v>
      </c>
      <c r="B571" t="s">
        <v>2599</v>
      </c>
      <c r="C571">
        <v>10.938012131693728</v>
      </c>
      <c r="D571">
        <v>9.3896581334696663</v>
      </c>
      <c r="E571">
        <v>11.679572883815808</v>
      </c>
      <c r="F571">
        <v>9.9614122885598775</v>
      </c>
    </row>
    <row r="572" spans="1:6">
      <c r="A572" t="s">
        <v>3494</v>
      </c>
      <c r="B572" t="s">
        <v>3495</v>
      </c>
      <c r="C572">
        <v>4.8688856248015506</v>
      </c>
      <c r="D572">
        <v>4.1339551404424126</v>
      </c>
      <c r="E572">
        <v>9.9868509781342318</v>
      </c>
      <c r="F572">
        <v>9.9582869471961182</v>
      </c>
    </row>
    <row r="573" spans="1:6">
      <c r="A573" t="s">
        <v>4342</v>
      </c>
      <c r="B573" t="s">
        <v>4343</v>
      </c>
      <c r="C573">
        <v>8.5315893235522875</v>
      </c>
      <c r="D573">
        <v>9.9804067497569839</v>
      </c>
      <c r="E573">
        <v>10.349667810187952</v>
      </c>
      <c r="F573">
        <v>9.94464764441501</v>
      </c>
    </row>
    <row r="574" spans="1:6">
      <c r="A574" t="s">
        <v>2232</v>
      </c>
      <c r="B574" t="s">
        <v>2233</v>
      </c>
      <c r="C574">
        <v>3.5473819457736826</v>
      </c>
      <c r="D574">
        <v>3.9808695363020696</v>
      </c>
      <c r="E574">
        <v>8.9347613593905599</v>
      </c>
      <c r="F574">
        <v>9.9440137315510349</v>
      </c>
    </row>
    <row r="575" spans="1:6">
      <c r="A575" t="s">
        <v>2610</v>
      </c>
      <c r="B575" t="s">
        <v>2611</v>
      </c>
      <c r="C575">
        <v>10.240551367761537</v>
      </c>
      <c r="D575">
        <v>11.008645759305089</v>
      </c>
      <c r="E575">
        <v>10.215551192490745</v>
      </c>
      <c r="F575">
        <v>9.9400613904919766</v>
      </c>
    </row>
    <row r="576" spans="1:6">
      <c r="A576" t="s">
        <v>2658</v>
      </c>
      <c r="B576" t="s">
        <v>2659</v>
      </c>
      <c r="C576">
        <v>9.2812995341997357</v>
      </c>
      <c r="D576">
        <v>5.2715255796006177</v>
      </c>
      <c r="E576">
        <v>9.6621571901164138</v>
      </c>
      <c r="F576">
        <v>9.9333856624730714</v>
      </c>
    </row>
    <row r="577" spans="1:6">
      <c r="A577" t="s">
        <v>4745</v>
      </c>
      <c r="B577" t="s">
        <v>4746</v>
      </c>
      <c r="C577">
        <v>10.792828828183566</v>
      </c>
      <c r="D577">
        <v>10.399397310609789</v>
      </c>
      <c r="E577">
        <v>10.610913806377001</v>
      </c>
      <c r="F577">
        <v>9.928707670575605</v>
      </c>
    </row>
    <row r="578" spans="1:6">
      <c r="A578" t="s">
        <v>5012</v>
      </c>
      <c r="B578" t="s">
        <v>4947</v>
      </c>
      <c r="C578">
        <v>11.088045911639842</v>
      </c>
      <c r="D578">
        <v>10.592847667781708</v>
      </c>
      <c r="E578">
        <v>9.243753989137069</v>
      </c>
      <c r="F578">
        <v>9.9279867871267236</v>
      </c>
    </row>
    <row r="579" spans="1:6">
      <c r="A579" t="s">
        <v>4121</v>
      </c>
      <c r="B579" t="s">
        <v>4122</v>
      </c>
      <c r="C579">
        <v>11.453177164859914</v>
      </c>
      <c r="D579">
        <v>4.6639222608607831</v>
      </c>
      <c r="E579">
        <v>0</v>
      </c>
      <c r="F579">
        <v>9.9273776758321794</v>
      </c>
    </row>
    <row r="580" spans="1:6">
      <c r="A580" t="s">
        <v>4205</v>
      </c>
      <c r="B580" t="s">
        <v>4206</v>
      </c>
      <c r="C580">
        <v>9.2521862871613756</v>
      </c>
      <c r="D580">
        <v>7.9550724984009875</v>
      </c>
      <c r="E580">
        <v>10.155829549548526</v>
      </c>
      <c r="F580">
        <v>9.9236046004399583</v>
      </c>
    </row>
    <row r="581" spans="1:6">
      <c r="A581" t="s">
        <v>2628</v>
      </c>
      <c r="B581" t="s">
        <v>2629</v>
      </c>
      <c r="C581">
        <v>9.3269479826505872</v>
      </c>
      <c r="D581">
        <v>11.319499566408227</v>
      </c>
      <c r="E581">
        <v>10.671269246241366</v>
      </c>
      <c r="F581">
        <v>9.923520808504847</v>
      </c>
    </row>
    <row r="582" spans="1:6">
      <c r="A582" t="s">
        <v>4806</v>
      </c>
      <c r="B582" t="s">
        <v>4807</v>
      </c>
      <c r="C582">
        <v>10.597215642717339</v>
      </c>
      <c r="D582">
        <v>10.168589443045487</v>
      </c>
      <c r="E582">
        <v>11.338303576878946</v>
      </c>
      <c r="F582">
        <v>9.9184131775740347</v>
      </c>
    </row>
    <row r="583" spans="1:6">
      <c r="A583" t="s">
        <v>5348</v>
      </c>
      <c r="B583" t="s">
        <v>5349</v>
      </c>
      <c r="C583">
        <v>7.9351348114717606</v>
      </c>
      <c r="D583">
        <v>8.99514210594932</v>
      </c>
      <c r="E583">
        <v>9.4404082596920524</v>
      </c>
      <c r="F583">
        <v>9.9059330850809779</v>
      </c>
    </row>
    <row r="584" spans="1:6">
      <c r="A584" t="s">
        <v>3346</v>
      </c>
      <c r="B584" t="s">
        <v>3347</v>
      </c>
      <c r="C584">
        <v>8.1054274457323672</v>
      </c>
      <c r="D584">
        <v>8.3083338530782491</v>
      </c>
      <c r="E584">
        <v>9.7159888636037053</v>
      </c>
      <c r="F584">
        <v>9.9022570024914067</v>
      </c>
    </row>
    <row r="585" spans="1:6">
      <c r="A585" t="s">
        <v>4459</v>
      </c>
      <c r="B585" t="s">
        <v>4458</v>
      </c>
      <c r="C585">
        <v>9.8213685879529855</v>
      </c>
      <c r="D585">
        <v>10.12856060923513</v>
      </c>
      <c r="E585">
        <v>9.6255780774101076</v>
      </c>
      <c r="F585">
        <v>9.8994395658973282</v>
      </c>
    </row>
    <row r="586" spans="1:6">
      <c r="A586" t="s">
        <v>3934</v>
      </c>
      <c r="B586" t="s">
        <v>3935</v>
      </c>
      <c r="C586">
        <v>8.7528401010829029</v>
      </c>
      <c r="D586">
        <v>10.112335373671186</v>
      </c>
      <c r="E586">
        <v>9.369208788164034</v>
      </c>
      <c r="F586">
        <v>9.8966143128413631</v>
      </c>
    </row>
    <row r="587" spans="1:6">
      <c r="A587" t="s">
        <v>1974</v>
      </c>
      <c r="B587" t="s">
        <v>1975</v>
      </c>
      <c r="C587">
        <v>9.3472055562777534</v>
      </c>
      <c r="D587">
        <v>9.7036125008299354</v>
      </c>
      <c r="E587">
        <v>10.285588850723949</v>
      </c>
      <c r="F587">
        <v>9.8906739202219978</v>
      </c>
    </row>
    <row r="588" spans="1:6">
      <c r="A588" t="s">
        <v>3146</v>
      </c>
      <c r="B588" t="s">
        <v>3147</v>
      </c>
      <c r="C588">
        <v>10.244551837091635</v>
      </c>
      <c r="D588">
        <v>11.283656672709739</v>
      </c>
      <c r="E588">
        <v>10.527436145145476</v>
      </c>
      <c r="F588">
        <v>9.8897387069858151</v>
      </c>
    </row>
    <row r="589" spans="1:6">
      <c r="A589" t="s">
        <v>4614</v>
      </c>
      <c r="B589" t="s">
        <v>4615</v>
      </c>
      <c r="C589">
        <v>8.6023488830649377</v>
      </c>
      <c r="D589">
        <v>9.8585248231139282</v>
      </c>
      <c r="E589">
        <v>9.9474676172055574</v>
      </c>
      <c r="F589">
        <v>9.8846939740033672</v>
      </c>
    </row>
    <row r="590" spans="1:6">
      <c r="A590" t="s">
        <v>5293</v>
      </c>
      <c r="B590" t="s">
        <v>5294</v>
      </c>
      <c r="C590">
        <v>9.863464770643235</v>
      </c>
      <c r="D590">
        <v>9.0035916601974471</v>
      </c>
      <c r="E590">
        <v>9.5541367887111832</v>
      </c>
      <c r="F590">
        <v>9.8808143878367183</v>
      </c>
    </row>
    <row r="591" spans="1:6">
      <c r="A591" t="s">
        <v>2907</v>
      </c>
      <c r="B591" t="s">
        <v>2908</v>
      </c>
      <c r="C591">
        <v>5.7303067852362979</v>
      </c>
      <c r="D591">
        <v>0</v>
      </c>
      <c r="E591">
        <v>6.1446262642954377</v>
      </c>
      <c r="F591">
        <v>9.8769430464587771</v>
      </c>
    </row>
    <row r="592" spans="1:6">
      <c r="A592" t="s">
        <v>2053</v>
      </c>
      <c r="B592" t="s">
        <v>2054</v>
      </c>
      <c r="C592">
        <v>8.2841302061440025</v>
      </c>
      <c r="D592">
        <v>9.403481434712031</v>
      </c>
      <c r="E592">
        <v>9.4006153220467574</v>
      </c>
      <c r="F592">
        <v>9.8734675761540878</v>
      </c>
    </row>
    <row r="593" spans="1:6">
      <c r="A593" t="s">
        <v>2903</v>
      </c>
      <c r="B593" t="s">
        <v>2904</v>
      </c>
      <c r="C593">
        <v>10.422952430154897</v>
      </c>
      <c r="D593">
        <v>11.516524003344667</v>
      </c>
      <c r="E593">
        <v>9.9650632569941404</v>
      </c>
      <c r="F593">
        <v>9.8585561740508574</v>
      </c>
    </row>
    <row r="594" spans="1:6">
      <c r="A594" t="s">
        <v>379</v>
      </c>
      <c r="B594" t="s">
        <v>380</v>
      </c>
      <c r="C594">
        <v>0</v>
      </c>
      <c r="D594">
        <v>8.0879702395078397</v>
      </c>
      <c r="E594">
        <v>10.322287241462327</v>
      </c>
      <c r="F594">
        <v>9.8568717510379003</v>
      </c>
    </row>
    <row r="595" spans="1:6">
      <c r="A595" t="s">
        <v>5164</v>
      </c>
      <c r="B595" t="s">
        <v>5165</v>
      </c>
      <c r="C595">
        <v>11.108109284941184</v>
      </c>
      <c r="D595">
        <v>9.8272161415025892</v>
      </c>
      <c r="E595">
        <v>9.3542379297513527</v>
      </c>
      <c r="F595">
        <v>9.8491998709147417</v>
      </c>
    </row>
    <row r="596" spans="1:6">
      <c r="A596" t="s">
        <v>381</v>
      </c>
      <c r="B596" t="s">
        <v>181</v>
      </c>
      <c r="C596">
        <v>0</v>
      </c>
      <c r="D596">
        <v>0</v>
      </c>
      <c r="E596">
        <v>10.280127065308942</v>
      </c>
      <c r="F596">
        <v>9.8488711823758948</v>
      </c>
    </row>
    <row r="597" spans="1:6">
      <c r="A597" t="s">
        <v>1805</v>
      </c>
      <c r="B597" t="s">
        <v>1806</v>
      </c>
      <c r="C597">
        <v>8.8748021877578012</v>
      </c>
      <c r="D597">
        <v>9.3943627394328466</v>
      </c>
      <c r="E597">
        <v>11.787499033745704</v>
      </c>
      <c r="F597">
        <v>9.8437296643053962</v>
      </c>
    </row>
    <row r="598" spans="1:6">
      <c r="A598" t="s">
        <v>4175</v>
      </c>
      <c r="B598" t="s">
        <v>4176</v>
      </c>
      <c r="C598">
        <v>9.5336816624189709</v>
      </c>
      <c r="D598">
        <v>10.173200964755964</v>
      </c>
      <c r="E598">
        <v>9.792919335704223</v>
      </c>
      <c r="F598">
        <v>9.8434004710074525</v>
      </c>
    </row>
    <row r="599" spans="1:6">
      <c r="A599" t="s">
        <v>1947</v>
      </c>
      <c r="B599" t="s">
        <v>1948</v>
      </c>
      <c r="C599">
        <v>10.134759874768964</v>
      </c>
      <c r="D599">
        <v>10.286963936899564</v>
      </c>
      <c r="E599">
        <v>10.313982435353306</v>
      </c>
      <c r="F599">
        <v>9.8388774293927117</v>
      </c>
    </row>
    <row r="600" spans="1:6">
      <c r="A600" t="s">
        <v>3241</v>
      </c>
      <c r="B600" t="s">
        <v>3242</v>
      </c>
      <c r="C600">
        <v>13.070107812598255</v>
      </c>
      <c r="D600">
        <v>3.6423310927415824</v>
      </c>
      <c r="E600">
        <v>4.0668793633983018</v>
      </c>
      <c r="F600">
        <v>9.8376026783933384</v>
      </c>
    </row>
    <row r="601" spans="1:6">
      <c r="A601" t="s">
        <v>389</v>
      </c>
      <c r="B601" t="s">
        <v>390</v>
      </c>
      <c r="C601">
        <v>0</v>
      </c>
      <c r="D601">
        <v>7.5795385105474828</v>
      </c>
      <c r="E601">
        <v>10.115728008524338</v>
      </c>
      <c r="F601">
        <v>9.8370447599611666</v>
      </c>
    </row>
    <row r="602" spans="1:6">
      <c r="A602" t="s">
        <v>3454</v>
      </c>
      <c r="B602" t="s">
        <v>3455</v>
      </c>
      <c r="C602">
        <v>9.4157582662417152</v>
      </c>
      <c r="D602">
        <v>9.1832922973172106</v>
      </c>
      <c r="E602">
        <v>10.891594400988161</v>
      </c>
      <c r="F602">
        <v>9.8367996975377512</v>
      </c>
    </row>
    <row r="603" spans="1:6">
      <c r="A603" t="s">
        <v>5414</v>
      </c>
      <c r="B603" t="s">
        <v>5415</v>
      </c>
      <c r="C603">
        <v>9.5653689975591991</v>
      </c>
      <c r="D603">
        <v>10.697694960962693</v>
      </c>
      <c r="E603">
        <v>9.8796238167709802</v>
      </c>
      <c r="F603">
        <v>9.8240949516043692</v>
      </c>
    </row>
    <row r="604" spans="1:6">
      <c r="A604" t="s">
        <v>4084</v>
      </c>
      <c r="B604" t="s">
        <v>4085</v>
      </c>
      <c r="C604">
        <v>13.226214174753157</v>
      </c>
      <c r="D604">
        <v>10.815852203332255</v>
      </c>
      <c r="E604">
        <v>12.310886320271706</v>
      </c>
      <c r="F604">
        <v>9.8229623298911513</v>
      </c>
    </row>
    <row r="605" spans="1:6">
      <c r="A605" t="s">
        <v>3117</v>
      </c>
      <c r="B605" t="s">
        <v>3118</v>
      </c>
      <c r="C605">
        <v>5.2656566116631618</v>
      </c>
      <c r="D605">
        <v>10.194655112850494</v>
      </c>
      <c r="E605">
        <v>4.9552838916630009</v>
      </c>
      <c r="F605">
        <v>9.8219218640803572</v>
      </c>
    </row>
    <row r="606" spans="1:6">
      <c r="A606" t="s">
        <v>2543</v>
      </c>
      <c r="B606" t="s">
        <v>2544</v>
      </c>
      <c r="C606">
        <v>12.449489745034777</v>
      </c>
      <c r="D606">
        <v>12.485894837642096</v>
      </c>
      <c r="E606">
        <v>10.179649135385704</v>
      </c>
      <c r="F606">
        <v>9.8130244858945659</v>
      </c>
    </row>
    <row r="607" spans="1:6">
      <c r="A607" t="s">
        <v>5371</v>
      </c>
      <c r="B607" t="s">
        <v>5372</v>
      </c>
      <c r="C607">
        <v>10.721450780329844</v>
      </c>
      <c r="D607">
        <v>11.670266577775134</v>
      </c>
      <c r="E607">
        <v>10.478334952972347</v>
      </c>
      <c r="F607">
        <v>9.8123373791315238</v>
      </c>
    </row>
    <row r="608" spans="1:6">
      <c r="A608" t="s">
        <v>2698</v>
      </c>
      <c r="B608" t="s">
        <v>2699</v>
      </c>
      <c r="C608">
        <v>10.46781501688104</v>
      </c>
      <c r="D608">
        <v>9.9499581138194628</v>
      </c>
      <c r="E608">
        <v>10.923949708842731</v>
      </c>
      <c r="F608">
        <v>9.8106136989407133</v>
      </c>
    </row>
    <row r="609" spans="1:6">
      <c r="A609" t="s">
        <v>2867</v>
      </c>
      <c r="B609" t="s">
        <v>2868</v>
      </c>
      <c r="C609">
        <v>10.318774292815629</v>
      </c>
      <c r="D609">
        <v>8.7675813680525287</v>
      </c>
      <c r="E609">
        <v>9.8443783562132339</v>
      </c>
      <c r="F609">
        <v>9.8098969098370006</v>
      </c>
    </row>
    <row r="610" spans="1:6">
      <c r="A610" t="s">
        <v>3316</v>
      </c>
      <c r="B610" t="s">
        <v>3317</v>
      </c>
      <c r="C610">
        <v>3.3889070999376369</v>
      </c>
      <c r="D610">
        <v>9.4022648540137883</v>
      </c>
      <c r="E610">
        <v>9.5808119658586257</v>
      </c>
      <c r="F610">
        <v>9.8020347081447419</v>
      </c>
    </row>
    <row r="611" spans="1:6">
      <c r="A611" t="s">
        <v>4616</v>
      </c>
      <c r="B611" t="s">
        <v>4617</v>
      </c>
      <c r="C611">
        <v>9.1172964382274024</v>
      </c>
      <c r="D611">
        <v>4.2266970559483719</v>
      </c>
      <c r="E611">
        <v>9.9931221596191602</v>
      </c>
      <c r="F611">
        <v>9.7956136783150569</v>
      </c>
    </row>
    <row r="612" spans="1:6">
      <c r="A612" t="s">
        <v>3734</v>
      </c>
      <c r="B612" t="s">
        <v>3735</v>
      </c>
      <c r="C612">
        <v>9.6416166149574885</v>
      </c>
      <c r="D612">
        <v>9.9294765407365162</v>
      </c>
      <c r="E612">
        <v>9.0245246609798748</v>
      </c>
      <c r="F612">
        <v>9.7825287117302047</v>
      </c>
    </row>
    <row r="613" spans="1:6">
      <c r="A613" t="s">
        <v>3986</v>
      </c>
      <c r="B613" t="s">
        <v>3987</v>
      </c>
      <c r="C613">
        <v>7.9578277986012473</v>
      </c>
      <c r="D613">
        <v>9.179790242295125</v>
      </c>
      <c r="E613">
        <v>10.851478535653321</v>
      </c>
      <c r="F613">
        <v>9.7822366551795135</v>
      </c>
    </row>
    <row r="614" spans="1:6">
      <c r="A614" t="s">
        <v>1903</v>
      </c>
      <c r="B614" t="s">
        <v>1904</v>
      </c>
      <c r="C614">
        <v>11.595444826342153</v>
      </c>
      <c r="D614">
        <v>12.302165409400502</v>
      </c>
      <c r="E614">
        <v>10.780986257978592</v>
      </c>
      <c r="F614">
        <v>9.7820469418389582</v>
      </c>
    </row>
    <row r="615" spans="1:6">
      <c r="A615" t="s">
        <v>2822</v>
      </c>
      <c r="B615" t="s">
        <v>2823</v>
      </c>
      <c r="C615">
        <v>9.3088365344182744</v>
      </c>
      <c r="D615">
        <v>4.5556852238958134</v>
      </c>
      <c r="E615">
        <v>8.8250091950083949</v>
      </c>
      <c r="F615">
        <v>9.7809698881961928</v>
      </c>
    </row>
    <row r="616" spans="1:6">
      <c r="A616" t="s">
        <v>4492</v>
      </c>
      <c r="B616" t="s">
        <v>4491</v>
      </c>
      <c r="C616">
        <v>9.8328412979029665</v>
      </c>
      <c r="D616">
        <v>11.123211314628829</v>
      </c>
      <c r="E616">
        <v>10.008874314178776</v>
      </c>
      <c r="F616">
        <v>9.7808868022412874</v>
      </c>
    </row>
    <row r="617" spans="1:6">
      <c r="A617" t="s">
        <v>3909</v>
      </c>
      <c r="B617" t="s">
        <v>3910</v>
      </c>
      <c r="C617">
        <v>8.0996166984931577</v>
      </c>
      <c r="D617">
        <v>9.6171860923707211</v>
      </c>
      <c r="E617">
        <v>8.9642550715713334</v>
      </c>
      <c r="F617">
        <v>9.7779348277077123</v>
      </c>
    </row>
    <row r="618" spans="1:6">
      <c r="A618" t="s">
        <v>2422</v>
      </c>
      <c r="B618" t="s">
        <v>2423</v>
      </c>
      <c r="C618">
        <v>8.754791993362474</v>
      </c>
      <c r="D618">
        <v>0</v>
      </c>
      <c r="E618">
        <v>5.0792480428535827</v>
      </c>
      <c r="F618">
        <v>9.7753691040424435</v>
      </c>
    </row>
    <row r="619" spans="1:6">
      <c r="A619" t="s">
        <v>1917</v>
      </c>
      <c r="B619" t="s">
        <v>1918</v>
      </c>
      <c r="C619">
        <v>9.3949898657382871</v>
      </c>
      <c r="D619">
        <v>10.461282267400961</v>
      </c>
      <c r="E619">
        <v>10.50793355659367</v>
      </c>
      <c r="F619">
        <v>9.7704567078953861</v>
      </c>
    </row>
    <row r="620" spans="1:6">
      <c r="A620" t="s">
        <v>5318</v>
      </c>
      <c r="B620" t="s">
        <v>5319</v>
      </c>
      <c r="C620">
        <v>9.2250390688915296</v>
      </c>
      <c r="D620">
        <v>9.3236414018672509</v>
      </c>
      <c r="E620">
        <v>8.5896844696122585</v>
      </c>
      <c r="F620">
        <v>9.7696197470199326</v>
      </c>
    </row>
    <row r="621" spans="1:6">
      <c r="A621" t="s">
        <v>382</v>
      </c>
      <c r="B621" t="s">
        <v>383</v>
      </c>
      <c r="C621">
        <v>0</v>
      </c>
      <c r="D621">
        <v>4.7192711868265418</v>
      </c>
      <c r="E621">
        <v>10.241441417910686</v>
      </c>
      <c r="F621">
        <v>9.7689577902104325</v>
      </c>
    </row>
    <row r="622" spans="1:6">
      <c r="A622" t="s">
        <v>469</v>
      </c>
      <c r="B622" t="s">
        <v>470</v>
      </c>
      <c r="C622">
        <v>0</v>
      </c>
      <c r="D622">
        <v>0</v>
      </c>
      <c r="E622">
        <v>8.9718970204785204</v>
      </c>
      <c r="F622">
        <v>9.7673206933494434</v>
      </c>
    </row>
    <row r="623" spans="1:6">
      <c r="A623" t="s">
        <v>2600</v>
      </c>
      <c r="B623" t="s">
        <v>2601</v>
      </c>
      <c r="C623">
        <v>8.7924093138146855</v>
      </c>
      <c r="D623">
        <v>8.7643783982508445</v>
      </c>
      <c r="E623">
        <v>9.6837570075125861</v>
      </c>
      <c r="F623">
        <v>9.7671283705364225</v>
      </c>
    </row>
    <row r="624" spans="1:6">
      <c r="A624" t="s">
        <v>4763</v>
      </c>
      <c r="B624" t="s">
        <v>4764</v>
      </c>
      <c r="C624">
        <v>9.3637744839959218</v>
      </c>
      <c r="D624">
        <v>10.268871903256056</v>
      </c>
      <c r="E624">
        <v>9.5576722046867495</v>
      </c>
      <c r="F624">
        <v>9.7646173094722393</v>
      </c>
    </row>
    <row r="625" spans="1:6">
      <c r="A625" t="s">
        <v>2452</v>
      </c>
      <c r="B625" t="s">
        <v>2453</v>
      </c>
      <c r="C625">
        <v>7.0852114150245615</v>
      </c>
      <c r="D625">
        <v>8.2900067361387801</v>
      </c>
      <c r="E625">
        <v>9.8585407563312799</v>
      </c>
      <c r="F625">
        <v>9.7635482246660406</v>
      </c>
    </row>
    <row r="626" spans="1:6">
      <c r="A626" t="s">
        <v>4350</v>
      </c>
      <c r="B626" t="s">
        <v>4351</v>
      </c>
      <c r="C626">
        <v>10.060923777715775</v>
      </c>
      <c r="D626">
        <v>10.6447480707374</v>
      </c>
      <c r="E626">
        <v>9.8252073248647278</v>
      </c>
      <c r="F626">
        <v>9.7635067820640256</v>
      </c>
    </row>
    <row r="627" spans="1:6">
      <c r="A627" t="s">
        <v>5404</v>
      </c>
      <c r="B627" t="s">
        <v>5405</v>
      </c>
      <c r="C627">
        <v>11.247244966850904</v>
      </c>
      <c r="D627">
        <v>0</v>
      </c>
      <c r="E627">
        <v>10.780401650450585</v>
      </c>
      <c r="F627">
        <v>9.7591661337752722</v>
      </c>
    </row>
    <row r="628" spans="1:6">
      <c r="A628" t="s">
        <v>1816</v>
      </c>
      <c r="B628" t="s">
        <v>1817</v>
      </c>
      <c r="C628">
        <v>9.5837090294242966</v>
      </c>
      <c r="D628">
        <v>8.947569975818686</v>
      </c>
      <c r="E628">
        <v>9.6184153977058529</v>
      </c>
      <c r="F628">
        <v>9.7561226069890949</v>
      </c>
    </row>
    <row r="629" spans="1:6">
      <c r="A629" t="s">
        <v>3349</v>
      </c>
      <c r="B629" t="s">
        <v>3350</v>
      </c>
      <c r="C629">
        <v>10.127327847010967</v>
      </c>
      <c r="D629">
        <v>9.5990547082926518</v>
      </c>
      <c r="E629">
        <v>10.055049066718571</v>
      </c>
      <c r="F629">
        <v>9.7525444072857184</v>
      </c>
    </row>
    <row r="630" spans="1:6">
      <c r="A630" t="s">
        <v>3249</v>
      </c>
      <c r="B630" t="s">
        <v>3250</v>
      </c>
      <c r="C630">
        <v>8.0857739475530277</v>
      </c>
      <c r="D630">
        <v>9.1033169364329503</v>
      </c>
      <c r="E630">
        <v>9.0819075863398968</v>
      </c>
      <c r="F630">
        <v>9.7521286477334748</v>
      </c>
    </row>
    <row r="631" spans="1:6">
      <c r="A631" t="s">
        <v>4088</v>
      </c>
      <c r="B631" t="s">
        <v>4089</v>
      </c>
      <c r="C631">
        <v>11.614995610226117</v>
      </c>
      <c r="D631">
        <v>11.649951095312087</v>
      </c>
      <c r="E631">
        <v>11.269178445656802</v>
      </c>
      <c r="F631">
        <v>9.7460646654382472</v>
      </c>
    </row>
    <row r="632" spans="1:6">
      <c r="A632" t="s">
        <v>5084</v>
      </c>
      <c r="B632" t="s">
        <v>5085</v>
      </c>
      <c r="C632">
        <v>9.6643554128805995</v>
      </c>
      <c r="D632">
        <v>10.671799162928984</v>
      </c>
      <c r="E632">
        <v>10.350929088490815</v>
      </c>
      <c r="F632">
        <v>9.740025484843521</v>
      </c>
    </row>
    <row r="633" spans="1:6">
      <c r="A633" t="s">
        <v>2563</v>
      </c>
      <c r="B633" t="s">
        <v>2564</v>
      </c>
      <c r="C633">
        <v>4.042430762382339</v>
      </c>
      <c r="D633">
        <v>9.2153847962157407</v>
      </c>
      <c r="E633">
        <v>8.234437957544932</v>
      </c>
      <c r="F633">
        <v>9.7373672398096627</v>
      </c>
    </row>
    <row r="634" spans="1:6">
      <c r="A634" t="s">
        <v>3468</v>
      </c>
      <c r="B634" t="s">
        <v>3469</v>
      </c>
      <c r="C634">
        <v>8.1304799019641045</v>
      </c>
      <c r="D634">
        <v>9.5440977332299042</v>
      </c>
      <c r="E634">
        <v>9.7635789495584611</v>
      </c>
      <c r="F634">
        <v>9.7291039820194101</v>
      </c>
    </row>
    <row r="635" spans="1:6">
      <c r="A635" t="s">
        <v>2113</v>
      </c>
      <c r="B635" t="s">
        <v>2114</v>
      </c>
      <c r="C635">
        <v>9.4265219945858423</v>
      </c>
      <c r="D635">
        <v>10.311299373440058</v>
      </c>
      <c r="E635">
        <v>9.9378520481423571</v>
      </c>
      <c r="F635">
        <v>9.7220743399140286</v>
      </c>
    </row>
    <row r="636" spans="1:6">
      <c r="A636" t="s">
        <v>4594</v>
      </c>
      <c r="B636" t="s">
        <v>4595</v>
      </c>
      <c r="C636">
        <v>13.170937052551654</v>
      </c>
      <c r="D636">
        <v>10.827275608644689</v>
      </c>
      <c r="E636">
        <v>10.313982435353306</v>
      </c>
      <c r="F636">
        <v>9.7189938381182941</v>
      </c>
    </row>
    <row r="637" spans="1:6">
      <c r="A637" t="s">
        <v>54</v>
      </c>
      <c r="B637" t="s">
        <v>392</v>
      </c>
      <c r="C637">
        <v>0</v>
      </c>
      <c r="D637">
        <v>14.715688226131345</v>
      </c>
      <c r="E637">
        <v>10.081233524319181</v>
      </c>
      <c r="F637">
        <v>9.7102204088662774</v>
      </c>
    </row>
    <row r="638" spans="1:6">
      <c r="A638" t="s">
        <v>3531</v>
      </c>
      <c r="B638" t="s">
        <v>3532</v>
      </c>
      <c r="C638">
        <v>9.298745175203404</v>
      </c>
      <c r="D638">
        <v>10.635035611862042</v>
      </c>
      <c r="E638">
        <v>10.185092463253602</v>
      </c>
      <c r="F638">
        <v>9.704908442161809</v>
      </c>
    </row>
    <row r="639" spans="1:6">
      <c r="A639" t="s">
        <v>4488</v>
      </c>
      <c r="B639" t="s">
        <v>4489</v>
      </c>
      <c r="C639">
        <v>9.9916704057134247</v>
      </c>
      <c r="D639">
        <v>10.362060939873569</v>
      </c>
      <c r="E639">
        <v>9.246325448851195</v>
      </c>
      <c r="F639">
        <v>9.6957519930219522</v>
      </c>
    </row>
    <row r="640" spans="1:6">
      <c r="A640" t="s">
        <v>4796</v>
      </c>
      <c r="B640" t="s">
        <v>4797</v>
      </c>
      <c r="C640">
        <v>3.9066019988771457</v>
      </c>
      <c r="D640">
        <v>7.037960115260308</v>
      </c>
      <c r="E640">
        <v>9.5682265986526822</v>
      </c>
      <c r="F640">
        <v>9.6947119484082442</v>
      </c>
    </row>
    <row r="641" spans="1:6">
      <c r="A641" t="s">
        <v>5245</v>
      </c>
      <c r="B641" t="s">
        <v>5243</v>
      </c>
      <c r="C641">
        <v>9.2156373492286647</v>
      </c>
      <c r="D641">
        <v>10.173611030475248</v>
      </c>
      <c r="E641">
        <v>9.6736888918970934</v>
      </c>
      <c r="F641">
        <v>9.6946880400028164</v>
      </c>
    </row>
    <row r="642" spans="1:6">
      <c r="A642" t="s">
        <v>4423</v>
      </c>
      <c r="B642" t="s">
        <v>4424</v>
      </c>
      <c r="C642">
        <v>8.7802002227612377</v>
      </c>
      <c r="D642">
        <v>10.609289549500744</v>
      </c>
      <c r="E642">
        <v>10.804210433668807</v>
      </c>
      <c r="F642">
        <v>9.6942705256154902</v>
      </c>
    </row>
    <row r="643" spans="1:6">
      <c r="A643" t="s">
        <v>4207</v>
      </c>
      <c r="B643" t="s">
        <v>4206</v>
      </c>
      <c r="C643">
        <v>9.6764573024903786</v>
      </c>
      <c r="D643">
        <v>9.8328032818423594</v>
      </c>
      <c r="E643">
        <v>9.6951530607212</v>
      </c>
      <c r="F643">
        <v>9.6901328188587783</v>
      </c>
    </row>
    <row r="644" spans="1:6">
      <c r="A644" t="s">
        <v>5308</v>
      </c>
      <c r="B644" t="s">
        <v>5309</v>
      </c>
      <c r="C644">
        <v>7.0855856421532195</v>
      </c>
      <c r="D644">
        <v>9.2179076208681163</v>
      </c>
      <c r="E644">
        <v>9.8335848280777576</v>
      </c>
      <c r="F644">
        <v>9.6852480752733427</v>
      </c>
    </row>
    <row r="645" spans="1:6">
      <c r="A645" t="s">
        <v>2446</v>
      </c>
      <c r="B645" t="s">
        <v>2447</v>
      </c>
      <c r="C645">
        <v>9.7053033498218308</v>
      </c>
      <c r="D645">
        <v>9.5691577172983671</v>
      </c>
      <c r="E645">
        <v>9.6528501718281348</v>
      </c>
      <c r="F645">
        <v>9.6839858917106376</v>
      </c>
    </row>
    <row r="646" spans="1:6">
      <c r="A646" t="s">
        <v>2918</v>
      </c>
      <c r="B646" t="s">
        <v>2919</v>
      </c>
      <c r="C646">
        <v>8.4272958681610977</v>
      </c>
      <c r="D646">
        <v>10.788319394975181</v>
      </c>
      <c r="E646">
        <v>9.5270812315504223</v>
      </c>
      <c r="F646">
        <v>9.6696621011881074</v>
      </c>
    </row>
    <row r="647" spans="1:6">
      <c r="A647" t="s">
        <v>416</v>
      </c>
      <c r="B647" t="s">
        <v>181</v>
      </c>
      <c r="C647">
        <v>0</v>
      </c>
      <c r="D647">
        <v>7.1680043497483332</v>
      </c>
      <c r="E647">
        <v>9.4634728179096363</v>
      </c>
      <c r="F647">
        <v>9.6615177675949937</v>
      </c>
    </row>
    <row r="648" spans="1:6">
      <c r="A648" t="s">
        <v>2932</v>
      </c>
      <c r="B648" t="s">
        <v>2933</v>
      </c>
      <c r="C648">
        <v>8.8794386118303112</v>
      </c>
      <c r="D648">
        <v>9.5135854096801573</v>
      </c>
      <c r="E648">
        <v>9.3768081567366437</v>
      </c>
      <c r="F648">
        <v>9.6573561042264586</v>
      </c>
    </row>
    <row r="649" spans="1:6">
      <c r="A649" t="s">
        <v>85</v>
      </c>
      <c r="B649" t="s">
        <v>5595</v>
      </c>
      <c r="C649">
        <v>9.3233984157206837</v>
      </c>
      <c r="D649">
        <v>9.7791124643737177</v>
      </c>
      <c r="E649">
        <v>9.8314465978651437</v>
      </c>
      <c r="F649">
        <v>9.6547118859728904</v>
      </c>
    </row>
    <row r="650" spans="1:6">
      <c r="A650" t="s">
        <v>42</v>
      </c>
      <c r="B650" t="s">
        <v>2617</v>
      </c>
      <c r="C650">
        <v>3.8989928452824536</v>
      </c>
      <c r="D650">
        <v>11.92077720721327</v>
      </c>
      <c r="E650">
        <v>11.066913590591934</v>
      </c>
      <c r="F650">
        <v>9.6518784448622306</v>
      </c>
    </row>
    <row r="651" spans="1:6">
      <c r="A651" t="s">
        <v>5343</v>
      </c>
      <c r="B651" t="s">
        <v>5344</v>
      </c>
      <c r="C651">
        <v>9.9159860135927254</v>
      </c>
      <c r="D651">
        <v>4.7009197453453204</v>
      </c>
      <c r="E651">
        <v>9.8635258107372259</v>
      </c>
      <c r="F651">
        <v>9.6477707793056346</v>
      </c>
    </row>
    <row r="652" spans="1:6">
      <c r="A652" t="s">
        <v>3388</v>
      </c>
      <c r="B652" t="s">
        <v>3389</v>
      </c>
      <c r="C652">
        <v>10.150842429472906</v>
      </c>
      <c r="D652">
        <v>0</v>
      </c>
      <c r="E652">
        <v>9.9871923369317006</v>
      </c>
      <c r="F652">
        <v>9.6399027563514679</v>
      </c>
    </row>
    <row r="653" spans="1:6">
      <c r="A653" t="s">
        <v>4201</v>
      </c>
      <c r="B653" t="s">
        <v>4202</v>
      </c>
      <c r="C653">
        <v>8.685937729379468</v>
      </c>
      <c r="D653">
        <v>9.9849733004550565</v>
      </c>
      <c r="E653">
        <v>9.2055081835372814</v>
      </c>
      <c r="F653">
        <v>9.6384828682045161</v>
      </c>
    </row>
    <row r="654" spans="1:6">
      <c r="A654" t="s">
        <v>3699</v>
      </c>
      <c r="B654" t="s">
        <v>2336</v>
      </c>
      <c r="C654">
        <v>9.6207384603575186</v>
      </c>
      <c r="D654">
        <v>8.3923764010828528</v>
      </c>
      <c r="E654">
        <v>8.8376510524531255</v>
      </c>
      <c r="F654">
        <v>9.6346541460004271</v>
      </c>
    </row>
    <row r="655" spans="1:6">
      <c r="A655" t="s">
        <v>5103</v>
      </c>
      <c r="B655" t="s">
        <v>5104</v>
      </c>
      <c r="C655">
        <v>8.4817251089707</v>
      </c>
      <c r="D655">
        <v>10.262038652866291</v>
      </c>
      <c r="E655">
        <v>11.1736917578496</v>
      </c>
      <c r="F655">
        <v>9.6338224631403477</v>
      </c>
    </row>
    <row r="656" spans="1:6">
      <c r="A656" t="s">
        <v>5135</v>
      </c>
      <c r="B656" t="s">
        <v>5136</v>
      </c>
      <c r="C656">
        <v>7.0360463332460448</v>
      </c>
      <c r="D656">
        <v>9.0566820544669202</v>
      </c>
      <c r="E656">
        <v>9.9581349491843945</v>
      </c>
      <c r="F656">
        <v>9.6253257758790873</v>
      </c>
    </row>
    <row r="657" spans="1:6">
      <c r="A657" t="s">
        <v>4928</v>
      </c>
      <c r="B657" t="s">
        <v>4929</v>
      </c>
      <c r="C657">
        <v>11.009097967996931</v>
      </c>
      <c r="D657">
        <v>10.15853480702323</v>
      </c>
      <c r="E657">
        <v>8.9497383286379915</v>
      </c>
      <c r="F657">
        <v>9.6227817783471377</v>
      </c>
    </row>
    <row r="658" spans="1:6">
      <c r="A658" t="s">
        <v>1860</v>
      </c>
      <c r="B658" t="s">
        <v>1670</v>
      </c>
      <c r="C658">
        <v>8.5593088039324492</v>
      </c>
      <c r="D658">
        <v>6.5546718149334158</v>
      </c>
      <c r="E658">
        <v>9.2119633462798447</v>
      </c>
      <c r="F658">
        <v>9.6193806553921331</v>
      </c>
    </row>
    <row r="659" spans="1:6">
      <c r="A659" t="s">
        <v>2775</v>
      </c>
      <c r="B659" t="s">
        <v>2776</v>
      </c>
      <c r="C659">
        <v>7.6437702757757116</v>
      </c>
      <c r="D659">
        <v>8.6685825239747736</v>
      </c>
      <c r="E659">
        <v>9.3383036702958222</v>
      </c>
      <c r="F659">
        <v>9.6145744585765414</v>
      </c>
    </row>
    <row r="660" spans="1:6">
      <c r="A660" t="s">
        <v>1961</v>
      </c>
      <c r="B660" t="s">
        <v>1962</v>
      </c>
      <c r="C660">
        <v>10.106129878139495</v>
      </c>
      <c r="D660">
        <v>9.8893049971401439</v>
      </c>
      <c r="E660">
        <v>8.926611697224704</v>
      </c>
      <c r="F660">
        <v>9.6136026852127614</v>
      </c>
    </row>
    <row r="661" spans="1:6">
      <c r="A661" t="s">
        <v>5183</v>
      </c>
      <c r="B661" t="s">
        <v>5184</v>
      </c>
      <c r="C661">
        <v>10.032423741681555</v>
      </c>
      <c r="D661">
        <v>9.8351565334560824</v>
      </c>
      <c r="E661">
        <v>10.294273482160836</v>
      </c>
      <c r="F661">
        <v>9.6085128347851043</v>
      </c>
    </row>
    <row r="662" spans="1:6">
      <c r="A662" t="s">
        <v>5240</v>
      </c>
      <c r="B662" t="s">
        <v>5241</v>
      </c>
      <c r="C662">
        <v>9.2235381286368376</v>
      </c>
      <c r="D662">
        <v>10.086684696961598</v>
      </c>
      <c r="E662">
        <v>9.7785804913707075</v>
      </c>
      <c r="F662">
        <v>9.594317986169095</v>
      </c>
    </row>
    <row r="663" spans="1:6">
      <c r="A663" t="s">
        <v>2668</v>
      </c>
      <c r="B663" t="s">
        <v>2669</v>
      </c>
      <c r="C663">
        <v>4.2888654657450402</v>
      </c>
      <c r="D663">
        <v>9.2559631423644007</v>
      </c>
      <c r="E663">
        <v>9.5079914592381662</v>
      </c>
      <c r="F663">
        <v>9.5907393731574793</v>
      </c>
    </row>
    <row r="664" spans="1:6">
      <c r="A664" t="s">
        <v>5551</v>
      </c>
      <c r="B664" t="s">
        <v>5552</v>
      </c>
      <c r="C664">
        <v>10.28872549062115</v>
      </c>
      <c r="D664">
        <v>8.9695300604966341</v>
      </c>
      <c r="E664">
        <v>9.9703070475254663</v>
      </c>
      <c r="F664">
        <v>9.5878284148717636</v>
      </c>
    </row>
    <row r="665" spans="1:6">
      <c r="A665" t="s">
        <v>2761</v>
      </c>
      <c r="B665" t="s">
        <v>2762</v>
      </c>
      <c r="C665">
        <v>4.166353966820302</v>
      </c>
      <c r="D665">
        <v>8.8439923419890398</v>
      </c>
      <c r="E665">
        <v>9.3669759694676618</v>
      </c>
      <c r="F665">
        <v>9.5853066480806248</v>
      </c>
    </row>
    <row r="666" spans="1:6">
      <c r="A666" t="s">
        <v>3666</v>
      </c>
      <c r="B666" t="s">
        <v>3667</v>
      </c>
      <c r="C666">
        <v>7.5801174562682556</v>
      </c>
      <c r="D666">
        <v>3.632127460185961</v>
      </c>
      <c r="E666">
        <v>8.7282646632326202</v>
      </c>
      <c r="F666">
        <v>9.5844676226807444</v>
      </c>
    </row>
    <row r="667" spans="1:6">
      <c r="A667" t="s">
        <v>3160</v>
      </c>
      <c r="B667" t="s">
        <v>3161</v>
      </c>
      <c r="C667">
        <v>10.367769321457267</v>
      </c>
      <c r="D667">
        <v>10.492736606262746</v>
      </c>
      <c r="E667">
        <v>9.4823011244089379</v>
      </c>
      <c r="F667">
        <v>9.5834692732193325</v>
      </c>
    </row>
    <row r="668" spans="1:6">
      <c r="A668" t="s">
        <v>3285</v>
      </c>
      <c r="B668" t="s">
        <v>3286</v>
      </c>
      <c r="C668">
        <v>8.4248020697733192</v>
      </c>
      <c r="D668">
        <v>7.7126377721955581</v>
      </c>
      <c r="E668">
        <v>9.5433139849103803</v>
      </c>
      <c r="F668">
        <v>9.5768769373064586</v>
      </c>
    </row>
    <row r="669" spans="1:6">
      <c r="A669" t="s">
        <v>3856</v>
      </c>
      <c r="B669" t="s">
        <v>3461</v>
      </c>
      <c r="C669">
        <v>9.2168746293153205</v>
      </c>
      <c r="D669">
        <v>7.9987213803343282</v>
      </c>
      <c r="E669">
        <v>8.501754324640503</v>
      </c>
      <c r="F669">
        <v>9.57048849389931</v>
      </c>
    </row>
    <row r="670" spans="1:6">
      <c r="A670" t="s">
        <v>2874</v>
      </c>
      <c r="B670" t="s">
        <v>2875</v>
      </c>
      <c r="C670">
        <v>8.0735217238032746</v>
      </c>
      <c r="D670">
        <v>9.3071482180992788</v>
      </c>
      <c r="E670">
        <v>9.8199283883884387</v>
      </c>
      <c r="F670">
        <v>9.5684519889938429</v>
      </c>
    </row>
    <row r="671" spans="1:6">
      <c r="A671" t="s">
        <v>2353</v>
      </c>
      <c r="B671" t="s">
        <v>2354</v>
      </c>
      <c r="C671">
        <v>5.2782147077247865</v>
      </c>
      <c r="D671">
        <v>9.6006250276961183</v>
      </c>
      <c r="E671">
        <v>10.209162273484658</v>
      </c>
      <c r="F671">
        <v>9.5669178391383412</v>
      </c>
    </row>
    <row r="672" spans="1:6">
      <c r="A672" t="s">
        <v>1867</v>
      </c>
      <c r="B672" t="s">
        <v>5661</v>
      </c>
      <c r="C672">
        <v>3.2325791148321272</v>
      </c>
      <c r="D672">
        <v>0</v>
      </c>
      <c r="E672">
        <v>9.4273180566386898</v>
      </c>
      <c r="F672">
        <v>9.5620449528967129</v>
      </c>
    </row>
    <row r="673" spans="1:6">
      <c r="A673" t="s">
        <v>1972</v>
      </c>
      <c r="B673" t="s">
        <v>1973</v>
      </c>
      <c r="C673">
        <v>7.9164107605529699</v>
      </c>
      <c r="D673">
        <v>9.3227760360768421</v>
      </c>
      <c r="E673">
        <v>9.5180039129679681</v>
      </c>
      <c r="F673">
        <v>9.5615769967279789</v>
      </c>
    </row>
    <row r="674" spans="1:6">
      <c r="A674" t="s">
        <v>4045</v>
      </c>
      <c r="B674" t="s">
        <v>4046</v>
      </c>
      <c r="C674">
        <v>12.48407860805268</v>
      </c>
      <c r="D674">
        <v>9.6227056637163226</v>
      </c>
      <c r="E674">
        <v>8.3833554244816231</v>
      </c>
      <c r="F674">
        <v>9.5563880787163242</v>
      </c>
    </row>
    <row r="675" spans="1:6">
      <c r="A675" t="s">
        <v>406</v>
      </c>
      <c r="B675" t="s">
        <v>407</v>
      </c>
      <c r="C675">
        <v>0</v>
      </c>
      <c r="D675">
        <v>0</v>
      </c>
      <c r="E675">
        <v>9.7539037718979635</v>
      </c>
      <c r="F675">
        <v>9.5527074742877183</v>
      </c>
    </row>
    <row r="676" spans="1:6">
      <c r="A676" t="s">
        <v>4744</v>
      </c>
      <c r="B676" t="s">
        <v>3659</v>
      </c>
      <c r="C676">
        <v>9.9425362422273125</v>
      </c>
      <c r="D676">
        <v>9.4236201252512277</v>
      </c>
      <c r="E676">
        <v>9.0853709771776625</v>
      </c>
      <c r="F676">
        <v>9.5508945596692989</v>
      </c>
    </row>
    <row r="677" spans="1:6">
      <c r="A677" t="s">
        <v>3559</v>
      </c>
      <c r="B677" t="s">
        <v>3560</v>
      </c>
      <c r="C677">
        <v>8.9149702055201523</v>
      </c>
      <c r="D677">
        <v>9.2176793090042075</v>
      </c>
      <c r="E677">
        <v>9.8471018354743407</v>
      </c>
      <c r="F677">
        <v>9.5508344335921862</v>
      </c>
    </row>
    <row r="678" spans="1:6">
      <c r="A678" t="s">
        <v>2028</v>
      </c>
      <c r="B678" t="s">
        <v>2027</v>
      </c>
      <c r="C678">
        <v>9.3602179033690973</v>
      </c>
      <c r="D678">
        <v>8.962107928960906</v>
      </c>
      <c r="E678">
        <v>9.7543077313770254</v>
      </c>
      <c r="F678">
        <v>9.5478548617942849</v>
      </c>
    </row>
    <row r="679" spans="1:6">
      <c r="A679" t="s">
        <v>3417</v>
      </c>
      <c r="B679" t="s">
        <v>3418</v>
      </c>
      <c r="C679">
        <v>8.6244328540509034</v>
      </c>
      <c r="D679">
        <v>10.441729190436085</v>
      </c>
      <c r="E679">
        <v>9.8437597389568534</v>
      </c>
      <c r="F679">
        <v>9.5468047577404924</v>
      </c>
    </row>
    <row r="680" spans="1:6">
      <c r="A680" t="s">
        <v>5522</v>
      </c>
      <c r="B680" t="s">
        <v>5523</v>
      </c>
      <c r="C680">
        <v>8.9757427647795645</v>
      </c>
      <c r="D680">
        <v>9.0560808817972696</v>
      </c>
      <c r="E680">
        <v>9.7196054349648886</v>
      </c>
      <c r="F680">
        <v>9.5404653217546933</v>
      </c>
    </row>
    <row r="681" spans="1:6">
      <c r="A681" t="s">
        <v>5392</v>
      </c>
      <c r="B681" t="s">
        <v>5393</v>
      </c>
      <c r="C681">
        <v>7.5344810142782386</v>
      </c>
      <c r="D681">
        <v>9.2202505522505298</v>
      </c>
      <c r="E681">
        <v>9.1798076274093461</v>
      </c>
      <c r="F681">
        <v>9.5388225181627355</v>
      </c>
    </row>
    <row r="682" spans="1:6">
      <c r="A682" t="s">
        <v>646</v>
      </c>
      <c r="B682" t="s">
        <v>647</v>
      </c>
      <c r="C682">
        <v>0</v>
      </c>
      <c r="D682">
        <v>4.2721731392026179</v>
      </c>
      <c r="E682">
        <v>7.8008475242056843</v>
      </c>
      <c r="F682">
        <v>9.5385407043715702</v>
      </c>
    </row>
    <row r="683" spans="1:6">
      <c r="A683" t="s">
        <v>2410</v>
      </c>
      <c r="B683" t="s">
        <v>2411</v>
      </c>
      <c r="C683">
        <v>9.8784572905652315</v>
      </c>
      <c r="D683">
        <v>9.6570068308436152</v>
      </c>
      <c r="E683">
        <v>7.7613400623575393</v>
      </c>
      <c r="F683">
        <v>9.5358618249099401</v>
      </c>
    </row>
    <row r="684" spans="1:6">
      <c r="A684" t="s">
        <v>4484</v>
      </c>
      <c r="B684" t="s">
        <v>4485</v>
      </c>
      <c r="C684">
        <v>9.8829185328443252</v>
      </c>
      <c r="D684">
        <v>9.8045151121231342</v>
      </c>
      <c r="E684">
        <v>10.035358897393643</v>
      </c>
      <c r="F684">
        <v>9.5356031862295509</v>
      </c>
    </row>
    <row r="685" spans="1:6">
      <c r="A685" t="s">
        <v>2106</v>
      </c>
      <c r="B685" t="s">
        <v>2107</v>
      </c>
      <c r="C685">
        <v>8.4666332685182795</v>
      </c>
      <c r="D685">
        <v>9.7918917609496621</v>
      </c>
      <c r="E685">
        <v>8.7434809518570642</v>
      </c>
      <c r="F685">
        <v>9.5337479009645634</v>
      </c>
    </row>
    <row r="686" spans="1:6">
      <c r="A686" t="s">
        <v>2976</v>
      </c>
      <c r="B686" t="s">
        <v>2977</v>
      </c>
      <c r="C686">
        <v>8.797652996399373</v>
      </c>
      <c r="D686">
        <v>10.411136307922048</v>
      </c>
      <c r="E686">
        <v>9.3232650337343372</v>
      </c>
      <c r="F686">
        <v>9.5294406137197782</v>
      </c>
    </row>
    <row r="687" spans="1:6">
      <c r="A687" t="s">
        <v>3008</v>
      </c>
      <c r="B687" t="s">
        <v>3009</v>
      </c>
      <c r="C687">
        <v>8.632249562875483</v>
      </c>
      <c r="D687">
        <v>8.6298553433322009</v>
      </c>
      <c r="E687">
        <v>9.9106663037554732</v>
      </c>
      <c r="F687">
        <v>9.52662018826185</v>
      </c>
    </row>
    <row r="688" spans="1:6">
      <c r="A688" t="s">
        <v>3800</v>
      </c>
      <c r="B688" t="s">
        <v>3801</v>
      </c>
      <c r="C688">
        <v>10.003374414816669</v>
      </c>
      <c r="D688">
        <v>9.6597068056993152</v>
      </c>
      <c r="E688">
        <v>7.4905950295828081</v>
      </c>
      <c r="F688">
        <v>9.5207254810776583</v>
      </c>
    </row>
    <row r="689" spans="1:6">
      <c r="A689" t="s">
        <v>441</v>
      </c>
      <c r="B689" t="s">
        <v>148</v>
      </c>
      <c r="C689">
        <v>0</v>
      </c>
      <c r="D689">
        <v>3.6719259667210604</v>
      </c>
      <c r="E689">
        <v>9.3301146561057369</v>
      </c>
      <c r="F689">
        <v>9.519363823615631</v>
      </c>
    </row>
    <row r="690" spans="1:6">
      <c r="A690" t="s">
        <v>1968</v>
      </c>
      <c r="B690" t="s">
        <v>1969</v>
      </c>
      <c r="C690">
        <v>4.7358274473002426</v>
      </c>
      <c r="D690">
        <v>4.3843899049542721</v>
      </c>
      <c r="E690">
        <v>8.5048314758858687</v>
      </c>
      <c r="F690">
        <v>9.51878824636246</v>
      </c>
    </row>
    <row r="691" spans="1:6">
      <c r="A691" t="s">
        <v>2652</v>
      </c>
      <c r="B691" t="s">
        <v>2135</v>
      </c>
      <c r="C691">
        <v>8.1572007833084399</v>
      </c>
      <c r="D691">
        <v>0</v>
      </c>
      <c r="E691">
        <v>9.9480458589908167</v>
      </c>
      <c r="F691">
        <v>9.5167983106310849</v>
      </c>
    </row>
    <row r="692" spans="1:6">
      <c r="A692" t="s">
        <v>419</v>
      </c>
      <c r="B692" t="s">
        <v>5701</v>
      </c>
      <c r="C692">
        <v>0</v>
      </c>
      <c r="D692">
        <v>10.823439065335332</v>
      </c>
      <c r="E692">
        <v>5.2891769100723156</v>
      </c>
      <c r="F692">
        <v>9.5139403938101452</v>
      </c>
    </row>
    <row r="693" spans="1:6">
      <c r="A693" t="s">
        <v>5254</v>
      </c>
      <c r="B693" t="s">
        <v>5255</v>
      </c>
      <c r="C693">
        <v>11.054403448081533</v>
      </c>
      <c r="D693">
        <v>0</v>
      </c>
      <c r="E693">
        <v>4.4381203296793075</v>
      </c>
      <c r="F693">
        <v>9.5103394675405255</v>
      </c>
    </row>
    <row r="694" spans="1:6">
      <c r="A694" t="s">
        <v>5577</v>
      </c>
      <c r="B694" t="s">
        <v>5578</v>
      </c>
      <c r="C694">
        <v>8.3275591151125212</v>
      </c>
      <c r="D694">
        <v>9.0060934487566549</v>
      </c>
      <c r="E694">
        <v>9.5080869873138543</v>
      </c>
      <c r="F694">
        <v>9.509093928884667</v>
      </c>
    </row>
    <row r="695" spans="1:6">
      <c r="A695" t="s">
        <v>856</v>
      </c>
      <c r="B695" t="s">
        <v>857</v>
      </c>
      <c r="C695">
        <v>0</v>
      </c>
      <c r="D695">
        <v>4.7399305425084091</v>
      </c>
      <c r="E695">
        <v>3.8997703340401073</v>
      </c>
      <c r="F695">
        <v>9.5033792467327665</v>
      </c>
    </row>
    <row r="696" spans="1:6">
      <c r="A696" t="s">
        <v>5095</v>
      </c>
      <c r="B696" t="s">
        <v>5094</v>
      </c>
      <c r="C696">
        <v>9.8250493335326112</v>
      </c>
      <c r="D696">
        <v>9.9232885407934788</v>
      </c>
      <c r="E696">
        <v>9.0319435897852127</v>
      </c>
      <c r="F696">
        <v>9.5033791741529257</v>
      </c>
    </row>
    <row r="697" spans="1:6">
      <c r="A697" t="s">
        <v>1468</v>
      </c>
      <c r="B697" t="s">
        <v>181</v>
      </c>
      <c r="C697">
        <v>0</v>
      </c>
      <c r="D697">
        <v>0</v>
      </c>
      <c r="E697">
        <v>0</v>
      </c>
      <c r="F697">
        <v>9.5013794720198845</v>
      </c>
    </row>
    <row r="698" spans="1:6">
      <c r="A698" t="s">
        <v>5619</v>
      </c>
      <c r="B698" t="s">
        <v>5620</v>
      </c>
      <c r="C698">
        <v>10.427861736700326</v>
      </c>
      <c r="D698">
        <v>11.635747917685974</v>
      </c>
      <c r="E698">
        <v>10.2017884291951</v>
      </c>
      <c r="F698">
        <v>9.4949853787774021</v>
      </c>
    </row>
    <row r="699" spans="1:6">
      <c r="A699" t="s">
        <v>4156</v>
      </c>
      <c r="B699" t="s">
        <v>4157</v>
      </c>
      <c r="C699">
        <v>3.9598488064576678</v>
      </c>
      <c r="D699">
        <v>7.9226442343722292</v>
      </c>
      <c r="E699">
        <v>3.6073052724542962</v>
      </c>
      <c r="F699">
        <v>9.4944115997791307</v>
      </c>
    </row>
    <row r="700" spans="1:6">
      <c r="A700" t="s">
        <v>2887</v>
      </c>
      <c r="B700" t="s">
        <v>2888</v>
      </c>
      <c r="C700">
        <v>8.4684053224657951</v>
      </c>
      <c r="D700">
        <v>8.4434600728500691</v>
      </c>
      <c r="E700">
        <v>10.195479362312469</v>
      </c>
      <c r="F700">
        <v>9.4900393783699837</v>
      </c>
    </row>
    <row r="701" spans="1:6">
      <c r="A701" t="s">
        <v>2102</v>
      </c>
      <c r="B701" t="s">
        <v>2103</v>
      </c>
      <c r="C701">
        <v>8.5409165240467875</v>
      </c>
      <c r="D701">
        <v>9.9209792348556078</v>
      </c>
      <c r="E701">
        <v>9.0665065426477369</v>
      </c>
      <c r="F701">
        <v>9.4895157202066684</v>
      </c>
    </row>
    <row r="702" spans="1:6">
      <c r="A702" t="s">
        <v>502</v>
      </c>
      <c r="B702" t="s">
        <v>503</v>
      </c>
      <c r="C702">
        <v>0</v>
      </c>
      <c r="D702">
        <v>0</v>
      </c>
      <c r="E702">
        <v>8.5172620924185072</v>
      </c>
      <c r="F702">
        <v>9.4827929328957374</v>
      </c>
    </row>
    <row r="703" spans="1:6">
      <c r="A703" t="s">
        <v>4972</v>
      </c>
      <c r="B703" t="s">
        <v>4973</v>
      </c>
      <c r="C703">
        <v>10.499054592567369</v>
      </c>
      <c r="D703">
        <v>10.995043392287077</v>
      </c>
      <c r="E703">
        <v>9.3391420637224005</v>
      </c>
      <c r="F703">
        <v>9.48121628668979</v>
      </c>
    </row>
    <row r="704" spans="1:6">
      <c r="A704" t="s">
        <v>2295</v>
      </c>
      <c r="B704" t="s">
        <v>2296</v>
      </c>
      <c r="C704">
        <v>9.3634697570556042</v>
      </c>
      <c r="D704">
        <v>7.9086089623568485</v>
      </c>
      <c r="E704">
        <v>9.9315812582922192</v>
      </c>
      <c r="F704">
        <v>9.4657768240146396</v>
      </c>
    </row>
    <row r="705" spans="1:6">
      <c r="A705" t="s">
        <v>4000</v>
      </c>
      <c r="B705" t="s">
        <v>4001</v>
      </c>
      <c r="C705">
        <v>10.496458458980284</v>
      </c>
      <c r="D705">
        <v>7.7354398039076386</v>
      </c>
      <c r="E705">
        <v>9.2553010668668616</v>
      </c>
      <c r="F705">
        <v>9.4577825096253285</v>
      </c>
    </row>
    <row r="706" spans="1:6">
      <c r="A706" t="s">
        <v>5295</v>
      </c>
      <c r="B706" t="s">
        <v>5296</v>
      </c>
      <c r="C706">
        <v>7.278257529756635</v>
      </c>
      <c r="D706">
        <v>4.1886920386240023</v>
      </c>
      <c r="E706">
        <v>9.2300790812748765</v>
      </c>
      <c r="F706">
        <v>9.4565640109979583</v>
      </c>
    </row>
    <row r="707" spans="1:6">
      <c r="A707" t="s">
        <v>5025</v>
      </c>
      <c r="B707" t="s">
        <v>181</v>
      </c>
      <c r="C707">
        <v>13.620250689870536</v>
      </c>
      <c r="D707">
        <v>5.2579632366956588</v>
      </c>
      <c r="E707">
        <v>10.196481745298012</v>
      </c>
      <c r="F707">
        <v>9.4544753988455348</v>
      </c>
    </row>
    <row r="708" spans="1:6">
      <c r="A708" t="s">
        <v>2268</v>
      </c>
      <c r="B708" t="s">
        <v>2269</v>
      </c>
      <c r="C708">
        <v>8.5449460935607497</v>
      </c>
      <c r="D708">
        <v>8.4087862609418451</v>
      </c>
      <c r="E708">
        <v>9.5077781669302048</v>
      </c>
      <c r="F708">
        <v>9.4435570768144501</v>
      </c>
    </row>
    <row r="709" spans="1:6">
      <c r="A709" t="s">
        <v>2706</v>
      </c>
      <c r="B709" t="s">
        <v>2707</v>
      </c>
      <c r="C709">
        <v>12.388101317883367</v>
      </c>
      <c r="D709">
        <v>10.553061632209442</v>
      </c>
      <c r="E709">
        <v>11.035576518979695</v>
      </c>
      <c r="F709">
        <v>9.4344023313088208</v>
      </c>
    </row>
    <row r="710" spans="1:6">
      <c r="A710" t="s">
        <v>5526</v>
      </c>
      <c r="B710" t="s">
        <v>5527</v>
      </c>
      <c r="C710">
        <v>3.072736835158854</v>
      </c>
      <c r="D710">
        <v>3.2414241415342326</v>
      </c>
      <c r="E710">
        <v>8.9853825848560156</v>
      </c>
      <c r="F710">
        <v>9.4305922071465673</v>
      </c>
    </row>
    <row r="711" spans="1:6">
      <c r="A711" t="s">
        <v>384</v>
      </c>
      <c r="B711" t="s">
        <v>385</v>
      </c>
      <c r="C711">
        <v>0</v>
      </c>
      <c r="D711">
        <v>8.1160435305362988</v>
      </c>
      <c r="E711">
        <v>10.240788422032963</v>
      </c>
      <c r="F711">
        <v>9.4270582009301904</v>
      </c>
    </row>
    <row r="712" spans="1:6">
      <c r="A712" t="s">
        <v>3717</v>
      </c>
      <c r="B712" t="s">
        <v>3718</v>
      </c>
      <c r="C712">
        <v>9.3423257512828304</v>
      </c>
      <c r="D712">
        <v>8.4986738940572408</v>
      </c>
      <c r="E712">
        <v>9.6736505158838977</v>
      </c>
      <c r="F712">
        <v>9.4222213696734674</v>
      </c>
    </row>
    <row r="713" spans="1:6">
      <c r="A713" t="s">
        <v>453</v>
      </c>
      <c r="B713" t="s">
        <v>454</v>
      </c>
      <c r="C713">
        <v>0</v>
      </c>
      <c r="D713">
        <v>0</v>
      </c>
      <c r="E713">
        <v>9.0830932311467443</v>
      </c>
      <c r="F713">
        <v>9.4171105477326833</v>
      </c>
    </row>
    <row r="714" spans="1:6">
      <c r="A714" t="s">
        <v>5060</v>
      </c>
      <c r="B714" t="s">
        <v>5061</v>
      </c>
      <c r="C714">
        <v>7.0949136535810222</v>
      </c>
      <c r="D714">
        <v>9.5233709529716766</v>
      </c>
      <c r="E714">
        <v>9.7054472885352912</v>
      </c>
      <c r="F714">
        <v>9.4079200784272512</v>
      </c>
    </row>
    <row r="715" spans="1:6">
      <c r="A715" t="s">
        <v>2965</v>
      </c>
      <c r="B715" t="s">
        <v>2966</v>
      </c>
      <c r="C715">
        <v>12.468766243917102</v>
      </c>
      <c r="D715">
        <v>11.172227004914429</v>
      </c>
      <c r="E715">
        <v>11.24900744939881</v>
      </c>
      <c r="F715">
        <v>9.4077531199169258</v>
      </c>
    </row>
    <row r="716" spans="1:6">
      <c r="A716" t="s">
        <v>471</v>
      </c>
      <c r="B716" t="s">
        <v>472</v>
      </c>
      <c r="C716">
        <v>0</v>
      </c>
      <c r="D716">
        <v>9.345537899992852</v>
      </c>
      <c r="E716">
        <v>8.9983250404788837</v>
      </c>
      <c r="F716">
        <v>9.4010743185043086</v>
      </c>
    </row>
    <row r="717" spans="1:6">
      <c r="A717" t="s">
        <v>2500</v>
      </c>
      <c r="B717" t="s">
        <v>2501</v>
      </c>
      <c r="C717">
        <v>9.1518737925620872</v>
      </c>
      <c r="D717">
        <v>10.405235182371351</v>
      </c>
      <c r="E717">
        <v>10.262434557519754</v>
      </c>
      <c r="F717">
        <v>9.400281548703429</v>
      </c>
    </row>
    <row r="718" spans="1:6">
      <c r="A718" t="s">
        <v>5382</v>
      </c>
      <c r="B718" t="s">
        <v>5383</v>
      </c>
      <c r="C718">
        <v>9.1941838904940223</v>
      </c>
      <c r="D718">
        <v>9.7104815516010348</v>
      </c>
      <c r="E718">
        <v>9.3450008474440853</v>
      </c>
      <c r="F718">
        <v>9.399283571393104</v>
      </c>
    </row>
    <row r="719" spans="1:6">
      <c r="A719" t="s">
        <v>3180</v>
      </c>
      <c r="B719" t="s">
        <v>181</v>
      </c>
      <c r="C719">
        <v>4.2674626771172424</v>
      </c>
      <c r="D719">
        <v>9.005618994821706</v>
      </c>
      <c r="E719">
        <v>10.312117502936008</v>
      </c>
      <c r="F719">
        <v>9.3981533150746053</v>
      </c>
    </row>
    <row r="720" spans="1:6">
      <c r="A720" t="s">
        <v>5426</v>
      </c>
      <c r="B720" t="s">
        <v>5427</v>
      </c>
      <c r="C720">
        <v>8.8867216821642021</v>
      </c>
      <c r="D720">
        <v>8.692838945301002</v>
      </c>
      <c r="E720">
        <v>9.7645987731521906</v>
      </c>
      <c r="F720">
        <v>9.3961017330227019</v>
      </c>
    </row>
    <row r="721" spans="1:6">
      <c r="A721" t="s">
        <v>89</v>
      </c>
      <c r="B721" t="s">
        <v>368</v>
      </c>
      <c r="C721">
        <v>0</v>
      </c>
      <c r="D721">
        <v>8.8984846151251666</v>
      </c>
      <c r="E721">
        <v>10.891719564399761</v>
      </c>
      <c r="F721">
        <v>9.3912708219620491</v>
      </c>
    </row>
    <row r="722" spans="1:6">
      <c r="A722" t="s">
        <v>4623</v>
      </c>
      <c r="B722" t="s">
        <v>4624</v>
      </c>
      <c r="C722">
        <v>10.550230850394207</v>
      </c>
      <c r="D722">
        <v>10.04202951293146</v>
      </c>
      <c r="E722">
        <v>9.8683131658680097</v>
      </c>
      <c r="F722">
        <v>9.3840663333405434</v>
      </c>
    </row>
    <row r="723" spans="1:6">
      <c r="A723" t="s">
        <v>537</v>
      </c>
      <c r="B723" t="s">
        <v>538</v>
      </c>
      <c r="C723">
        <v>0</v>
      </c>
      <c r="D723">
        <v>0</v>
      </c>
      <c r="E723">
        <v>4.6670472369557841</v>
      </c>
      <c r="F723">
        <v>9.383220679286314</v>
      </c>
    </row>
    <row r="724" spans="1:6">
      <c r="A724" t="s">
        <v>95</v>
      </c>
      <c r="B724" t="s">
        <v>140</v>
      </c>
      <c r="C724">
        <v>0</v>
      </c>
      <c r="D724">
        <v>4.1622478047072891</v>
      </c>
      <c r="E724">
        <v>9.8359117077309293</v>
      </c>
      <c r="F724">
        <v>9.3774407572015352</v>
      </c>
    </row>
    <row r="725" spans="1:6">
      <c r="A725" t="s">
        <v>1951</v>
      </c>
      <c r="B725" t="s">
        <v>1952</v>
      </c>
      <c r="C725">
        <v>10.091530087948534</v>
      </c>
      <c r="D725">
        <v>9.557450014900823</v>
      </c>
      <c r="E725">
        <v>9.2789913760555827</v>
      </c>
      <c r="F725">
        <v>9.3719147646494019</v>
      </c>
    </row>
    <row r="726" spans="1:6">
      <c r="A726" t="s">
        <v>400</v>
      </c>
      <c r="B726" t="s">
        <v>401</v>
      </c>
      <c r="C726">
        <v>0</v>
      </c>
      <c r="D726">
        <v>3.2266764768878051</v>
      </c>
      <c r="E726">
        <v>9.8428627654025398</v>
      </c>
      <c r="F726">
        <v>9.3661174099148958</v>
      </c>
    </row>
    <row r="727" spans="1:6">
      <c r="A727" t="s">
        <v>4094</v>
      </c>
      <c r="B727" t="s">
        <v>4095</v>
      </c>
      <c r="C727">
        <v>10.60027046068241</v>
      </c>
      <c r="D727">
        <v>10.165379806146124</v>
      </c>
      <c r="E727">
        <v>9.306214139801309</v>
      </c>
      <c r="F727">
        <v>9.3617328023346911</v>
      </c>
    </row>
    <row r="728" spans="1:6">
      <c r="A728" t="s">
        <v>4765</v>
      </c>
      <c r="B728" t="s">
        <v>4766</v>
      </c>
      <c r="C728">
        <v>4.1653688251034762</v>
      </c>
      <c r="D728">
        <v>9.5179035873076163</v>
      </c>
      <c r="E728">
        <v>9.9631722753615453</v>
      </c>
      <c r="F728">
        <v>9.3586099901147364</v>
      </c>
    </row>
    <row r="729" spans="1:6">
      <c r="A729" t="s">
        <v>239</v>
      </c>
      <c r="B729" t="s">
        <v>240</v>
      </c>
      <c r="C729">
        <v>0</v>
      </c>
      <c r="D729">
        <v>0</v>
      </c>
      <c r="E729">
        <v>10.330602049524593</v>
      </c>
      <c r="F729">
        <v>9.3572497087162532</v>
      </c>
    </row>
    <row r="730" spans="1:6">
      <c r="A730" t="s">
        <v>3510</v>
      </c>
      <c r="B730" t="s">
        <v>3511</v>
      </c>
      <c r="C730">
        <v>9.3748905902921837</v>
      </c>
      <c r="D730">
        <v>9.9234720621494255</v>
      </c>
      <c r="E730">
        <v>9.4039305049729993</v>
      </c>
      <c r="F730">
        <v>9.3549955427435165</v>
      </c>
    </row>
    <row r="731" spans="1:6">
      <c r="A731" t="s">
        <v>3199</v>
      </c>
      <c r="B731" t="s">
        <v>5709</v>
      </c>
      <c r="C731">
        <v>4.1079120893890195</v>
      </c>
      <c r="D731">
        <v>4.4841749995129589</v>
      </c>
      <c r="E731">
        <v>9.7869474809563144</v>
      </c>
      <c r="F731">
        <v>9.3513706507649683</v>
      </c>
    </row>
    <row r="732" spans="1:6">
      <c r="A732" t="s">
        <v>3337</v>
      </c>
      <c r="B732" t="s">
        <v>181</v>
      </c>
      <c r="C732">
        <v>4.4015166258507401</v>
      </c>
      <c r="D732">
        <v>0</v>
      </c>
      <c r="E732">
        <v>9.3505122274704426</v>
      </c>
      <c r="F732">
        <v>9.3454747136239789</v>
      </c>
    </row>
    <row r="733" spans="1:6">
      <c r="A733" t="s">
        <v>559</v>
      </c>
      <c r="B733" t="s">
        <v>5661</v>
      </c>
      <c r="C733">
        <v>0</v>
      </c>
      <c r="D733">
        <v>0</v>
      </c>
      <c r="E733">
        <v>8.1399174764044062</v>
      </c>
      <c r="F733">
        <v>9.342416947228541</v>
      </c>
    </row>
    <row r="734" spans="1:6">
      <c r="A734" t="s">
        <v>5160</v>
      </c>
      <c r="B734" t="s">
        <v>5161</v>
      </c>
      <c r="C734">
        <v>7.8207902782202616</v>
      </c>
      <c r="D734">
        <v>4.7949191878860935</v>
      </c>
      <c r="E734">
        <v>10.06507464574889</v>
      </c>
      <c r="F734">
        <v>9.3413411708356051</v>
      </c>
    </row>
    <row r="735" spans="1:6">
      <c r="A735" t="s">
        <v>2649</v>
      </c>
      <c r="B735" t="s">
        <v>2650</v>
      </c>
      <c r="C735">
        <v>3.5967380394362296</v>
      </c>
      <c r="D735">
        <v>4.2730613794288983</v>
      </c>
      <c r="E735">
        <v>10.130330674373164</v>
      </c>
      <c r="F735">
        <v>9.3369195969904109</v>
      </c>
    </row>
    <row r="736" spans="1:6">
      <c r="A736" t="s">
        <v>2946</v>
      </c>
      <c r="B736" t="s">
        <v>5702</v>
      </c>
      <c r="C736">
        <v>10.000127853435753</v>
      </c>
      <c r="D736">
        <v>10.327151065867046</v>
      </c>
      <c r="E736">
        <v>9.6010817986426567</v>
      </c>
      <c r="F736">
        <v>9.3342609286245981</v>
      </c>
    </row>
    <row r="737" spans="1:6">
      <c r="A737" t="s">
        <v>5451</v>
      </c>
      <c r="B737" t="s">
        <v>1724</v>
      </c>
      <c r="C737">
        <v>8.2671406922240358</v>
      </c>
      <c r="D737">
        <v>8.6661807877214745</v>
      </c>
      <c r="E737">
        <v>9.5690130251208778</v>
      </c>
      <c r="F737">
        <v>9.3342563581132421</v>
      </c>
    </row>
    <row r="738" spans="1:6">
      <c r="A738" t="s">
        <v>87</v>
      </c>
      <c r="B738" t="s">
        <v>2894</v>
      </c>
      <c r="C738">
        <v>7.3215144976855013</v>
      </c>
      <c r="D738">
        <v>8.41510040434998</v>
      </c>
      <c r="E738">
        <v>10.122026655426581</v>
      </c>
      <c r="F738">
        <v>9.3258816088134644</v>
      </c>
    </row>
    <row r="739" spans="1:6">
      <c r="A739" t="s">
        <v>499</v>
      </c>
      <c r="B739" t="s">
        <v>181</v>
      </c>
      <c r="C739">
        <v>0</v>
      </c>
      <c r="D739">
        <v>8.9122549145994832</v>
      </c>
      <c r="E739">
        <v>8.4130216433821143</v>
      </c>
      <c r="F739">
        <v>9.323033951682131</v>
      </c>
    </row>
    <row r="740" spans="1:6">
      <c r="A740" t="s">
        <v>186</v>
      </c>
      <c r="B740" t="s">
        <v>187</v>
      </c>
      <c r="C740">
        <v>8.2172834842389761</v>
      </c>
      <c r="D740">
        <v>9.5783212480878142</v>
      </c>
      <c r="E740">
        <v>10.197937080021166</v>
      </c>
      <c r="F740">
        <v>9.3196081046773553</v>
      </c>
    </row>
    <row r="741" spans="1:6">
      <c r="A741" t="s">
        <v>3945</v>
      </c>
      <c r="B741" t="s">
        <v>2657</v>
      </c>
      <c r="C741">
        <v>9.8472063132364767</v>
      </c>
      <c r="D741">
        <v>10.227266425580559</v>
      </c>
      <c r="E741">
        <v>9.389015254777398</v>
      </c>
      <c r="F741">
        <v>9.3179982598485616</v>
      </c>
    </row>
    <row r="742" spans="1:6">
      <c r="A742" t="s">
        <v>1901</v>
      </c>
      <c r="B742" t="s">
        <v>1902</v>
      </c>
      <c r="C742">
        <v>8.1743376743588634</v>
      </c>
      <c r="D742">
        <v>8.9916280843019152</v>
      </c>
      <c r="E742">
        <v>8.4834439424154731</v>
      </c>
      <c r="F742">
        <v>9.3174576837287084</v>
      </c>
    </row>
    <row r="743" spans="1:6">
      <c r="A743" t="s">
        <v>5141</v>
      </c>
      <c r="B743" t="s">
        <v>2144</v>
      </c>
      <c r="C743">
        <v>7.9989390310226476</v>
      </c>
      <c r="D743">
        <v>9.5520663615302386</v>
      </c>
      <c r="E743">
        <v>8.4213209219260197</v>
      </c>
      <c r="F743">
        <v>9.3173259534287496</v>
      </c>
    </row>
    <row r="744" spans="1:6">
      <c r="A744" t="s">
        <v>4321</v>
      </c>
      <c r="B744" t="s">
        <v>4322</v>
      </c>
      <c r="C744">
        <v>13.018473385316227</v>
      </c>
      <c r="D744">
        <v>12.119863516099157</v>
      </c>
      <c r="E744">
        <v>9.1416876906624793</v>
      </c>
      <c r="F744">
        <v>9.3147296411447478</v>
      </c>
    </row>
    <row r="745" spans="1:6">
      <c r="A745" t="s">
        <v>4480</v>
      </c>
      <c r="B745" t="s">
        <v>181</v>
      </c>
      <c r="C745">
        <v>10.812324371577404</v>
      </c>
      <c r="D745">
        <v>0</v>
      </c>
      <c r="E745">
        <v>0</v>
      </c>
      <c r="F745">
        <v>9.3106932011861545</v>
      </c>
    </row>
    <row r="746" spans="1:6">
      <c r="A746" t="s">
        <v>4948</v>
      </c>
      <c r="B746" t="s">
        <v>4949</v>
      </c>
      <c r="C746">
        <v>8.0063507296549403</v>
      </c>
      <c r="D746">
        <v>9.6551225848747837</v>
      </c>
      <c r="E746">
        <v>9.8409226634277012</v>
      </c>
      <c r="F746">
        <v>9.3031798419288219</v>
      </c>
    </row>
    <row r="747" spans="1:6">
      <c r="A747" t="s">
        <v>4057</v>
      </c>
      <c r="B747" t="s">
        <v>4058</v>
      </c>
      <c r="C747">
        <v>3.9954207182584978</v>
      </c>
      <c r="D747">
        <v>3.8439152774861314</v>
      </c>
      <c r="E747">
        <v>9.8995666911487277</v>
      </c>
      <c r="F747">
        <v>9.2918584054459217</v>
      </c>
    </row>
    <row r="748" spans="1:6">
      <c r="A748" t="s">
        <v>5086</v>
      </c>
      <c r="B748" t="s">
        <v>181</v>
      </c>
      <c r="C748">
        <v>15.030838737293166</v>
      </c>
      <c r="D748">
        <v>4.4072752117309042</v>
      </c>
      <c r="E748">
        <v>11.522266291193736</v>
      </c>
      <c r="F748">
        <v>9.2825248307112957</v>
      </c>
    </row>
    <row r="749" spans="1:6">
      <c r="A749" t="s">
        <v>5520</v>
      </c>
      <c r="B749" t="s">
        <v>5521</v>
      </c>
      <c r="C749">
        <v>11.983433849169305</v>
      </c>
      <c r="D749">
        <v>5.7414644661853007</v>
      </c>
      <c r="E749">
        <v>11.268903599673564</v>
      </c>
      <c r="F749">
        <v>9.2809797852699738</v>
      </c>
    </row>
    <row r="750" spans="1:6">
      <c r="A750" t="s">
        <v>1899</v>
      </c>
      <c r="B750" t="s">
        <v>1900</v>
      </c>
      <c r="C750">
        <v>8.6992761746671228</v>
      </c>
      <c r="D750">
        <v>3.6639334857010182</v>
      </c>
      <c r="E750">
        <v>9.597857530015526</v>
      </c>
      <c r="F750">
        <v>9.2775865339402763</v>
      </c>
    </row>
    <row r="751" spans="1:6">
      <c r="A751" t="s">
        <v>3529</v>
      </c>
      <c r="B751" t="s">
        <v>3530</v>
      </c>
      <c r="C751">
        <v>9.8100054889678532</v>
      </c>
      <c r="D751">
        <v>9.998881367481804</v>
      </c>
      <c r="E751">
        <v>10.621894028979115</v>
      </c>
      <c r="F751">
        <v>9.2696259619166135</v>
      </c>
    </row>
    <row r="752" spans="1:6" ht="14.25">
      <c r="A752" t="s">
        <v>408</v>
      </c>
      <c r="B752" s="9" t="s">
        <v>409</v>
      </c>
      <c r="C752">
        <v>0</v>
      </c>
      <c r="D752">
        <v>4.2588543758589825</v>
      </c>
      <c r="E752">
        <v>9.7276697696692374</v>
      </c>
      <c r="F752">
        <v>9.2691914578483381</v>
      </c>
    </row>
    <row r="753" spans="1:6">
      <c r="A753" t="s">
        <v>3066</v>
      </c>
      <c r="B753" t="s">
        <v>3062</v>
      </c>
      <c r="C753">
        <v>11.076725346526128</v>
      </c>
      <c r="D753">
        <v>10.516584102601128</v>
      </c>
      <c r="E753">
        <v>4.9847292372064196</v>
      </c>
      <c r="F753">
        <v>9.2664159589659683</v>
      </c>
    </row>
    <row r="754" spans="1:6">
      <c r="A754" t="s">
        <v>2284</v>
      </c>
      <c r="B754" t="s">
        <v>2285</v>
      </c>
      <c r="C754">
        <v>4.1690338987713078</v>
      </c>
      <c r="D754">
        <v>9.7589989446494609</v>
      </c>
      <c r="E754">
        <v>4.4698630603950704</v>
      </c>
      <c r="F754">
        <v>9.266106736867302</v>
      </c>
    </row>
    <row r="755" spans="1:6">
      <c r="A755" t="s">
        <v>4933</v>
      </c>
      <c r="B755" t="s">
        <v>4934</v>
      </c>
      <c r="C755">
        <v>8.5043253743548242</v>
      </c>
      <c r="D755">
        <v>9.1606774270166795</v>
      </c>
      <c r="E755">
        <v>8.8984243617601599</v>
      </c>
      <c r="F755">
        <v>9.260727153655953</v>
      </c>
    </row>
    <row r="756" spans="1:6">
      <c r="A756" t="s">
        <v>4769</v>
      </c>
      <c r="B756" t="s">
        <v>4770</v>
      </c>
      <c r="C756">
        <v>7.7156275052592154</v>
      </c>
      <c r="D756">
        <v>9.3436511514169016</v>
      </c>
      <c r="E756">
        <v>9.1207060954164376</v>
      </c>
      <c r="F756">
        <v>9.2526195171514516</v>
      </c>
    </row>
    <row r="757" spans="1:6">
      <c r="A757" t="s">
        <v>3582</v>
      </c>
      <c r="B757" t="s">
        <v>3583</v>
      </c>
      <c r="C757">
        <v>9.0221321307840583</v>
      </c>
      <c r="D757">
        <v>9.9506383945850168</v>
      </c>
      <c r="E757">
        <v>10.563839923466574</v>
      </c>
      <c r="F757">
        <v>9.2502184290684255</v>
      </c>
    </row>
    <row r="758" spans="1:6">
      <c r="A758" t="s">
        <v>3749</v>
      </c>
      <c r="B758" t="s">
        <v>181</v>
      </c>
      <c r="C758">
        <v>12.06056537626929</v>
      </c>
      <c r="D758">
        <v>11.325769538784478</v>
      </c>
      <c r="E758">
        <v>9.8465436090805625</v>
      </c>
      <c r="F758">
        <v>9.2448050063043574</v>
      </c>
    </row>
    <row r="759" spans="1:6">
      <c r="A759" t="s">
        <v>3569</v>
      </c>
      <c r="B759" t="s">
        <v>1051</v>
      </c>
      <c r="C759">
        <v>3.9379821596154838</v>
      </c>
      <c r="D759">
        <v>3.8714410105002046</v>
      </c>
      <c r="E759">
        <v>9.8474362260438291</v>
      </c>
      <c r="F759">
        <v>9.239174074207213</v>
      </c>
    </row>
    <row r="760" spans="1:6">
      <c r="A760" t="s">
        <v>2074</v>
      </c>
      <c r="B760" t="s">
        <v>2075</v>
      </c>
      <c r="C760">
        <v>11.719945316336954</v>
      </c>
      <c r="D760">
        <v>11.078321576781683</v>
      </c>
      <c r="E760">
        <v>11.037596519224628</v>
      </c>
      <c r="F760">
        <v>9.2378562520848639</v>
      </c>
    </row>
    <row r="761" spans="1:6">
      <c r="A761" t="s">
        <v>1879</v>
      </c>
      <c r="B761" t="s">
        <v>1880</v>
      </c>
      <c r="C761">
        <v>8.3022218627871673</v>
      </c>
      <c r="D761">
        <v>8.6478280734160329</v>
      </c>
      <c r="E761">
        <v>9.3630236096990647</v>
      </c>
      <c r="F761">
        <v>9.2378360014023073</v>
      </c>
    </row>
    <row r="762" spans="1:6">
      <c r="A762" t="s">
        <v>365</v>
      </c>
      <c r="B762" t="s">
        <v>366</v>
      </c>
      <c r="C762">
        <v>0</v>
      </c>
      <c r="D762">
        <v>7.7067663270315867</v>
      </c>
      <c r="E762">
        <v>10.935107342809207</v>
      </c>
      <c r="F762">
        <v>9.2360662475663844</v>
      </c>
    </row>
    <row r="763" spans="1:6">
      <c r="A763" t="s">
        <v>2786</v>
      </c>
      <c r="B763" t="s">
        <v>2787</v>
      </c>
      <c r="C763">
        <v>9.7016145345603011</v>
      </c>
      <c r="D763">
        <v>10.40883276370387</v>
      </c>
      <c r="E763">
        <v>10.037966043980077</v>
      </c>
      <c r="F763">
        <v>9.2331959693753323</v>
      </c>
    </row>
    <row r="764" spans="1:6">
      <c r="A764" t="s">
        <v>439</v>
      </c>
      <c r="B764" t="s">
        <v>440</v>
      </c>
      <c r="C764">
        <v>0</v>
      </c>
      <c r="D764">
        <v>0</v>
      </c>
      <c r="E764">
        <v>9.261861285184871</v>
      </c>
      <c r="F764">
        <v>9.2273789261278054</v>
      </c>
    </row>
    <row r="765" spans="1:6">
      <c r="A765" t="s">
        <v>4306</v>
      </c>
      <c r="B765" t="s">
        <v>4307</v>
      </c>
      <c r="C765">
        <v>8.1587414609410445</v>
      </c>
      <c r="D765">
        <v>10.228150502481009</v>
      </c>
      <c r="E765">
        <v>10.354870864592645</v>
      </c>
      <c r="F765">
        <v>9.2258723254616815</v>
      </c>
    </row>
    <row r="766" spans="1:6">
      <c r="A766" t="s">
        <v>5186</v>
      </c>
      <c r="B766" t="s">
        <v>5187</v>
      </c>
      <c r="C766">
        <v>9.6602341445037325</v>
      </c>
      <c r="D766">
        <v>8.4435909598221137</v>
      </c>
      <c r="E766">
        <v>8.4354153765018776</v>
      </c>
      <c r="F766">
        <v>9.2228644749910504</v>
      </c>
    </row>
    <row r="767" spans="1:6">
      <c r="A767" t="s">
        <v>207</v>
      </c>
      <c r="B767" t="s">
        <v>208</v>
      </c>
      <c r="C767">
        <v>0</v>
      </c>
      <c r="D767">
        <v>0</v>
      </c>
      <c r="E767">
        <v>4.8001144309493995</v>
      </c>
      <c r="F767">
        <v>9.2191008412044049</v>
      </c>
    </row>
    <row r="768" spans="1:6">
      <c r="A768" t="s">
        <v>2248</v>
      </c>
      <c r="B768" t="s">
        <v>2249</v>
      </c>
      <c r="C768">
        <v>9.8694241564876108</v>
      </c>
      <c r="D768">
        <v>0</v>
      </c>
      <c r="E768">
        <v>8.9688075600694486</v>
      </c>
      <c r="F768">
        <v>9.2178557315874734</v>
      </c>
    </row>
    <row r="769" spans="1:6">
      <c r="A769" t="s">
        <v>2900</v>
      </c>
      <c r="B769" t="s">
        <v>2901</v>
      </c>
      <c r="C769">
        <v>7.9877960556997296</v>
      </c>
      <c r="D769">
        <v>9.6327703916682523</v>
      </c>
      <c r="E769">
        <v>10.248552676252499</v>
      </c>
      <c r="F769">
        <v>9.2158674216577126</v>
      </c>
    </row>
    <row r="770" spans="1:6">
      <c r="A770" t="s">
        <v>5657</v>
      </c>
      <c r="B770" t="s">
        <v>5658</v>
      </c>
      <c r="C770">
        <v>7.6930127516495297</v>
      </c>
      <c r="D770">
        <v>8.5920411263575147</v>
      </c>
      <c r="E770">
        <v>8.9989431508910194</v>
      </c>
      <c r="F770">
        <v>9.2135590522431841</v>
      </c>
    </row>
    <row r="771" spans="1:6">
      <c r="A771" t="s">
        <v>3138</v>
      </c>
      <c r="B771" t="s">
        <v>3139</v>
      </c>
      <c r="C771">
        <v>8.4783359219036036</v>
      </c>
      <c r="D771">
        <v>8.1011038183557726</v>
      </c>
      <c r="E771">
        <v>8.8388549848473588</v>
      </c>
      <c r="F771">
        <v>9.206430522799625</v>
      </c>
    </row>
    <row r="772" spans="1:6">
      <c r="A772" t="s">
        <v>3061</v>
      </c>
      <c r="B772" t="s">
        <v>3062</v>
      </c>
      <c r="C772">
        <v>8.0573601349070962</v>
      </c>
      <c r="D772">
        <v>9.3799778674225003</v>
      </c>
      <c r="E772">
        <v>9.9352233908041558</v>
      </c>
      <c r="F772">
        <v>9.2004777027638642</v>
      </c>
    </row>
    <row r="773" spans="1:6">
      <c r="A773" t="s">
        <v>4832</v>
      </c>
      <c r="B773" t="s">
        <v>181</v>
      </c>
      <c r="C773">
        <v>11.043929115923939</v>
      </c>
      <c r="D773">
        <v>8.8964370826427555</v>
      </c>
      <c r="E773">
        <v>4.941924942291541</v>
      </c>
      <c r="F773">
        <v>9.1960050065483543</v>
      </c>
    </row>
    <row r="774" spans="1:6">
      <c r="A774" t="s">
        <v>2148</v>
      </c>
      <c r="B774" t="s">
        <v>2149</v>
      </c>
      <c r="C774">
        <v>10.42822362994743</v>
      </c>
      <c r="D774">
        <v>0</v>
      </c>
      <c r="E774">
        <v>9.3340953948015759</v>
      </c>
      <c r="F774">
        <v>9.1943353838356785</v>
      </c>
    </row>
    <row r="775" spans="1:6">
      <c r="A775" t="s">
        <v>4449</v>
      </c>
      <c r="B775" t="s">
        <v>4450</v>
      </c>
      <c r="C775">
        <v>9.3921461063614462</v>
      </c>
      <c r="D775">
        <v>10.127593922979919</v>
      </c>
      <c r="E775">
        <v>9.2592648892220382</v>
      </c>
      <c r="F775">
        <v>9.1937285086660623</v>
      </c>
    </row>
    <row r="776" spans="1:6">
      <c r="A776" t="s">
        <v>3994</v>
      </c>
      <c r="B776" t="s">
        <v>3995</v>
      </c>
      <c r="C776">
        <v>12.675393190089153</v>
      </c>
      <c r="D776">
        <v>4.223417588543021</v>
      </c>
      <c r="E776">
        <v>9.0400370370044225</v>
      </c>
      <c r="F776">
        <v>9.192754357441558</v>
      </c>
    </row>
    <row r="777" spans="1:6">
      <c r="A777" t="s">
        <v>624</v>
      </c>
      <c r="B777" t="s">
        <v>625</v>
      </c>
      <c r="C777">
        <v>0</v>
      </c>
      <c r="D777">
        <v>10.220264633374407</v>
      </c>
      <c r="E777">
        <v>7.9228133248320329</v>
      </c>
      <c r="F777">
        <v>9.1887924887120036</v>
      </c>
    </row>
    <row r="778" spans="1:6">
      <c r="A778" t="s">
        <v>3622</v>
      </c>
      <c r="B778" t="s">
        <v>3327</v>
      </c>
      <c r="C778">
        <v>8.6956721853957628</v>
      </c>
      <c r="D778">
        <v>8.2760179509957759</v>
      </c>
      <c r="E778">
        <v>9.2212724340495793</v>
      </c>
      <c r="F778">
        <v>9.1868051703828311</v>
      </c>
    </row>
    <row r="779" spans="1:6">
      <c r="A779" t="s">
        <v>2618</v>
      </c>
      <c r="B779" t="s">
        <v>2619</v>
      </c>
      <c r="C779">
        <v>7.6211370954552322</v>
      </c>
      <c r="D779">
        <v>8.6548998518108746</v>
      </c>
      <c r="E779">
        <v>9.3598403812664976</v>
      </c>
      <c r="F779">
        <v>9.1752412080976455</v>
      </c>
    </row>
    <row r="780" spans="1:6">
      <c r="A780" t="s">
        <v>5258</v>
      </c>
      <c r="B780" t="s">
        <v>5259</v>
      </c>
      <c r="C780">
        <v>4.9982649904125269</v>
      </c>
      <c r="D780">
        <v>5.1751104846419249</v>
      </c>
      <c r="E780">
        <v>9.9331084231308289</v>
      </c>
      <c r="F780">
        <v>9.1732935450567332</v>
      </c>
    </row>
    <row r="781" spans="1:6">
      <c r="A781" t="s">
        <v>2940</v>
      </c>
      <c r="B781" t="s">
        <v>2941</v>
      </c>
      <c r="C781">
        <v>6.8393847865990463</v>
      </c>
      <c r="D781">
        <v>7.1271875384810706</v>
      </c>
      <c r="E781">
        <v>9.1119488889527638</v>
      </c>
      <c r="F781">
        <v>9.1682652798177671</v>
      </c>
    </row>
    <row r="782" spans="1:6">
      <c r="A782" t="s">
        <v>2242</v>
      </c>
      <c r="B782" t="s">
        <v>2243</v>
      </c>
      <c r="C782">
        <v>9.5020530892807908</v>
      </c>
      <c r="D782">
        <v>9.7343965686060283</v>
      </c>
      <c r="E782">
        <v>8.9762544134659095</v>
      </c>
      <c r="F782">
        <v>9.1655121408351512</v>
      </c>
    </row>
    <row r="783" spans="1:6">
      <c r="A783" t="s">
        <v>3876</v>
      </c>
      <c r="B783" t="s">
        <v>3877</v>
      </c>
      <c r="C783">
        <v>9.0329171758438527</v>
      </c>
      <c r="D783">
        <v>10.405081183241933</v>
      </c>
      <c r="E783">
        <v>9.4107950869575951</v>
      </c>
      <c r="F783">
        <v>9.1598425055832013</v>
      </c>
    </row>
    <row r="784" spans="1:6">
      <c r="A784" t="s">
        <v>3257</v>
      </c>
      <c r="B784" t="s">
        <v>3258</v>
      </c>
      <c r="C784">
        <v>10.770484338410018</v>
      </c>
      <c r="D784">
        <v>11.161563808278528</v>
      </c>
      <c r="E784">
        <v>9.5051914684504517</v>
      </c>
      <c r="F784">
        <v>9.1524537838873012</v>
      </c>
    </row>
    <row r="785" spans="1:6">
      <c r="A785" t="s">
        <v>2125</v>
      </c>
      <c r="B785" t="s">
        <v>2126</v>
      </c>
      <c r="C785">
        <v>9.905744411661896</v>
      </c>
      <c r="D785">
        <v>9.1541140767709379</v>
      </c>
      <c r="E785">
        <v>10.518361392384309</v>
      </c>
      <c r="F785">
        <v>9.1498728417390751</v>
      </c>
    </row>
    <row r="786" spans="1:6">
      <c r="A786" t="s">
        <v>4815</v>
      </c>
      <c r="B786" t="s">
        <v>4816</v>
      </c>
      <c r="C786">
        <v>4.0662884213350043</v>
      </c>
      <c r="D786">
        <v>9.4309714707988146</v>
      </c>
      <c r="E786">
        <v>10.399888677776698</v>
      </c>
      <c r="F786">
        <v>9.1456014928153841</v>
      </c>
    </row>
    <row r="787" spans="1:6">
      <c r="A787" t="s">
        <v>3221</v>
      </c>
      <c r="B787" t="s">
        <v>3222</v>
      </c>
      <c r="C787">
        <v>7.5961016221866053</v>
      </c>
      <c r="D787">
        <v>7.5914528970213464</v>
      </c>
      <c r="E787">
        <v>8.0367503500299051</v>
      </c>
      <c r="F787">
        <v>9.1449579780881365</v>
      </c>
    </row>
    <row r="788" spans="1:6">
      <c r="A788" t="s">
        <v>450</v>
      </c>
      <c r="B788" t="s">
        <v>451</v>
      </c>
      <c r="C788">
        <v>0</v>
      </c>
      <c r="D788">
        <v>8.8651593342719384</v>
      </c>
      <c r="E788">
        <v>9.2344379575449338</v>
      </c>
      <c r="F788">
        <v>9.1444372389398012</v>
      </c>
    </row>
    <row r="789" spans="1:6">
      <c r="A789" t="s">
        <v>2424</v>
      </c>
      <c r="B789" t="s">
        <v>2423</v>
      </c>
      <c r="C789">
        <v>9.8677039391422348</v>
      </c>
      <c r="D789">
        <v>9.2315649449454327</v>
      </c>
      <c r="E789">
        <v>8.7821069252215747</v>
      </c>
      <c r="F789">
        <v>9.1423464477822058</v>
      </c>
    </row>
    <row r="790" spans="1:6">
      <c r="A790" t="s">
        <v>3051</v>
      </c>
      <c r="B790" t="s">
        <v>3052</v>
      </c>
      <c r="C790">
        <v>9.3355642165961843</v>
      </c>
      <c r="D790">
        <v>9.9341630722780394</v>
      </c>
      <c r="E790">
        <v>9.3442415207015799</v>
      </c>
      <c r="F790">
        <v>9.1412405051154373</v>
      </c>
    </row>
    <row r="791" spans="1:6">
      <c r="A791" t="s">
        <v>410</v>
      </c>
      <c r="B791" t="s">
        <v>321</v>
      </c>
      <c r="C791">
        <v>0</v>
      </c>
      <c r="D791">
        <v>0</v>
      </c>
      <c r="E791">
        <v>9.7691803818596963</v>
      </c>
      <c r="F791">
        <v>9.1406409861483713</v>
      </c>
    </row>
    <row r="792" spans="1:6">
      <c r="A792" t="s">
        <v>3654</v>
      </c>
      <c r="B792" t="s">
        <v>3655</v>
      </c>
      <c r="C792">
        <v>8.7160159089112774</v>
      </c>
      <c r="D792">
        <v>10.14583683873756</v>
      </c>
      <c r="E792">
        <v>8.9491236576692259</v>
      </c>
      <c r="F792">
        <v>9.1383775755214494</v>
      </c>
    </row>
    <row r="793" spans="1:6">
      <c r="A793" t="s">
        <v>2949</v>
      </c>
      <c r="B793" t="s">
        <v>2950</v>
      </c>
      <c r="C793">
        <v>10.680279488123777</v>
      </c>
      <c r="D793">
        <v>9.8103766476570051</v>
      </c>
      <c r="E793">
        <v>9.2172390788121881</v>
      </c>
      <c r="F793">
        <v>9.1362157468600849</v>
      </c>
    </row>
    <row r="794" spans="1:6">
      <c r="A794" t="s">
        <v>2373</v>
      </c>
      <c r="B794" t="s">
        <v>2374</v>
      </c>
      <c r="C794">
        <v>9.1921252210579851</v>
      </c>
      <c r="D794">
        <v>10.08667553416738</v>
      </c>
      <c r="E794">
        <v>9.4559402172866172</v>
      </c>
      <c r="F794">
        <v>9.1339660836016439</v>
      </c>
    </row>
    <row r="795" spans="1:6">
      <c r="A795" t="s">
        <v>3882</v>
      </c>
      <c r="B795" t="s">
        <v>3883</v>
      </c>
      <c r="C795">
        <v>11.414447179742815</v>
      </c>
      <c r="D795">
        <v>10.811551796647159</v>
      </c>
      <c r="E795">
        <v>9.35756519183305</v>
      </c>
      <c r="F795">
        <v>9.1338224211961823</v>
      </c>
    </row>
    <row r="796" spans="1:6">
      <c r="A796" t="s">
        <v>3861</v>
      </c>
      <c r="B796" t="s">
        <v>3862</v>
      </c>
      <c r="C796">
        <v>11.019977327446329</v>
      </c>
      <c r="D796">
        <v>10.975870688393236</v>
      </c>
      <c r="E796">
        <v>10.235112725100247</v>
      </c>
      <c r="F796">
        <v>9.1318757664058481</v>
      </c>
    </row>
    <row r="797" spans="1:6">
      <c r="A797" t="s">
        <v>2047</v>
      </c>
      <c r="B797" t="s">
        <v>2048</v>
      </c>
      <c r="C797">
        <v>9.6565292022302707</v>
      </c>
      <c r="D797">
        <v>10.135453901975733</v>
      </c>
      <c r="E797">
        <v>9.0876162117182133</v>
      </c>
      <c r="F797">
        <v>9.1312046640689211</v>
      </c>
    </row>
    <row r="798" spans="1:6">
      <c r="A798" t="s">
        <v>5098</v>
      </c>
      <c r="B798" t="s">
        <v>5099</v>
      </c>
      <c r="C798">
        <v>8.649305127015209</v>
      </c>
      <c r="D798">
        <v>9.3988545336967881</v>
      </c>
      <c r="E798">
        <v>8.8394290228919914</v>
      </c>
      <c r="F798">
        <v>9.129692221410421</v>
      </c>
    </row>
    <row r="799" spans="1:6">
      <c r="A799" t="s">
        <v>4092</v>
      </c>
      <c r="B799" t="s">
        <v>4093</v>
      </c>
      <c r="C799">
        <v>8.3964957028577452</v>
      </c>
      <c r="D799">
        <v>10.052853886075901</v>
      </c>
      <c r="E799">
        <v>8.7056317947434945</v>
      </c>
      <c r="F799">
        <v>9.1245986280883891</v>
      </c>
    </row>
    <row r="800" spans="1:6">
      <c r="A800" t="s">
        <v>1835</v>
      </c>
      <c r="B800" t="s">
        <v>1836</v>
      </c>
      <c r="C800">
        <v>4.4629848787901247</v>
      </c>
      <c r="D800">
        <v>5.1039708216310906</v>
      </c>
      <c r="E800">
        <v>9.9070168168586612</v>
      </c>
      <c r="F800">
        <v>9.117046889437578</v>
      </c>
    </row>
    <row r="801" spans="1:6">
      <c r="A801" t="s">
        <v>5359</v>
      </c>
      <c r="B801" t="s">
        <v>4875</v>
      </c>
      <c r="C801">
        <v>7.0358386463439153</v>
      </c>
      <c r="D801">
        <v>0</v>
      </c>
      <c r="E801">
        <v>8.9854257972391167</v>
      </c>
      <c r="F801">
        <v>9.1119001044358008</v>
      </c>
    </row>
    <row r="802" spans="1:6">
      <c r="A802" t="s">
        <v>2141</v>
      </c>
      <c r="B802" t="s">
        <v>2142</v>
      </c>
      <c r="C802">
        <v>9.1796840742652286</v>
      </c>
      <c r="D802">
        <v>9.883978199158987</v>
      </c>
      <c r="E802">
        <v>9.2630111402188717</v>
      </c>
      <c r="F802">
        <v>9.1080341057916918</v>
      </c>
    </row>
    <row r="803" spans="1:6">
      <c r="A803" t="s">
        <v>1764</v>
      </c>
      <c r="B803" t="s">
        <v>1765</v>
      </c>
      <c r="C803">
        <v>8.4774225431955372</v>
      </c>
      <c r="D803">
        <v>9.1835394051904231</v>
      </c>
      <c r="E803">
        <v>8.9950609477368477</v>
      </c>
      <c r="F803">
        <v>9.0980128448644813</v>
      </c>
    </row>
    <row r="804" spans="1:6">
      <c r="A804" t="s">
        <v>3557</v>
      </c>
      <c r="B804" t="s">
        <v>3558</v>
      </c>
      <c r="C804">
        <v>8.8688334797169581</v>
      </c>
      <c r="D804">
        <v>9.4219433617636952</v>
      </c>
      <c r="E804">
        <v>9.2686718290813594</v>
      </c>
      <c r="F804">
        <v>9.0949934573477513</v>
      </c>
    </row>
    <row r="805" spans="1:6">
      <c r="A805" t="s">
        <v>5345</v>
      </c>
      <c r="B805" t="s">
        <v>5346</v>
      </c>
      <c r="C805">
        <v>10.352093283371929</v>
      </c>
      <c r="D805">
        <v>9.9076205537251365</v>
      </c>
      <c r="E805">
        <v>9.4346428733444938</v>
      </c>
      <c r="F805">
        <v>9.0946748015394512</v>
      </c>
    </row>
    <row r="806" spans="1:6">
      <c r="A806" t="s">
        <v>5436</v>
      </c>
      <c r="B806" t="s">
        <v>181</v>
      </c>
      <c r="C806">
        <v>9.8619945893556995</v>
      </c>
      <c r="D806">
        <v>9.3910442864594845</v>
      </c>
      <c r="E806">
        <v>9.5951205632877254</v>
      </c>
      <c r="F806">
        <v>9.094324924078883</v>
      </c>
    </row>
    <row r="807" spans="1:6">
      <c r="A807" t="s">
        <v>2041</v>
      </c>
      <c r="B807" t="s">
        <v>2042</v>
      </c>
      <c r="C807">
        <v>7.8084891114328627</v>
      </c>
      <c r="D807">
        <v>9.4648313726433031</v>
      </c>
      <c r="E807">
        <v>9.1655725223399322</v>
      </c>
      <c r="F807">
        <v>9.0943151460373439</v>
      </c>
    </row>
    <row r="808" spans="1:6">
      <c r="A808" t="s">
        <v>4208</v>
      </c>
      <c r="B808" t="s">
        <v>4209</v>
      </c>
      <c r="C808">
        <v>9.2748557603906328</v>
      </c>
      <c r="D808">
        <v>8.0275217304346143</v>
      </c>
      <c r="E808">
        <v>8.604293785842259</v>
      </c>
      <c r="F808">
        <v>9.0932230302106198</v>
      </c>
    </row>
    <row r="809" spans="1:6">
      <c r="A809" t="s">
        <v>3283</v>
      </c>
      <c r="B809" t="s">
        <v>320</v>
      </c>
      <c r="C809">
        <v>8.9453762313466889</v>
      </c>
      <c r="D809">
        <v>8.6939156984252133</v>
      </c>
      <c r="E809">
        <v>9.6142347037670035</v>
      </c>
      <c r="F809">
        <v>9.0901349195760126</v>
      </c>
    </row>
    <row r="810" spans="1:6">
      <c r="A810" t="s">
        <v>2511</v>
      </c>
      <c r="B810" t="s">
        <v>2512</v>
      </c>
      <c r="C810">
        <v>9.9755845557887604</v>
      </c>
      <c r="D810">
        <v>8.1784574344682799</v>
      </c>
      <c r="E810">
        <v>9.4162180839435514</v>
      </c>
      <c r="F810">
        <v>9.0892635097751349</v>
      </c>
    </row>
    <row r="811" spans="1:6">
      <c r="A811" t="s">
        <v>1794</v>
      </c>
      <c r="B811" t="s">
        <v>1795</v>
      </c>
      <c r="C811">
        <v>8.1954521281794754</v>
      </c>
      <c r="D811">
        <v>9.0751434921833862</v>
      </c>
      <c r="E811">
        <v>9.2438324966873395</v>
      </c>
      <c r="F811">
        <v>9.0812620176959253</v>
      </c>
    </row>
    <row r="812" spans="1:6">
      <c r="A812" t="s">
        <v>432</v>
      </c>
      <c r="B812" t="s">
        <v>433</v>
      </c>
      <c r="C812">
        <v>0</v>
      </c>
      <c r="D812">
        <v>6.9233115997632275</v>
      </c>
      <c r="E812">
        <v>9.3363135726755431</v>
      </c>
      <c r="F812">
        <v>9.0800246209868405</v>
      </c>
    </row>
    <row r="813" spans="1:6">
      <c r="A813" t="s">
        <v>4179</v>
      </c>
      <c r="B813" t="s">
        <v>4178</v>
      </c>
      <c r="C813">
        <v>10.516580571361988</v>
      </c>
      <c r="D813">
        <v>10.814816983519155</v>
      </c>
      <c r="E813">
        <v>9.2531812012816239</v>
      </c>
      <c r="F813">
        <v>9.0778719772495613</v>
      </c>
    </row>
    <row r="814" spans="1:6">
      <c r="A814" t="s">
        <v>565</v>
      </c>
      <c r="B814" t="s">
        <v>566</v>
      </c>
      <c r="C814">
        <v>0</v>
      </c>
      <c r="D814">
        <v>3.6479533276485139</v>
      </c>
      <c r="E814">
        <v>8.1374301504570816</v>
      </c>
      <c r="F814">
        <v>9.069617846927887</v>
      </c>
    </row>
    <row r="815" spans="1:6">
      <c r="A815" t="s">
        <v>2777</v>
      </c>
      <c r="B815" t="s">
        <v>181</v>
      </c>
      <c r="C815">
        <v>10.612510165120595</v>
      </c>
      <c r="D815">
        <v>9.5261306654423681</v>
      </c>
      <c r="E815">
        <v>8.7344476841253531</v>
      </c>
      <c r="F815">
        <v>9.0684309662996831</v>
      </c>
    </row>
    <row r="816" spans="1:6">
      <c r="A816" t="s">
        <v>4003</v>
      </c>
      <c r="B816" t="s">
        <v>4004</v>
      </c>
      <c r="C816">
        <v>12.784126083757258</v>
      </c>
      <c r="D816">
        <v>0</v>
      </c>
      <c r="E816">
        <v>0</v>
      </c>
      <c r="F816">
        <v>9.0684309662996831</v>
      </c>
    </row>
    <row r="817" spans="1:6">
      <c r="A817" t="s">
        <v>3006</v>
      </c>
      <c r="B817" t="s">
        <v>3007</v>
      </c>
      <c r="C817">
        <v>9.2059618352741168</v>
      </c>
      <c r="D817">
        <v>9.8340141527318643</v>
      </c>
      <c r="E817">
        <v>9.5888739952659563</v>
      </c>
      <c r="F817">
        <v>9.0676225782862367</v>
      </c>
    </row>
    <row r="818" spans="1:6">
      <c r="A818" t="s">
        <v>2881</v>
      </c>
      <c r="B818" t="s">
        <v>2882</v>
      </c>
      <c r="C818">
        <v>9.9076610326135786</v>
      </c>
      <c r="D818">
        <v>10.180898348692361</v>
      </c>
      <c r="E818">
        <v>9.3279973692919782</v>
      </c>
      <c r="F818">
        <v>9.0656692094960327</v>
      </c>
    </row>
    <row r="819" spans="1:6">
      <c r="A819" t="s">
        <v>4332</v>
      </c>
      <c r="B819" t="s">
        <v>181</v>
      </c>
      <c r="C819">
        <v>11.941143002220713</v>
      </c>
      <c r="D819">
        <v>10.809051831387567</v>
      </c>
      <c r="E819">
        <v>10.178321474168738</v>
      </c>
      <c r="F819">
        <v>9.0649129197595233</v>
      </c>
    </row>
    <row r="820" spans="1:6">
      <c r="A820" t="s">
        <v>2485</v>
      </c>
      <c r="B820" t="s">
        <v>2486</v>
      </c>
      <c r="C820">
        <v>4.5830940973063896</v>
      </c>
      <c r="D820">
        <v>8.3149532998222142</v>
      </c>
      <c r="E820">
        <v>8.7529544036442068</v>
      </c>
      <c r="F820">
        <v>9.0647639450113058</v>
      </c>
    </row>
    <row r="821" spans="1:6">
      <c r="A821" t="s">
        <v>5406</v>
      </c>
      <c r="B821" t="s">
        <v>5407</v>
      </c>
      <c r="C821">
        <v>9.0297718302960313</v>
      </c>
      <c r="D821">
        <v>9.6702296267327768</v>
      </c>
      <c r="E821">
        <v>9.3520653181251987</v>
      </c>
      <c r="F821">
        <v>9.0620317959827297</v>
      </c>
    </row>
    <row r="822" spans="1:6">
      <c r="A822" t="s">
        <v>2804</v>
      </c>
      <c r="B822" t="s">
        <v>2805</v>
      </c>
      <c r="C822">
        <v>4.4615151491318858</v>
      </c>
      <c r="D822">
        <v>3.8378021263195015</v>
      </c>
      <c r="E822">
        <v>9.5170685784493205</v>
      </c>
      <c r="F822">
        <v>9.0585927454726001</v>
      </c>
    </row>
    <row r="823" spans="1:6">
      <c r="A823" t="s">
        <v>107</v>
      </c>
      <c r="B823" t="s">
        <v>160</v>
      </c>
      <c r="C823">
        <v>4.3383311674289828</v>
      </c>
      <c r="D823">
        <v>8.9398278581845148</v>
      </c>
      <c r="E823">
        <v>4.7241097863270616</v>
      </c>
      <c r="F823">
        <v>9.058136793760724</v>
      </c>
    </row>
    <row r="824" spans="1:6">
      <c r="A824" t="s">
        <v>2014</v>
      </c>
      <c r="B824" t="s">
        <v>2015</v>
      </c>
      <c r="C824">
        <v>3.5989523485129107</v>
      </c>
      <c r="D824">
        <v>4.060170785686056</v>
      </c>
      <c r="E824">
        <v>9.1643423377652873</v>
      </c>
      <c r="F824">
        <v>9.0518158656619327</v>
      </c>
    </row>
    <row r="825" spans="1:6">
      <c r="A825" t="s">
        <v>317</v>
      </c>
      <c r="B825" t="s">
        <v>318</v>
      </c>
      <c r="C825">
        <v>0</v>
      </c>
      <c r="D825">
        <v>0</v>
      </c>
      <c r="E825">
        <v>9.3333324867598577</v>
      </c>
      <c r="F825">
        <v>9.0511078627368171</v>
      </c>
    </row>
    <row r="826" spans="1:6">
      <c r="A826" t="s">
        <v>2369</v>
      </c>
      <c r="B826" t="s">
        <v>2370</v>
      </c>
      <c r="C826">
        <v>8.4622366639490565</v>
      </c>
      <c r="D826">
        <v>9.7652592320582485</v>
      </c>
      <c r="E826">
        <v>10.001855471387675</v>
      </c>
      <c r="F826">
        <v>9.0502754541565444</v>
      </c>
    </row>
    <row r="827" spans="1:6">
      <c r="A827" t="s">
        <v>2680</v>
      </c>
      <c r="B827" t="s">
        <v>2681</v>
      </c>
      <c r="C827">
        <v>9.256680408015642</v>
      </c>
      <c r="D827">
        <v>10.948209326606623</v>
      </c>
      <c r="E827">
        <v>8.9345825876278457</v>
      </c>
      <c r="F827">
        <v>9.0500532937207954</v>
      </c>
    </row>
    <row r="828" spans="1:6">
      <c r="A828" t="s">
        <v>5498</v>
      </c>
      <c r="B828" t="s">
        <v>5499</v>
      </c>
      <c r="C828">
        <v>8.7450436308072792</v>
      </c>
      <c r="D828">
        <v>9.1493625669455891</v>
      </c>
      <c r="E828">
        <v>8.4001034132049544</v>
      </c>
      <c r="F828">
        <v>9.0469080434293421</v>
      </c>
    </row>
    <row r="829" spans="1:6">
      <c r="A829" t="s">
        <v>4339</v>
      </c>
      <c r="B829" t="s">
        <v>4340</v>
      </c>
      <c r="C829">
        <v>3.7549270811884954</v>
      </c>
      <c r="D829">
        <v>8.1120527047048032</v>
      </c>
      <c r="E829">
        <v>11.150246884594758</v>
      </c>
      <c r="F829">
        <v>9.0450383062112145</v>
      </c>
    </row>
    <row r="830" spans="1:6">
      <c r="A830" t="s">
        <v>2778</v>
      </c>
      <c r="B830" t="s">
        <v>2779</v>
      </c>
      <c r="C830">
        <v>9.8168271396294067</v>
      </c>
      <c r="D830">
        <v>10.456954450563954</v>
      </c>
      <c r="E830">
        <v>8.7574654933809555</v>
      </c>
      <c r="F830">
        <v>9.0416971785882048</v>
      </c>
    </row>
    <row r="831" spans="1:6">
      <c r="A831" t="s">
        <v>56</v>
      </c>
      <c r="B831" t="s">
        <v>3358</v>
      </c>
      <c r="C831">
        <v>8.1888079733286858</v>
      </c>
      <c r="D831">
        <v>8.115404264912085</v>
      </c>
      <c r="E831">
        <v>9.7508052074150999</v>
      </c>
      <c r="F831">
        <v>9.041064917601366</v>
      </c>
    </row>
    <row r="832" spans="1:6">
      <c r="A832" t="s">
        <v>2175</v>
      </c>
      <c r="B832" t="s">
        <v>2176</v>
      </c>
      <c r="C832">
        <v>8.3747876971938169</v>
      </c>
      <c r="D832">
        <v>10.283158440411498</v>
      </c>
      <c r="E832">
        <v>10.668430812014003</v>
      </c>
      <c r="F832">
        <v>9.0398974590242069</v>
      </c>
    </row>
    <row r="833" spans="1:6">
      <c r="A833" t="s">
        <v>3304</v>
      </c>
      <c r="B833" t="s">
        <v>181</v>
      </c>
      <c r="C833">
        <v>4.6075844716461543</v>
      </c>
      <c r="D833">
        <v>0</v>
      </c>
      <c r="E833">
        <v>11.102253227292277</v>
      </c>
      <c r="F833">
        <v>9.0325952059537435</v>
      </c>
    </row>
    <row r="834" spans="1:6">
      <c r="A834" t="s">
        <v>2756</v>
      </c>
      <c r="B834" t="s">
        <v>697</v>
      </c>
      <c r="C834">
        <v>3.2866721137964099</v>
      </c>
      <c r="D834">
        <v>4.1164262958901849</v>
      </c>
      <c r="E834">
        <v>8.4485686130071063</v>
      </c>
      <c r="F834">
        <v>9.0236338134433893</v>
      </c>
    </row>
    <row r="835" spans="1:6">
      <c r="A835" t="s">
        <v>2641</v>
      </c>
      <c r="B835" t="s">
        <v>2642</v>
      </c>
      <c r="C835">
        <v>9.9801032894316783</v>
      </c>
      <c r="D835">
        <v>8.7811935243799049</v>
      </c>
      <c r="E835">
        <v>3.6308124177895609</v>
      </c>
      <c r="F835">
        <v>9.0180139464976961</v>
      </c>
    </row>
    <row r="836" spans="1:6">
      <c r="A836" t="s">
        <v>5482</v>
      </c>
      <c r="B836" t="s">
        <v>5483</v>
      </c>
      <c r="C836">
        <v>9.6613170456779507</v>
      </c>
      <c r="D836">
        <v>0</v>
      </c>
      <c r="E836">
        <v>9.3446723498356103</v>
      </c>
      <c r="F836">
        <v>9.0176993442524385</v>
      </c>
    </row>
    <row r="837" spans="1:6">
      <c r="A837" t="s">
        <v>2708</v>
      </c>
      <c r="B837" t="s">
        <v>2709</v>
      </c>
      <c r="C837">
        <v>4.5871632575869574</v>
      </c>
      <c r="D837">
        <v>9.8141459950039174</v>
      </c>
      <c r="E837">
        <v>7.8909479991109368</v>
      </c>
      <c r="F837">
        <v>9.0174042706652706</v>
      </c>
    </row>
    <row r="838" spans="1:6">
      <c r="A838" t="s">
        <v>4874</v>
      </c>
      <c r="B838" t="s">
        <v>4875</v>
      </c>
      <c r="C838">
        <v>6.9405585102352267</v>
      </c>
      <c r="D838">
        <v>0</v>
      </c>
      <c r="E838">
        <v>8.8901808131942239</v>
      </c>
      <c r="F838">
        <v>9.0166657396943108</v>
      </c>
    </row>
    <row r="839" spans="1:6">
      <c r="A839" t="s">
        <v>4470</v>
      </c>
      <c r="B839" t="s">
        <v>4471</v>
      </c>
      <c r="C839">
        <v>11.380564762264083</v>
      </c>
      <c r="D839">
        <v>11.536905333077563</v>
      </c>
      <c r="E839">
        <v>10.245206986504886</v>
      </c>
      <c r="F839">
        <v>9.0145778792063265</v>
      </c>
    </row>
    <row r="840" spans="1:6">
      <c r="A840" t="s">
        <v>2289</v>
      </c>
      <c r="B840" t="s">
        <v>2290</v>
      </c>
      <c r="C840">
        <v>7.1925752908863032</v>
      </c>
      <c r="D840">
        <v>7.9338398231762799</v>
      </c>
      <c r="E840">
        <v>8.5955874585289092</v>
      </c>
      <c r="F840">
        <v>9.0135665426664566</v>
      </c>
    </row>
    <row r="841" spans="1:6">
      <c r="A841" t="s">
        <v>2553</v>
      </c>
      <c r="B841" t="s">
        <v>5694</v>
      </c>
      <c r="C841">
        <v>8.1482024426173716</v>
      </c>
      <c r="D841">
        <v>3.585663470116653</v>
      </c>
      <c r="E841">
        <v>8.7425683006670933</v>
      </c>
      <c r="F841">
        <v>9.0078168887902272</v>
      </c>
    </row>
    <row r="842" spans="1:6">
      <c r="A842" t="s">
        <v>2978</v>
      </c>
      <c r="B842" t="s">
        <v>2979</v>
      </c>
      <c r="C842">
        <v>9.0112314655472545</v>
      </c>
      <c r="D842">
        <v>10.287292934271509</v>
      </c>
      <c r="E842">
        <v>9.2927832946833497</v>
      </c>
      <c r="F842">
        <v>9.0045812018988656</v>
      </c>
    </row>
    <row r="843" spans="1:6">
      <c r="A843" t="s">
        <v>322</v>
      </c>
      <c r="B843" t="s">
        <v>323</v>
      </c>
      <c r="C843">
        <v>4.2242646650223303</v>
      </c>
      <c r="D843">
        <v>8.9587932204409277</v>
      </c>
      <c r="E843">
        <v>9.9298311704088675</v>
      </c>
      <c r="F843">
        <v>9.002324062872642</v>
      </c>
    </row>
    <row r="844" spans="1:6">
      <c r="A844" t="s">
        <v>2337</v>
      </c>
      <c r="B844" t="s">
        <v>181</v>
      </c>
      <c r="C844">
        <v>8.0946949170153424</v>
      </c>
      <c r="D844">
        <v>0</v>
      </c>
      <c r="E844">
        <v>0</v>
      </c>
      <c r="F844">
        <v>9.0008723882280712</v>
      </c>
    </row>
    <row r="845" spans="1:6">
      <c r="A845" t="s">
        <v>2152</v>
      </c>
      <c r="B845" t="s">
        <v>2153</v>
      </c>
      <c r="C845">
        <v>3.1192979060537054</v>
      </c>
      <c r="D845">
        <v>0</v>
      </c>
      <c r="E845">
        <v>8.4821822165089849</v>
      </c>
      <c r="F845">
        <v>8.9974703649420782</v>
      </c>
    </row>
    <row r="846" spans="1:6">
      <c r="A846" t="s">
        <v>5256</v>
      </c>
      <c r="B846" t="s">
        <v>5257</v>
      </c>
      <c r="C846">
        <v>10.060670304139578</v>
      </c>
      <c r="D846">
        <v>10.440918625766457</v>
      </c>
      <c r="E846">
        <v>9.8092445740733751</v>
      </c>
      <c r="F846">
        <v>8.9962930128369436</v>
      </c>
    </row>
    <row r="847" spans="1:6">
      <c r="A847" t="s">
        <v>4606</v>
      </c>
      <c r="B847" t="s">
        <v>4607</v>
      </c>
      <c r="C847">
        <v>9.0876480108606366</v>
      </c>
      <c r="D847">
        <v>8.3755098331111668</v>
      </c>
      <c r="E847">
        <v>8.5100358015089839</v>
      </c>
      <c r="F847">
        <v>8.9938261896138272</v>
      </c>
    </row>
    <row r="848" spans="1:6">
      <c r="A848" t="s">
        <v>4278</v>
      </c>
      <c r="B848" t="s">
        <v>4279</v>
      </c>
      <c r="C848">
        <v>10.533433978007396</v>
      </c>
      <c r="D848">
        <v>10.535710483904317</v>
      </c>
      <c r="E848">
        <v>3.8886112164394704</v>
      </c>
      <c r="F848">
        <v>8.9930595424822304</v>
      </c>
    </row>
    <row r="849" spans="1:6">
      <c r="A849" t="s">
        <v>4578</v>
      </c>
      <c r="B849" t="s">
        <v>4579</v>
      </c>
      <c r="C849">
        <v>8.6102791424462986</v>
      </c>
      <c r="D849">
        <v>9.3778144304853228</v>
      </c>
      <c r="E849">
        <v>9.829608850924469</v>
      </c>
      <c r="F849">
        <v>8.9866820293975227</v>
      </c>
    </row>
    <row r="850" spans="1:6">
      <c r="A850" t="s">
        <v>1854</v>
      </c>
      <c r="B850" t="s">
        <v>1855</v>
      </c>
      <c r="C850">
        <v>8.9822002736509994</v>
      </c>
      <c r="D850">
        <v>9.900310988918088</v>
      </c>
      <c r="E850">
        <v>7.9916043243521644</v>
      </c>
      <c r="F850">
        <v>8.9865588913001098</v>
      </c>
    </row>
    <row r="851" spans="1:6">
      <c r="A851" t="s">
        <v>420</v>
      </c>
      <c r="B851" t="s">
        <v>421</v>
      </c>
      <c r="C851">
        <v>0</v>
      </c>
      <c r="D851">
        <v>0</v>
      </c>
      <c r="E851">
        <v>5.2638118069803088</v>
      </c>
      <c r="F851">
        <v>8.9855217721921079</v>
      </c>
    </row>
    <row r="852" spans="1:6">
      <c r="A852" t="s">
        <v>3588</v>
      </c>
      <c r="B852" t="s">
        <v>181</v>
      </c>
      <c r="C852">
        <v>8.625043350433323</v>
      </c>
      <c r="D852">
        <v>4.1120973319852165</v>
      </c>
      <c r="E852">
        <v>9.4159003358553353</v>
      </c>
      <c r="F852">
        <v>8.9846474509507264</v>
      </c>
    </row>
    <row r="853" spans="1:6">
      <c r="A853" t="s">
        <v>2987</v>
      </c>
      <c r="B853" t="s">
        <v>2988</v>
      </c>
      <c r="C853">
        <v>10.233728437170685</v>
      </c>
      <c r="D853">
        <v>10.732313248423864</v>
      </c>
      <c r="E853">
        <v>10.143106306311193</v>
      </c>
      <c r="F853">
        <v>8.9821298953190514</v>
      </c>
    </row>
    <row r="854" spans="1:6">
      <c r="A854" t="s">
        <v>4545</v>
      </c>
      <c r="B854" t="s">
        <v>4546</v>
      </c>
      <c r="C854">
        <v>10.294839043907448</v>
      </c>
      <c r="D854">
        <v>4.1729908829808204</v>
      </c>
      <c r="E854">
        <v>10.004815160110018</v>
      </c>
      <c r="F854">
        <v>8.9807201287718463</v>
      </c>
    </row>
    <row r="855" spans="1:6">
      <c r="A855" t="s">
        <v>5055</v>
      </c>
      <c r="B855" t="s">
        <v>5056</v>
      </c>
      <c r="C855">
        <v>9.8464292143306622</v>
      </c>
      <c r="D855">
        <v>4.6687552032841477</v>
      </c>
      <c r="E855">
        <v>9.2000628019315567</v>
      </c>
      <c r="F855">
        <v>8.9763336163924805</v>
      </c>
    </row>
    <row r="856" spans="1:6">
      <c r="A856" t="s">
        <v>4417</v>
      </c>
      <c r="B856" t="s">
        <v>4418</v>
      </c>
      <c r="C856">
        <v>9.8545570634630195</v>
      </c>
      <c r="D856">
        <v>9.5979034843078974</v>
      </c>
      <c r="E856">
        <v>4.0420587145813478</v>
      </c>
      <c r="F856">
        <v>8.9682372037142208</v>
      </c>
    </row>
    <row r="857" spans="1:6">
      <c r="A857" t="s">
        <v>5368</v>
      </c>
      <c r="B857" t="s">
        <v>5369</v>
      </c>
      <c r="C857">
        <v>6.3602826613449936</v>
      </c>
      <c r="D857">
        <v>7.0165365889266882</v>
      </c>
      <c r="E857">
        <v>9.5857837963722581</v>
      </c>
      <c r="F857">
        <v>8.966355236905116</v>
      </c>
    </row>
    <row r="858" spans="1:6">
      <c r="A858" t="s">
        <v>3332</v>
      </c>
      <c r="B858" t="s">
        <v>181</v>
      </c>
      <c r="C858">
        <v>3.2888654657450402</v>
      </c>
      <c r="D858">
        <v>3.4576409329338298</v>
      </c>
      <c r="E858">
        <v>8.2716099810420012</v>
      </c>
      <c r="F858">
        <v>8.9592189127764303</v>
      </c>
    </row>
    <row r="859" spans="1:6">
      <c r="A859" t="s">
        <v>5603</v>
      </c>
      <c r="B859" t="s">
        <v>5604</v>
      </c>
      <c r="C859">
        <v>8.5518314445252557</v>
      </c>
      <c r="D859">
        <v>9.5472044139861723</v>
      </c>
      <c r="E859">
        <v>9.0276512331892729</v>
      </c>
      <c r="F859">
        <v>8.9579785714678746</v>
      </c>
    </row>
    <row r="860" spans="1:6">
      <c r="A860" t="s">
        <v>4195</v>
      </c>
      <c r="B860" t="s">
        <v>4196</v>
      </c>
      <c r="C860">
        <v>3.9569234121315215</v>
      </c>
      <c r="D860">
        <v>8.3085361414271475</v>
      </c>
      <c r="E860">
        <v>9.4243308012819291</v>
      </c>
      <c r="F860">
        <v>8.9563044014568298</v>
      </c>
    </row>
    <row r="861" spans="1:6">
      <c r="A861" t="s">
        <v>5370</v>
      </c>
      <c r="B861" t="s">
        <v>181</v>
      </c>
      <c r="C861">
        <v>10.491621176888774</v>
      </c>
      <c r="D861">
        <v>9.8450973032720093</v>
      </c>
      <c r="E861">
        <v>9.7903636298817815</v>
      </c>
      <c r="F861">
        <v>8.9555184945184187</v>
      </c>
    </row>
    <row r="862" spans="1:6">
      <c r="A862" t="s">
        <v>4053</v>
      </c>
      <c r="B862" t="s">
        <v>4054</v>
      </c>
      <c r="C862">
        <v>8.5406056317570656</v>
      </c>
      <c r="D862">
        <v>7.7804660201355986</v>
      </c>
      <c r="E862">
        <v>8.7347337756382313</v>
      </c>
      <c r="F862">
        <v>8.9553022308282006</v>
      </c>
    </row>
    <row r="863" spans="1:6">
      <c r="A863" t="s">
        <v>2909</v>
      </c>
      <c r="B863" t="s">
        <v>2910</v>
      </c>
      <c r="C863">
        <v>7.651864888926962</v>
      </c>
      <c r="D863">
        <v>9.3304002086064379</v>
      </c>
      <c r="E863">
        <v>8.9347535493450287</v>
      </c>
      <c r="F863">
        <v>8.9440071670070136</v>
      </c>
    </row>
    <row r="864" spans="1:6">
      <c r="A864" t="s">
        <v>1697</v>
      </c>
      <c r="B864" t="s">
        <v>1369</v>
      </c>
      <c r="C864">
        <v>0</v>
      </c>
      <c r="D864">
        <v>0</v>
      </c>
      <c r="E864">
        <v>0</v>
      </c>
      <c r="F864">
        <v>8.9409034151431008</v>
      </c>
    </row>
    <row r="865" spans="1:6">
      <c r="A865" t="s">
        <v>5434</v>
      </c>
      <c r="B865" t="s">
        <v>5435</v>
      </c>
      <c r="C865">
        <v>8.9914869618605486</v>
      </c>
      <c r="D865">
        <v>9.569759813363989</v>
      </c>
      <c r="E865">
        <v>9.2058744012832872</v>
      </c>
      <c r="F865">
        <v>8.9381025009914339</v>
      </c>
    </row>
    <row r="866" spans="1:6">
      <c r="A866" t="s">
        <v>1793</v>
      </c>
      <c r="B866" t="s">
        <v>946</v>
      </c>
      <c r="C866">
        <v>4.1496727056862817</v>
      </c>
      <c r="D866">
        <v>5.025937532371735</v>
      </c>
      <c r="E866">
        <v>8.8933724522511888</v>
      </c>
      <c r="F866">
        <v>8.9348953080279507</v>
      </c>
    </row>
    <row r="867" spans="1:6">
      <c r="A867" t="s">
        <v>3184</v>
      </c>
      <c r="B867" t="s">
        <v>3185</v>
      </c>
      <c r="C867">
        <v>8.6067676177990045</v>
      </c>
      <c r="D867">
        <v>9.8111786783864048</v>
      </c>
      <c r="E867">
        <v>6.6506352495067489</v>
      </c>
      <c r="F867">
        <v>8.934873061981996</v>
      </c>
    </row>
    <row r="868" spans="1:6">
      <c r="A868" t="s">
        <v>5091</v>
      </c>
      <c r="B868" t="s">
        <v>5092</v>
      </c>
      <c r="C868">
        <v>7.2052698609094428</v>
      </c>
      <c r="D868">
        <v>3.6522098876599545</v>
      </c>
      <c r="E868">
        <v>8.4532888209792603</v>
      </c>
      <c r="F868">
        <v>8.9333946429735214</v>
      </c>
    </row>
    <row r="869" spans="1:6">
      <c r="A869" t="s">
        <v>585</v>
      </c>
      <c r="B869" t="s">
        <v>586</v>
      </c>
      <c r="C869">
        <v>0</v>
      </c>
      <c r="D869">
        <v>3.8232253532415887</v>
      </c>
      <c r="E869">
        <v>8.063915993246102</v>
      </c>
      <c r="F869">
        <v>8.9331222365089502</v>
      </c>
    </row>
    <row r="870" spans="1:6">
      <c r="A870" t="s">
        <v>4168</v>
      </c>
      <c r="B870" t="s">
        <v>4169</v>
      </c>
      <c r="C870">
        <v>9.1709506905930489</v>
      </c>
      <c r="D870">
        <v>9.7087652908995512</v>
      </c>
      <c r="E870">
        <v>9.0020354358992218</v>
      </c>
      <c r="F870">
        <v>8.9323628674918947</v>
      </c>
    </row>
    <row r="871" spans="1:6">
      <c r="A871" t="s">
        <v>2863</v>
      </c>
      <c r="B871" t="s">
        <v>2864</v>
      </c>
      <c r="C871">
        <v>8.0736880100728623</v>
      </c>
      <c r="D871">
        <v>8.5595463180628748</v>
      </c>
      <c r="E871">
        <v>9.6141955236021879</v>
      </c>
      <c r="F871">
        <v>8.9317404452069393</v>
      </c>
    </row>
    <row r="872" spans="1:6">
      <c r="A872" t="s">
        <v>1939</v>
      </c>
      <c r="B872" t="s">
        <v>1940</v>
      </c>
      <c r="C872">
        <v>9.5588116137606747</v>
      </c>
      <c r="D872">
        <v>9.9914157183459889</v>
      </c>
      <c r="E872">
        <v>9.3010291873634401</v>
      </c>
      <c r="F872">
        <v>8.9237290845787598</v>
      </c>
    </row>
    <row r="873" spans="1:6">
      <c r="A873" t="s">
        <v>5557</v>
      </c>
      <c r="B873" t="s">
        <v>5558</v>
      </c>
      <c r="C873">
        <v>4.3500637814249039</v>
      </c>
      <c r="D873">
        <v>8.4632866829039024</v>
      </c>
      <c r="E873">
        <v>9.0218044666580823</v>
      </c>
      <c r="F873">
        <v>8.9206313962309878</v>
      </c>
    </row>
    <row r="874" spans="1:6">
      <c r="A874" t="s">
        <v>2784</v>
      </c>
      <c r="B874" t="s">
        <v>2785</v>
      </c>
      <c r="C874">
        <v>4.1261671420554569</v>
      </c>
      <c r="D874">
        <v>9.0766417828132901</v>
      </c>
      <c r="E874">
        <v>8.2849449582106196</v>
      </c>
      <c r="F874">
        <v>8.9193951783848249</v>
      </c>
    </row>
    <row r="875" spans="1:6">
      <c r="A875" t="s">
        <v>4636</v>
      </c>
      <c r="B875" t="s">
        <v>4637</v>
      </c>
      <c r="C875">
        <v>3.9954207182584978</v>
      </c>
      <c r="D875">
        <v>0</v>
      </c>
      <c r="E875">
        <v>4.4074514256076815</v>
      </c>
      <c r="F875">
        <v>8.918870712267907</v>
      </c>
    </row>
    <row r="876" spans="1:6">
      <c r="A876" t="s">
        <v>486</v>
      </c>
      <c r="B876" t="s">
        <v>181</v>
      </c>
      <c r="C876">
        <v>0</v>
      </c>
      <c r="D876">
        <v>0</v>
      </c>
      <c r="E876">
        <v>8.4346386745550532</v>
      </c>
      <c r="F876">
        <v>8.9184131775740347</v>
      </c>
    </row>
    <row r="877" spans="1:6">
      <c r="A877" t="s">
        <v>5493</v>
      </c>
      <c r="B877" t="s">
        <v>5494</v>
      </c>
      <c r="C877">
        <v>10.349281226104537</v>
      </c>
      <c r="D877">
        <v>0</v>
      </c>
      <c r="E877">
        <v>9.4860794695202237</v>
      </c>
      <c r="F877">
        <v>8.916413242893956</v>
      </c>
    </row>
    <row r="878" spans="1:6">
      <c r="A878" t="s">
        <v>798</v>
      </c>
      <c r="B878" t="s">
        <v>799</v>
      </c>
      <c r="C878">
        <v>0</v>
      </c>
      <c r="D878">
        <v>3.8526433951362362</v>
      </c>
      <c r="E878">
        <v>3.9847364322981647</v>
      </c>
      <c r="F878">
        <v>8.9070636994939782</v>
      </c>
    </row>
    <row r="879" spans="1:6">
      <c r="A879" t="s">
        <v>4419</v>
      </c>
      <c r="B879" t="s">
        <v>4420</v>
      </c>
      <c r="C879">
        <v>3.4040637937277327</v>
      </c>
      <c r="D879">
        <v>4.4764870779698045</v>
      </c>
      <c r="E879">
        <v>7.8907940721773215</v>
      </c>
      <c r="F879">
        <v>8.906085705226138</v>
      </c>
    </row>
    <row r="880" spans="1:6">
      <c r="A880" t="s">
        <v>1628</v>
      </c>
      <c r="B880" t="s">
        <v>1629</v>
      </c>
      <c r="C880">
        <v>0</v>
      </c>
      <c r="D880">
        <v>3.7201439104202096</v>
      </c>
      <c r="E880">
        <v>0</v>
      </c>
      <c r="F880">
        <v>8.9036992967949686</v>
      </c>
    </row>
    <row r="881" spans="1:6">
      <c r="A881" t="s">
        <v>4555</v>
      </c>
      <c r="B881" t="s">
        <v>4556</v>
      </c>
      <c r="C881">
        <v>9.2749769314768216</v>
      </c>
      <c r="D881">
        <v>9.000082811084205</v>
      </c>
      <c r="E881">
        <v>9.6938827526134261</v>
      </c>
      <c r="F881">
        <v>8.8998496403897427</v>
      </c>
    </row>
    <row r="882" spans="1:6">
      <c r="A882" t="s">
        <v>5225</v>
      </c>
      <c r="B882" t="s">
        <v>5226</v>
      </c>
      <c r="C882">
        <v>8.3351192727948415</v>
      </c>
      <c r="D882">
        <v>8.9854031507374081</v>
      </c>
      <c r="E882">
        <v>9.1921853495566861</v>
      </c>
      <c r="F882">
        <v>8.8962017775318181</v>
      </c>
    </row>
    <row r="883" spans="1:6">
      <c r="A883" t="s">
        <v>1368</v>
      </c>
      <c r="B883" t="s">
        <v>1369</v>
      </c>
      <c r="C883">
        <v>0</v>
      </c>
      <c r="D883">
        <v>0</v>
      </c>
      <c r="E883">
        <v>2.610938540538517</v>
      </c>
      <c r="F883">
        <v>8.8948803073506735</v>
      </c>
    </row>
    <row r="884" spans="1:6">
      <c r="A884" t="s">
        <v>550</v>
      </c>
      <c r="B884" t="s">
        <v>551</v>
      </c>
      <c r="C884">
        <v>0</v>
      </c>
      <c r="D884">
        <v>8.6007881852804751</v>
      </c>
      <c r="E884">
        <v>8.2535754813683795</v>
      </c>
      <c r="F884">
        <v>8.8880372841828539</v>
      </c>
    </row>
    <row r="885" spans="1:6">
      <c r="A885" t="s">
        <v>3094</v>
      </c>
      <c r="B885" t="s">
        <v>2144</v>
      </c>
      <c r="C885">
        <v>3.9733361919808399</v>
      </c>
      <c r="D885">
        <v>0</v>
      </c>
      <c r="E885">
        <v>3.9132424655216855</v>
      </c>
      <c r="F885">
        <v>8.8826120560469519</v>
      </c>
    </row>
    <row r="886" spans="1:6">
      <c r="A886" t="s">
        <v>4098</v>
      </c>
      <c r="B886" t="s">
        <v>857</v>
      </c>
      <c r="C886">
        <v>9.037110372929483</v>
      </c>
      <c r="D886">
        <v>8.3395641228702093</v>
      </c>
      <c r="E886">
        <v>9.6163014882441082</v>
      </c>
      <c r="F886">
        <v>8.881850693700585</v>
      </c>
    </row>
    <row r="887" spans="1:6">
      <c r="A887" t="s">
        <v>2656</v>
      </c>
      <c r="B887" t="s">
        <v>2657</v>
      </c>
      <c r="C887">
        <v>4.2963966888658378</v>
      </c>
      <c r="D887">
        <v>5.1945306232433035</v>
      </c>
      <c r="E887">
        <v>8.1725345186419425</v>
      </c>
      <c r="F887">
        <v>8.8807787560093026</v>
      </c>
    </row>
    <row r="888" spans="1:6">
      <c r="A888" t="s">
        <v>5185</v>
      </c>
      <c r="B888" t="s">
        <v>181</v>
      </c>
      <c r="C888">
        <v>9.5426568398828273</v>
      </c>
      <c r="D888">
        <v>9.1156606688589861</v>
      </c>
      <c r="E888">
        <v>9.5277968834597679</v>
      </c>
      <c r="F888">
        <v>8.8800600220604409</v>
      </c>
    </row>
    <row r="889" spans="1:6">
      <c r="A889" t="s">
        <v>2639</v>
      </c>
      <c r="B889" t="s">
        <v>2640</v>
      </c>
      <c r="C889">
        <v>11.103906912223247</v>
      </c>
      <c r="D889">
        <v>9.6477146026347782</v>
      </c>
      <c r="E889">
        <v>9.6133018342662275</v>
      </c>
      <c r="F889">
        <v>8.8785551753546343</v>
      </c>
    </row>
    <row r="890" spans="1:6">
      <c r="A890" t="s">
        <v>3445</v>
      </c>
      <c r="B890" t="s">
        <v>3446</v>
      </c>
      <c r="C890">
        <v>8.4224001394132415</v>
      </c>
      <c r="D890">
        <v>0</v>
      </c>
      <c r="E890">
        <v>4.0259579189225425</v>
      </c>
      <c r="F890">
        <v>8.8783195095384428</v>
      </c>
    </row>
    <row r="891" spans="1:6">
      <c r="A891" t="s">
        <v>4445</v>
      </c>
      <c r="B891" t="s">
        <v>4446</v>
      </c>
      <c r="C891">
        <v>8.0460257311229419</v>
      </c>
      <c r="D891">
        <v>9.0636129010201785</v>
      </c>
      <c r="E891">
        <v>8.2881058021485234</v>
      </c>
      <c r="F891">
        <v>8.868640248423981</v>
      </c>
    </row>
    <row r="892" spans="1:6">
      <c r="A892" t="s">
        <v>511</v>
      </c>
      <c r="B892" t="s">
        <v>512</v>
      </c>
      <c r="C892">
        <v>0</v>
      </c>
      <c r="D892">
        <v>8.1012649125555409</v>
      </c>
      <c r="E892">
        <v>8.517060278711849</v>
      </c>
      <c r="F892">
        <v>8.8659422859911317</v>
      </c>
    </row>
    <row r="893" spans="1:6">
      <c r="A893" t="s">
        <v>5618</v>
      </c>
      <c r="B893" t="s">
        <v>181</v>
      </c>
      <c r="C893">
        <v>9.6802794881237766</v>
      </c>
      <c r="D893">
        <v>4.4673024785607884</v>
      </c>
      <c r="E893">
        <v>9.0319136033749103</v>
      </c>
      <c r="F893">
        <v>8.8659358073140542</v>
      </c>
    </row>
    <row r="894" spans="1:6">
      <c r="A894" t="s">
        <v>3280</v>
      </c>
      <c r="B894" t="s">
        <v>3281</v>
      </c>
      <c r="C894">
        <v>3.6823737530111438</v>
      </c>
      <c r="D894">
        <v>3.9624359362752486</v>
      </c>
      <c r="E894">
        <v>8.9721236578259109</v>
      </c>
      <c r="F894">
        <v>8.8634430407550191</v>
      </c>
    </row>
    <row r="895" spans="1:6">
      <c r="A895" t="s">
        <v>4495</v>
      </c>
      <c r="B895" t="s">
        <v>4496</v>
      </c>
      <c r="C895">
        <v>7.8118204532496689</v>
      </c>
      <c r="D895">
        <v>10.053105045009676</v>
      </c>
      <c r="E895">
        <v>9.3811441491909981</v>
      </c>
      <c r="F895">
        <v>8.8606798671047429</v>
      </c>
    </row>
    <row r="896" spans="1:6">
      <c r="A896" t="s">
        <v>4187</v>
      </c>
      <c r="B896" t="s">
        <v>4186</v>
      </c>
      <c r="C896">
        <v>8.8691280376180757</v>
      </c>
      <c r="D896">
        <v>8.5400352017782559</v>
      </c>
      <c r="E896">
        <v>9.2835361791426223</v>
      </c>
      <c r="F896">
        <v>8.8586281718866005</v>
      </c>
    </row>
    <row r="897" spans="1:6">
      <c r="A897" t="s">
        <v>4411</v>
      </c>
      <c r="B897" t="s">
        <v>4412</v>
      </c>
      <c r="C897">
        <v>8.9027279966399924</v>
      </c>
      <c r="D897">
        <v>9.5263279323603012</v>
      </c>
      <c r="E897">
        <v>8.6893064796405284</v>
      </c>
      <c r="F897">
        <v>8.8543855943478249</v>
      </c>
    </row>
    <row r="898" spans="1:6">
      <c r="A898" t="s">
        <v>460</v>
      </c>
      <c r="B898" t="s">
        <v>461</v>
      </c>
      <c r="C898">
        <v>0</v>
      </c>
      <c r="D898">
        <v>8.3925885212104223</v>
      </c>
      <c r="E898">
        <v>9.1768864959366816</v>
      </c>
      <c r="F898">
        <v>8.8531371880381631</v>
      </c>
    </row>
    <row r="899" spans="1:6">
      <c r="A899" t="s">
        <v>436</v>
      </c>
      <c r="B899" t="s">
        <v>181</v>
      </c>
      <c r="C899">
        <v>0</v>
      </c>
      <c r="D899">
        <v>0</v>
      </c>
      <c r="E899">
        <v>9.4024538933755402</v>
      </c>
      <c r="F899">
        <v>8.8476464707900355</v>
      </c>
    </row>
    <row r="900" spans="1:6">
      <c r="A900" t="s">
        <v>3780</v>
      </c>
      <c r="B900" t="s">
        <v>3781</v>
      </c>
      <c r="C900">
        <v>8.2483009460856849</v>
      </c>
      <c r="D900">
        <v>8.4896043756967039</v>
      </c>
      <c r="E900">
        <v>9.3626772593872332</v>
      </c>
      <c r="F900">
        <v>8.8469282789385026</v>
      </c>
    </row>
    <row r="901" spans="1:6">
      <c r="A901" t="s">
        <v>2891</v>
      </c>
      <c r="B901" t="s">
        <v>5661</v>
      </c>
      <c r="C901">
        <v>10.24125756118379</v>
      </c>
      <c r="D901">
        <v>9.6421237896141481</v>
      </c>
      <c r="E901">
        <v>11.836907844987412</v>
      </c>
      <c r="F901">
        <v>8.8453741903649359</v>
      </c>
    </row>
    <row r="902" spans="1:6">
      <c r="A902" t="s">
        <v>3333</v>
      </c>
      <c r="B902" t="s">
        <v>3334</v>
      </c>
      <c r="C902">
        <v>4.0752798382876909</v>
      </c>
      <c r="D902">
        <v>4.2440405663122096</v>
      </c>
      <c r="E902">
        <v>10.773342444513492</v>
      </c>
      <c r="F902">
        <v>8.8416729333443378</v>
      </c>
    </row>
    <row r="903" spans="1:6">
      <c r="A903" t="s">
        <v>5297</v>
      </c>
      <c r="B903" t="s">
        <v>5296</v>
      </c>
      <c r="C903">
        <v>8.5314937901856531</v>
      </c>
      <c r="D903">
        <v>8.8193398395514357</v>
      </c>
      <c r="E903">
        <v>8.6473793242523591</v>
      </c>
      <c r="F903">
        <v>8.8413279181860194</v>
      </c>
    </row>
    <row r="904" spans="1:6">
      <c r="A904" t="s">
        <v>4066</v>
      </c>
      <c r="B904" t="s">
        <v>4067</v>
      </c>
      <c r="C904">
        <v>10.977307049805258</v>
      </c>
      <c r="D904">
        <v>8.9473679649063573</v>
      </c>
      <c r="E904">
        <v>8.8926508922419707</v>
      </c>
      <c r="F904">
        <v>8.8229541681032089</v>
      </c>
    </row>
    <row r="905" spans="1:6">
      <c r="A905" t="s">
        <v>728</v>
      </c>
      <c r="B905" t="s">
        <v>320</v>
      </c>
      <c r="C905">
        <v>0</v>
      </c>
      <c r="D905">
        <v>0</v>
      </c>
      <c r="E905">
        <v>7.356407406086932</v>
      </c>
      <c r="F905">
        <v>8.8219186271390235</v>
      </c>
    </row>
    <row r="906" spans="1:6">
      <c r="A906" t="s">
        <v>4842</v>
      </c>
      <c r="B906" t="s">
        <v>4843</v>
      </c>
      <c r="C906">
        <v>7.9620109051555783</v>
      </c>
      <c r="D906">
        <v>8.2295445393958921</v>
      </c>
      <c r="E906">
        <v>9.1761034402325983</v>
      </c>
      <c r="F906">
        <v>8.8216271513063944</v>
      </c>
    </row>
    <row r="907" spans="1:6">
      <c r="A907" t="s">
        <v>3922</v>
      </c>
      <c r="B907" t="s">
        <v>181</v>
      </c>
      <c r="C907">
        <v>9.0732103339056192</v>
      </c>
      <c r="D907">
        <v>9.041008989616607</v>
      </c>
      <c r="E907">
        <v>9.5490517727191317</v>
      </c>
      <c r="F907">
        <v>8.8216271513063926</v>
      </c>
    </row>
    <row r="908" spans="1:6">
      <c r="A908" t="s">
        <v>2132</v>
      </c>
      <c r="B908" t="s">
        <v>2133</v>
      </c>
      <c r="C908">
        <v>7.3790359780036603</v>
      </c>
      <c r="D908">
        <v>9.2650617757306932</v>
      </c>
      <c r="E908">
        <v>9.0158202046836937</v>
      </c>
      <c r="F908">
        <v>8.8146246317778498</v>
      </c>
    </row>
    <row r="909" spans="1:6">
      <c r="A909" t="s">
        <v>1837</v>
      </c>
      <c r="B909" t="s">
        <v>1838</v>
      </c>
      <c r="C909">
        <v>7.1952588912868407</v>
      </c>
      <c r="D909">
        <v>8.0591181284655278</v>
      </c>
      <c r="E909">
        <v>9.0438824379890193</v>
      </c>
      <c r="F909">
        <v>8.8108401851774936</v>
      </c>
    </row>
    <row r="910" spans="1:6">
      <c r="A910" t="s">
        <v>2057</v>
      </c>
      <c r="B910" t="s">
        <v>2058</v>
      </c>
      <c r="C910">
        <v>10.544072935611046</v>
      </c>
      <c r="D910">
        <v>10.320916157816855</v>
      </c>
      <c r="E910">
        <v>9.1607465880929908</v>
      </c>
      <c r="F910">
        <v>8.8054717085650971</v>
      </c>
    </row>
    <row r="911" spans="1:6">
      <c r="A911" t="s">
        <v>3670</v>
      </c>
      <c r="B911" t="s">
        <v>3671</v>
      </c>
      <c r="C911">
        <v>11.555855055694042</v>
      </c>
      <c r="D911">
        <v>11.540702336049975</v>
      </c>
      <c r="E911">
        <v>9.3564059326788769</v>
      </c>
      <c r="F911">
        <v>8.7947055426267653</v>
      </c>
    </row>
    <row r="912" spans="1:6">
      <c r="A912" t="s">
        <v>443</v>
      </c>
      <c r="B912" t="s">
        <v>444</v>
      </c>
      <c r="C912">
        <v>0</v>
      </c>
      <c r="D912">
        <v>0</v>
      </c>
      <c r="E912">
        <v>9.2973161513123266</v>
      </c>
      <c r="F912">
        <v>8.7890646330818232</v>
      </c>
    </row>
    <row r="913" spans="1:6">
      <c r="A913" t="s">
        <v>3828</v>
      </c>
      <c r="B913" t="s">
        <v>181</v>
      </c>
      <c r="C913">
        <v>8.5876480108606366</v>
      </c>
      <c r="D913">
        <v>4.0701081356655404</v>
      </c>
      <c r="E913">
        <v>8.6132675436066926</v>
      </c>
      <c r="F913">
        <v>8.7862973830565227</v>
      </c>
    </row>
    <row r="914" spans="1:6">
      <c r="A914" t="s">
        <v>5391</v>
      </c>
      <c r="B914" t="s">
        <v>181</v>
      </c>
      <c r="C914">
        <v>8.443321519901609</v>
      </c>
      <c r="D914">
        <v>8.8183765793254985</v>
      </c>
      <c r="E914">
        <v>9.3726062134798127</v>
      </c>
      <c r="F914">
        <v>8.7826217643729194</v>
      </c>
    </row>
    <row r="915" spans="1:6">
      <c r="A915" t="s">
        <v>5193</v>
      </c>
      <c r="B915" t="s">
        <v>5194</v>
      </c>
      <c r="C915">
        <v>9.4083201451869432</v>
      </c>
      <c r="D915">
        <v>9.3833732054736867</v>
      </c>
      <c r="E915">
        <v>7.7089242800621687</v>
      </c>
      <c r="F915">
        <v>8.7819261438310345</v>
      </c>
    </row>
    <row r="916" spans="1:6">
      <c r="A916" t="s">
        <v>4352</v>
      </c>
      <c r="B916" t="s">
        <v>4353</v>
      </c>
      <c r="C916">
        <v>8.4184111596705939</v>
      </c>
      <c r="D916">
        <v>4.6039708216310906</v>
      </c>
      <c r="E916">
        <v>4.5486868844951109</v>
      </c>
      <c r="F916">
        <v>8.7780156854367224</v>
      </c>
    </row>
    <row r="917" spans="1:6">
      <c r="A917" t="s">
        <v>1456</v>
      </c>
      <c r="B917" t="s">
        <v>5661</v>
      </c>
      <c r="C917">
        <v>0</v>
      </c>
      <c r="D917">
        <v>0</v>
      </c>
      <c r="E917">
        <v>0</v>
      </c>
      <c r="F917">
        <v>8.7779446000119101</v>
      </c>
    </row>
    <row r="918" spans="1:6">
      <c r="A918" t="s">
        <v>3906</v>
      </c>
      <c r="B918" t="s">
        <v>2921</v>
      </c>
      <c r="C918">
        <v>8.9910130089128515</v>
      </c>
      <c r="D918">
        <v>8.9750237622418574</v>
      </c>
      <c r="E918">
        <v>8.7593297478619689</v>
      </c>
      <c r="F918">
        <v>8.7746111456796285</v>
      </c>
    </row>
    <row r="919" spans="1:6">
      <c r="A919" t="s">
        <v>4515</v>
      </c>
      <c r="B919" t="s">
        <v>4516</v>
      </c>
      <c r="C919">
        <v>6.7536024784125059</v>
      </c>
      <c r="D919">
        <v>8.2637917132760972</v>
      </c>
      <c r="E919">
        <v>9.8890656507353007</v>
      </c>
      <c r="F919">
        <v>8.7741253133761035</v>
      </c>
    </row>
    <row r="920" spans="1:6">
      <c r="A920" t="s">
        <v>2577</v>
      </c>
      <c r="B920" t="s">
        <v>2578</v>
      </c>
      <c r="C920">
        <v>8.9495591495430471</v>
      </c>
      <c r="D920">
        <v>8.764983035036277</v>
      </c>
      <c r="E920">
        <v>9.0379140818469903</v>
      </c>
      <c r="F920">
        <v>8.7739615013039227</v>
      </c>
    </row>
    <row r="921" spans="1:6">
      <c r="A921" t="s">
        <v>4426</v>
      </c>
      <c r="B921" t="s">
        <v>181</v>
      </c>
      <c r="C921">
        <v>6.8818654566745519</v>
      </c>
      <c r="D921">
        <v>7.1494569194537014</v>
      </c>
      <c r="E921">
        <v>9.1796563390907</v>
      </c>
      <c r="F921">
        <v>8.770942785056107</v>
      </c>
    </row>
    <row r="922" spans="1:6">
      <c r="A922" t="s">
        <v>424</v>
      </c>
      <c r="B922" t="s">
        <v>425</v>
      </c>
      <c r="C922">
        <v>0</v>
      </c>
      <c r="D922">
        <v>0</v>
      </c>
      <c r="E922">
        <v>9.4113078918864552</v>
      </c>
      <c r="F922">
        <v>8.7682158955624061</v>
      </c>
    </row>
    <row r="923" spans="1:6">
      <c r="A923" t="s">
        <v>1911</v>
      </c>
      <c r="B923" t="s">
        <v>1912</v>
      </c>
      <c r="C923">
        <v>8.3457969742353164</v>
      </c>
      <c r="D923">
        <v>9.0151358169751781</v>
      </c>
      <c r="E923">
        <v>4.8291325235836728</v>
      </c>
      <c r="F923">
        <v>8.7681688439623784</v>
      </c>
    </row>
    <row r="924" spans="1:6">
      <c r="A924" t="s">
        <v>4239</v>
      </c>
      <c r="B924" t="s">
        <v>4240</v>
      </c>
      <c r="C924">
        <v>7.3231463992195636</v>
      </c>
      <c r="D924">
        <v>8.5938243043664997</v>
      </c>
      <c r="E924">
        <v>8.2523697958046114</v>
      </c>
      <c r="F924">
        <v>8.7676415162057193</v>
      </c>
    </row>
    <row r="925" spans="1:6">
      <c r="A925" t="s">
        <v>5238</v>
      </c>
      <c r="B925" t="s">
        <v>5239</v>
      </c>
      <c r="C925">
        <v>10.400187187336172</v>
      </c>
      <c r="D925">
        <v>9.4242348076863269</v>
      </c>
      <c r="E925">
        <v>8.8788046465908401</v>
      </c>
      <c r="F925">
        <v>8.7662605121201675</v>
      </c>
    </row>
    <row r="926" spans="1:6">
      <c r="A926" t="s">
        <v>1924</v>
      </c>
      <c r="B926" t="s">
        <v>1925</v>
      </c>
      <c r="C926">
        <v>8.9399938221649471</v>
      </c>
      <c r="D926">
        <v>9.5963407104292084</v>
      </c>
      <c r="E926">
        <v>10.173116912405998</v>
      </c>
      <c r="F926">
        <v>8.7644190822643431</v>
      </c>
    </row>
    <row r="927" spans="1:6">
      <c r="A927" t="s">
        <v>5640</v>
      </c>
      <c r="B927" t="s">
        <v>4523</v>
      </c>
      <c r="C927">
        <v>8.5447294406818735</v>
      </c>
      <c r="D927">
        <v>8.9935591291545851</v>
      </c>
      <c r="E927">
        <v>8.324428610527379</v>
      </c>
      <c r="F927">
        <v>8.75662829548018</v>
      </c>
    </row>
    <row r="928" spans="1:6">
      <c r="A928" t="s">
        <v>478</v>
      </c>
      <c r="B928" t="s">
        <v>479</v>
      </c>
      <c r="C928">
        <v>0</v>
      </c>
      <c r="D928">
        <v>8.2967219475837979</v>
      </c>
      <c r="E928">
        <v>8.7771956234793613</v>
      </c>
      <c r="F928">
        <v>8.7559336317462311</v>
      </c>
    </row>
    <row r="929" spans="1:6">
      <c r="A929" t="s">
        <v>2664</v>
      </c>
      <c r="B929" t="s">
        <v>2665</v>
      </c>
      <c r="C929">
        <v>8.5767314121693392</v>
      </c>
      <c r="D929">
        <v>9.4292245201200906</v>
      </c>
      <c r="E929">
        <v>9.2429665922771171</v>
      </c>
      <c r="F929">
        <v>8.7550547705809088</v>
      </c>
    </row>
    <row r="930" spans="1:6">
      <c r="A930" t="s">
        <v>3016</v>
      </c>
      <c r="B930" t="s">
        <v>3017</v>
      </c>
      <c r="C930">
        <v>6.684299445714359</v>
      </c>
      <c r="D930">
        <v>7.4256135559040324</v>
      </c>
      <c r="E930">
        <v>8.7745788568537968</v>
      </c>
      <c r="F930">
        <v>8.7514513688645259</v>
      </c>
    </row>
    <row r="931" spans="1:6">
      <c r="A931" t="s">
        <v>2108</v>
      </c>
      <c r="B931" t="s">
        <v>2109</v>
      </c>
      <c r="C931">
        <v>8.8651742918929113</v>
      </c>
      <c r="D931">
        <v>8.0749612424372526</v>
      </c>
      <c r="E931">
        <v>8.3330458313782376</v>
      </c>
      <c r="F931">
        <v>8.7430509457855088</v>
      </c>
    </row>
    <row r="932" spans="1:6">
      <c r="A932" t="s">
        <v>3060</v>
      </c>
      <c r="B932" t="s">
        <v>5661</v>
      </c>
      <c r="C932">
        <v>8.8023853796210059</v>
      </c>
      <c r="D932">
        <v>3.7007811036280338</v>
      </c>
      <c r="E932">
        <v>8.2430349522208353</v>
      </c>
      <c r="F932">
        <v>8.7379987425431089</v>
      </c>
    </row>
    <row r="933" spans="1:6">
      <c r="A933" t="s">
        <v>3223</v>
      </c>
      <c r="B933" t="s">
        <v>3224</v>
      </c>
      <c r="C933">
        <v>7.8433613269111415</v>
      </c>
      <c r="D933">
        <v>3.9859729215439055</v>
      </c>
      <c r="E933">
        <v>8.58972260382237</v>
      </c>
      <c r="F933">
        <v>8.7377612759227947</v>
      </c>
    </row>
    <row r="934" spans="1:6">
      <c r="A934" t="s">
        <v>2961</v>
      </c>
      <c r="B934" t="s">
        <v>2962</v>
      </c>
      <c r="C934">
        <v>10.17042731987944</v>
      </c>
      <c r="D934">
        <v>10.282829023566045</v>
      </c>
      <c r="E934">
        <v>9.1960319927198171</v>
      </c>
      <c r="F934">
        <v>8.7375322992273574</v>
      </c>
    </row>
    <row r="935" spans="1:6">
      <c r="A935" t="s">
        <v>3440</v>
      </c>
      <c r="B935" t="s">
        <v>181</v>
      </c>
      <c r="C935">
        <v>4.7956583166625579</v>
      </c>
      <c r="D935">
        <v>4.5126390050268794</v>
      </c>
      <c r="E935">
        <v>8.6003946985591817</v>
      </c>
      <c r="F935">
        <v>8.7268945497042019</v>
      </c>
    </row>
    <row r="936" spans="1:6">
      <c r="A936" t="s">
        <v>5366</v>
      </c>
      <c r="B936" t="s">
        <v>181</v>
      </c>
      <c r="C936">
        <v>8.1597546344115823</v>
      </c>
      <c r="D936">
        <v>4.7831316925292775</v>
      </c>
      <c r="E936">
        <v>4.9649694521221397</v>
      </c>
      <c r="F936">
        <v>8.7268866069039746</v>
      </c>
    </row>
    <row r="937" spans="1:6">
      <c r="A937" t="s">
        <v>3974</v>
      </c>
      <c r="B937" t="s">
        <v>3975</v>
      </c>
      <c r="C937">
        <v>9.6771437046000557</v>
      </c>
      <c r="D937">
        <v>8.9853285727572594</v>
      </c>
      <c r="E937">
        <v>9.2310448133379595</v>
      </c>
      <c r="F937">
        <v>8.723363100217437</v>
      </c>
    </row>
    <row r="938" spans="1:6">
      <c r="A938" t="s">
        <v>3119</v>
      </c>
      <c r="B938" t="s">
        <v>3120</v>
      </c>
      <c r="C938">
        <v>8.3746649230813119</v>
      </c>
      <c r="D938">
        <v>9.7978446106887169</v>
      </c>
      <c r="E938">
        <v>9.1157471355927679</v>
      </c>
      <c r="F938">
        <v>8.7227280722367517</v>
      </c>
    </row>
    <row r="939" spans="1:6">
      <c r="A939" t="s">
        <v>4512</v>
      </c>
      <c r="B939" t="s">
        <v>4513</v>
      </c>
      <c r="C939">
        <v>3.6940086426725673</v>
      </c>
      <c r="D939">
        <v>3.5702870888549514</v>
      </c>
      <c r="E939">
        <v>8.4354896160363921</v>
      </c>
      <c r="F939">
        <v>8.7197090454533281</v>
      </c>
    </row>
    <row r="940" spans="1:6">
      <c r="A940" t="s">
        <v>369</v>
      </c>
      <c r="B940" t="s">
        <v>370</v>
      </c>
      <c r="C940">
        <v>0</v>
      </c>
      <c r="D940">
        <v>3.8903846996722624</v>
      </c>
      <c r="E940">
        <v>10.88721542176749</v>
      </c>
      <c r="F940">
        <v>8.7193524989387239</v>
      </c>
    </row>
    <row r="941" spans="1:6">
      <c r="A941" t="s">
        <v>101</v>
      </c>
      <c r="B941" t="s">
        <v>148</v>
      </c>
      <c r="C941">
        <v>8.7279856544089327</v>
      </c>
      <c r="D941">
        <v>9.4195068659358423</v>
      </c>
      <c r="E941">
        <v>10.20942806870616</v>
      </c>
      <c r="F941">
        <v>8.7191008412044049</v>
      </c>
    </row>
    <row r="942" spans="1:6">
      <c r="A942" t="s">
        <v>475</v>
      </c>
      <c r="B942" t="s">
        <v>476</v>
      </c>
      <c r="C942">
        <v>0</v>
      </c>
      <c r="D942">
        <v>0</v>
      </c>
      <c r="E942">
        <v>8.9038426020758408</v>
      </c>
      <c r="F942">
        <v>8.7083861853773676</v>
      </c>
    </row>
    <row r="943" spans="1:6">
      <c r="A943" t="s">
        <v>375</v>
      </c>
      <c r="B943" t="s">
        <v>376</v>
      </c>
      <c r="C943">
        <v>0</v>
      </c>
      <c r="D943">
        <v>9.2321414842187544</v>
      </c>
      <c r="E943">
        <v>10.424207875271133</v>
      </c>
      <c r="F943">
        <v>8.705690873706466</v>
      </c>
    </row>
    <row r="944" spans="1:6">
      <c r="A944" t="s">
        <v>2256</v>
      </c>
      <c r="B944" t="s">
        <v>2050</v>
      </c>
      <c r="C944">
        <v>9.3332660134628824</v>
      </c>
      <c r="D944">
        <v>10.821084363559656</v>
      </c>
      <c r="E944">
        <v>9.0311780508306896</v>
      </c>
      <c r="F944">
        <v>8.7042271695073783</v>
      </c>
    </row>
    <row r="945" spans="1:6">
      <c r="A945" t="s">
        <v>2171</v>
      </c>
      <c r="B945" t="s">
        <v>2172</v>
      </c>
      <c r="C945">
        <v>10.318257549061048</v>
      </c>
      <c r="D945">
        <v>10.315099179020645</v>
      </c>
      <c r="E945">
        <v>9.0123832129415504</v>
      </c>
      <c r="F945">
        <v>8.7036892168961444</v>
      </c>
    </row>
    <row r="946" spans="1:6">
      <c r="A946" t="s">
        <v>5651</v>
      </c>
      <c r="B946" t="s">
        <v>5652</v>
      </c>
      <c r="C946">
        <v>9.2241021042445315</v>
      </c>
      <c r="D946">
        <v>8.8804414299527572</v>
      </c>
      <c r="E946">
        <v>8.7962601221551644</v>
      </c>
      <c r="F946">
        <v>8.6948987908671356</v>
      </c>
    </row>
    <row r="947" spans="1:6">
      <c r="A947" t="s">
        <v>4503</v>
      </c>
      <c r="B947" t="s">
        <v>4504</v>
      </c>
      <c r="C947">
        <v>8.4320066319427731</v>
      </c>
      <c r="D947">
        <v>0</v>
      </c>
      <c r="E947">
        <v>11.161919652922972</v>
      </c>
      <c r="F947">
        <v>8.6921655649013481</v>
      </c>
    </row>
    <row r="948" spans="1:6">
      <c r="A948" t="s">
        <v>215</v>
      </c>
      <c r="B948" t="s">
        <v>181</v>
      </c>
      <c r="C948">
        <v>0</v>
      </c>
      <c r="D948">
        <v>7.4111373368277915</v>
      </c>
      <c r="E948">
        <v>7.1488482595320653</v>
      </c>
      <c r="F948">
        <v>8.6904066033212857</v>
      </c>
    </row>
    <row r="949" spans="1:6">
      <c r="A949" t="s">
        <v>3721</v>
      </c>
      <c r="B949" t="s">
        <v>181</v>
      </c>
      <c r="C949">
        <v>7.1912728244110387</v>
      </c>
      <c r="D949">
        <v>3.98017476377502</v>
      </c>
      <c r="E949">
        <v>8.0853540440318792</v>
      </c>
      <c r="F949">
        <v>8.6846221675271611</v>
      </c>
    </row>
    <row r="950" spans="1:6">
      <c r="A950" t="s">
        <v>1888</v>
      </c>
      <c r="B950" t="s">
        <v>5667</v>
      </c>
      <c r="C950">
        <v>9.8953706981958813</v>
      </c>
      <c r="D950">
        <v>10.115478391834568</v>
      </c>
      <c r="E950">
        <v>9.9735605279995241</v>
      </c>
      <c r="F950">
        <v>8.6760532444293901</v>
      </c>
    </row>
    <row r="951" spans="1:6">
      <c r="A951" t="s">
        <v>897</v>
      </c>
      <c r="B951" t="s">
        <v>181</v>
      </c>
      <c r="C951">
        <v>0</v>
      </c>
      <c r="D951">
        <v>0</v>
      </c>
      <c r="E951">
        <v>3.8364601497365816</v>
      </c>
      <c r="F951">
        <v>8.6755367755597383</v>
      </c>
    </row>
    <row r="952" spans="1:6">
      <c r="A952" t="s">
        <v>5380</v>
      </c>
      <c r="B952" t="s">
        <v>5381</v>
      </c>
      <c r="C952">
        <v>8.0317225303524165</v>
      </c>
      <c r="D952">
        <v>8.5565263617139458</v>
      </c>
      <c r="E952">
        <v>8.3913215532597896</v>
      </c>
      <c r="F952">
        <v>8.6675851679983538</v>
      </c>
    </row>
    <row r="953" spans="1:6">
      <c r="A953" t="s">
        <v>241</v>
      </c>
      <c r="B953" t="s">
        <v>242</v>
      </c>
      <c r="C953">
        <v>0</v>
      </c>
      <c r="D953">
        <v>7.7557845499541163</v>
      </c>
      <c r="E953">
        <v>8.7698081989517291</v>
      </c>
      <c r="F953">
        <v>8.6665673070207774</v>
      </c>
    </row>
    <row r="954" spans="1:6">
      <c r="A954" t="s">
        <v>3167</v>
      </c>
      <c r="B954" t="s">
        <v>3168</v>
      </c>
      <c r="C954">
        <v>8.3908515726189989</v>
      </c>
      <c r="D954">
        <v>8.9508806589884866</v>
      </c>
      <c r="E954">
        <v>8.4164584593071297</v>
      </c>
      <c r="F954">
        <v>8.6655121408351512</v>
      </c>
    </row>
    <row r="955" spans="1:6">
      <c r="A955" t="s">
        <v>2796</v>
      </c>
      <c r="B955" t="s">
        <v>2797</v>
      </c>
      <c r="C955">
        <v>5.0759395532561671</v>
      </c>
      <c r="D955">
        <v>4.3778777648298508</v>
      </c>
      <c r="E955">
        <v>8.9158319828521275</v>
      </c>
      <c r="F955">
        <v>8.6648699567664274</v>
      </c>
    </row>
    <row r="956" spans="1:6">
      <c r="A956" t="s">
        <v>2840</v>
      </c>
      <c r="B956" t="s">
        <v>2841</v>
      </c>
      <c r="C956">
        <v>8.6134873785567088</v>
      </c>
      <c r="D956">
        <v>3.5061725952099141</v>
      </c>
      <c r="E956">
        <v>8.4853901255600697</v>
      </c>
      <c r="F956">
        <v>8.6584125473199016</v>
      </c>
    </row>
    <row r="957" spans="1:6">
      <c r="A957" t="s">
        <v>1849</v>
      </c>
      <c r="B957" t="s">
        <v>1850</v>
      </c>
      <c r="C957">
        <v>3.8492828862376798</v>
      </c>
      <c r="D957">
        <v>7.9233322117535838</v>
      </c>
      <c r="E957">
        <v>8.8775401656437527</v>
      </c>
      <c r="F957">
        <v>8.6560301210458626</v>
      </c>
    </row>
    <row r="958" spans="1:6">
      <c r="A958" t="s">
        <v>5169</v>
      </c>
      <c r="B958" t="s">
        <v>5170</v>
      </c>
      <c r="C958">
        <v>9.108991624573969</v>
      </c>
      <c r="D958">
        <v>9.9614829818476913</v>
      </c>
      <c r="E958">
        <v>9.1345852931367588</v>
      </c>
      <c r="F958">
        <v>8.6557811222902199</v>
      </c>
    </row>
    <row r="959" spans="1:6">
      <c r="A959" t="s">
        <v>4937</v>
      </c>
      <c r="B959" t="s">
        <v>4938</v>
      </c>
      <c r="C959">
        <v>3.275911797860628</v>
      </c>
      <c r="D959">
        <v>0</v>
      </c>
      <c r="E959">
        <v>9.1681345775615242</v>
      </c>
      <c r="F959">
        <v>8.6498600327310289</v>
      </c>
    </row>
    <row r="960" spans="1:6">
      <c r="A960" t="s">
        <v>199</v>
      </c>
      <c r="B960" t="s">
        <v>200</v>
      </c>
      <c r="C960">
        <v>0</v>
      </c>
      <c r="D960">
        <v>4.6098988734166086</v>
      </c>
      <c r="E960">
        <v>9.1655924633396459</v>
      </c>
      <c r="F960">
        <v>8.6493851954392529</v>
      </c>
    </row>
    <row r="961" spans="1:6">
      <c r="A961" t="s">
        <v>4626</v>
      </c>
      <c r="B961" t="s">
        <v>181</v>
      </c>
      <c r="C961">
        <v>10.276797460644277</v>
      </c>
      <c r="D961">
        <v>0</v>
      </c>
      <c r="E961">
        <v>8.4452844972252485</v>
      </c>
      <c r="F961">
        <v>8.6477596745394685</v>
      </c>
    </row>
    <row r="962" spans="1:6">
      <c r="A962" t="s">
        <v>4177</v>
      </c>
      <c r="B962" t="s">
        <v>4178</v>
      </c>
      <c r="C962">
        <v>8.1544747431866504</v>
      </c>
      <c r="D962">
        <v>9.7348119362318748</v>
      </c>
      <c r="E962">
        <v>9.2266323117193529</v>
      </c>
      <c r="F962">
        <v>8.6456014168071729</v>
      </c>
    </row>
    <row r="963" spans="1:6">
      <c r="A963" t="s">
        <v>5354</v>
      </c>
      <c r="B963" t="s">
        <v>5355</v>
      </c>
      <c r="C963">
        <v>8.1746419752285728</v>
      </c>
      <c r="D963">
        <v>8.3310094366665322</v>
      </c>
      <c r="E963">
        <v>8.8114450168462213</v>
      </c>
      <c r="F963">
        <v>8.6454603906929712</v>
      </c>
    </row>
    <row r="964" spans="1:6">
      <c r="A964" t="s">
        <v>5530</v>
      </c>
      <c r="B964" t="s">
        <v>5531</v>
      </c>
      <c r="C964">
        <v>10.076625557060538</v>
      </c>
      <c r="D964">
        <v>3.6536231776133086</v>
      </c>
      <c r="E964">
        <v>8.9896867321125526</v>
      </c>
      <c r="F964">
        <v>8.6437413439110102</v>
      </c>
    </row>
    <row r="965" spans="1:6">
      <c r="A965" t="s">
        <v>4737</v>
      </c>
      <c r="B965" t="s">
        <v>4738</v>
      </c>
      <c r="C965">
        <v>8.9370389303981703</v>
      </c>
      <c r="D965">
        <v>8.7321465269823406</v>
      </c>
      <c r="E965">
        <v>8.3089130772455118</v>
      </c>
      <c r="F965">
        <v>8.6429208506933506</v>
      </c>
    </row>
    <row r="966" spans="1:6">
      <c r="A966" t="s">
        <v>4462</v>
      </c>
      <c r="B966" t="s">
        <v>4463</v>
      </c>
      <c r="C966">
        <v>3.8563322785876646</v>
      </c>
      <c r="D966">
        <v>8.2156256359550923</v>
      </c>
      <c r="E966">
        <v>9.7182751549377233</v>
      </c>
      <c r="F966">
        <v>8.6375836494563671</v>
      </c>
    </row>
    <row r="967" spans="1:6">
      <c r="A967" t="s">
        <v>2938</v>
      </c>
      <c r="B967" t="s">
        <v>2939</v>
      </c>
      <c r="C967">
        <v>3.7068139645120866</v>
      </c>
      <c r="D967">
        <v>3.8755711623634732</v>
      </c>
      <c r="E967">
        <v>8.8946553125671208</v>
      </c>
      <c r="F967">
        <v>8.634138402984803</v>
      </c>
    </row>
    <row r="968" spans="1:6">
      <c r="A968" t="s">
        <v>3056</v>
      </c>
      <c r="B968" t="s">
        <v>3057</v>
      </c>
      <c r="C968">
        <v>11.856671791126125</v>
      </c>
      <c r="D968">
        <v>3.8755711623634732</v>
      </c>
      <c r="E968">
        <v>8.2038360994951454</v>
      </c>
      <c r="F968">
        <v>8.6341201532657408</v>
      </c>
    </row>
    <row r="969" spans="1:6">
      <c r="A969" t="s">
        <v>3643</v>
      </c>
      <c r="B969" t="s">
        <v>181</v>
      </c>
      <c r="C969">
        <v>3.9405263817025595</v>
      </c>
      <c r="D969">
        <v>8.2582390420385927</v>
      </c>
      <c r="E969">
        <v>8.7386951070106864</v>
      </c>
      <c r="F969">
        <v>8.6338143418130961</v>
      </c>
    </row>
    <row r="970" spans="1:6">
      <c r="A970" t="s">
        <v>2873</v>
      </c>
      <c r="B970" t="s">
        <v>2872</v>
      </c>
      <c r="C970">
        <v>3.7133420409248097</v>
      </c>
      <c r="D970">
        <v>4.5211716898968461</v>
      </c>
      <c r="E970">
        <v>7.0064091176269283</v>
      </c>
      <c r="F970">
        <v>8.6328870040645569</v>
      </c>
    </row>
    <row r="971" spans="1:6">
      <c r="A971" t="s">
        <v>3644</v>
      </c>
      <c r="B971" t="s">
        <v>3645</v>
      </c>
      <c r="C971">
        <v>9.4912246216123801</v>
      </c>
      <c r="D971">
        <v>7.7568846930685851</v>
      </c>
      <c r="E971">
        <v>9.2810714298998249</v>
      </c>
      <c r="F971">
        <v>8.6211117677030522</v>
      </c>
    </row>
    <row r="972" spans="1:6">
      <c r="A972" t="s">
        <v>2043</v>
      </c>
      <c r="B972" t="s">
        <v>2044</v>
      </c>
      <c r="C972">
        <v>10.571055603071006</v>
      </c>
      <c r="D972">
        <v>11.121814495104037</v>
      </c>
      <c r="E972">
        <v>9.938910751458959</v>
      </c>
      <c r="F972">
        <v>8.6119459314953808</v>
      </c>
    </row>
    <row r="973" spans="1:6">
      <c r="A973" t="s">
        <v>2083</v>
      </c>
      <c r="B973" t="s">
        <v>2084</v>
      </c>
      <c r="C973">
        <v>8.6406239458744771</v>
      </c>
      <c r="D973">
        <v>7.6857788442716277</v>
      </c>
      <c r="E973">
        <v>8.0812549736542501</v>
      </c>
      <c r="F973">
        <v>8.6097780934957271</v>
      </c>
    </row>
    <row r="974" spans="1:6">
      <c r="A974" t="s">
        <v>1567</v>
      </c>
      <c r="B974" t="s">
        <v>1568</v>
      </c>
      <c r="C974">
        <v>0</v>
      </c>
      <c r="D974">
        <v>0</v>
      </c>
      <c r="E974">
        <v>0</v>
      </c>
      <c r="F974">
        <v>8.6016048747763119</v>
      </c>
    </row>
    <row r="975" spans="1:6">
      <c r="A975" t="s">
        <v>495</v>
      </c>
      <c r="B975" t="s">
        <v>378</v>
      </c>
      <c r="C975">
        <v>0</v>
      </c>
      <c r="D975">
        <v>0</v>
      </c>
      <c r="E975">
        <v>8.6345306313093229</v>
      </c>
      <c r="F975">
        <v>8.6000516977068635</v>
      </c>
    </row>
    <row r="976" spans="1:6">
      <c r="A976" t="s">
        <v>3092</v>
      </c>
      <c r="B976" t="s">
        <v>3093</v>
      </c>
      <c r="C976">
        <v>9.188929586797272</v>
      </c>
      <c r="D976">
        <v>8.7420354700994398</v>
      </c>
      <c r="E976">
        <v>9.0535801787324832</v>
      </c>
      <c r="F976">
        <v>8.5950860662780926</v>
      </c>
    </row>
    <row r="977" spans="1:6">
      <c r="A977" t="s">
        <v>2272</v>
      </c>
      <c r="B977" t="s">
        <v>2273</v>
      </c>
      <c r="C977">
        <v>4.1308124177895609</v>
      </c>
      <c r="D977">
        <v>7.6473354467232113</v>
      </c>
      <c r="E977">
        <v>9.3442852913095216</v>
      </c>
      <c r="F977">
        <v>8.5933280173201005</v>
      </c>
    </row>
    <row r="978" spans="1:6">
      <c r="A978" t="s">
        <v>3136</v>
      </c>
      <c r="B978" t="s">
        <v>3137</v>
      </c>
      <c r="C978">
        <v>3.656849672043589</v>
      </c>
      <c r="D978">
        <v>0</v>
      </c>
      <c r="E978">
        <v>10.198998916966008</v>
      </c>
      <c r="F978">
        <v>8.5920012842928681</v>
      </c>
    </row>
    <row r="979" spans="1:6">
      <c r="A979" t="s">
        <v>3593</v>
      </c>
      <c r="B979" t="s">
        <v>3594</v>
      </c>
      <c r="C979">
        <v>9.8205352350084318</v>
      </c>
      <c r="D979">
        <v>10.173689965065908</v>
      </c>
      <c r="E979">
        <v>9.1448408713451315</v>
      </c>
      <c r="F979">
        <v>8.5916101881983025</v>
      </c>
    </row>
    <row r="980" spans="1:6">
      <c r="A980" t="s">
        <v>4610</v>
      </c>
      <c r="B980" t="s">
        <v>4611</v>
      </c>
      <c r="C980">
        <v>11.345542730166247</v>
      </c>
      <c r="D980">
        <v>5.159565080935959</v>
      </c>
      <c r="E980">
        <v>9.8994351726154797</v>
      </c>
      <c r="F980">
        <v>8.5907286821937099</v>
      </c>
    </row>
    <row r="981" spans="1:6">
      <c r="A981" t="s">
        <v>5541</v>
      </c>
      <c r="B981" t="s">
        <v>2921</v>
      </c>
      <c r="C981">
        <v>10.371781028638363</v>
      </c>
      <c r="D981">
        <v>11.082804149321611</v>
      </c>
      <c r="E981">
        <v>3.7977965848722781</v>
      </c>
      <c r="F981">
        <v>8.5886866717219625</v>
      </c>
    </row>
    <row r="982" spans="1:6">
      <c r="A982" t="s">
        <v>4119</v>
      </c>
      <c r="B982" t="s">
        <v>4120</v>
      </c>
      <c r="C982">
        <v>7.6744864233765275</v>
      </c>
      <c r="D982">
        <v>3.7421496405822583</v>
      </c>
      <c r="E982">
        <v>7.5888903051980217</v>
      </c>
      <c r="F982">
        <v>8.5838310144434544</v>
      </c>
    </row>
    <row r="983" spans="1:6">
      <c r="A983" t="s">
        <v>1887</v>
      </c>
      <c r="B983" t="s">
        <v>5666</v>
      </c>
      <c r="C983">
        <v>9.2452069551651519</v>
      </c>
      <c r="D983">
        <v>8.464310095262281</v>
      </c>
      <c r="E983">
        <v>9.4876487760416914</v>
      </c>
      <c r="F983">
        <v>8.5826181654062381</v>
      </c>
    </row>
    <row r="984" spans="1:6">
      <c r="A984" t="s">
        <v>4144</v>
      </c>
      <c r="B984" t="s">
        <v>181</v>
      </c>
      <c r="C984">
        <v>9.6746843969598331</v>
      </c>
      <c r="D984">
        <v>4.6413936388507713</v>
      </c>
      <c r="E984">
        <v>9.0393229432499833</v>
      </c>
      <c r="F984">
        <v>8.5808422395811128</v>
      </c>
    </row>
    <row r="985" spans="1:6">
      <c r="A985" t="s">
        <v>4243</v>
      </c>
      <c r="B985" t="s">
        <v>4244</v>
      </c>
      <c r="C985">
        <v>9.2554385598536619</v>
      </c>
      <c r="D985">
        <v>9.565841294002821</v>
      </c>
      <c r="E985">
        <v>8.8570355488050865</v>
      </c>
      <c r="F985">
        <v>8.5798603208012238</v>
      </c>
    </row>
    <row r="986" spans="1:6">
      <c r="A986" t="s">
        <v>463</v>
      </c>
      <c r="B986" t="s">
        <v>464</v>
      </c>
      <c r="C986">
        <v>0</v>
      </c>
      <c r="D986">
        <v>0</v>
      </c>
      <c r="E986">
        <v>9.1165879535731857</v>
      </c>
      <c r="F986">
        <v>8.576351754584767</v>
      </c>
    </row>
    <row r="987" spans="1:6">
      <c r="A987" t="s">
        <v>5644</v>
      </c>
      <c r="B987" t="s">
        <v>270</v>
      </c>
      <c r="C987">
        <v>7.8440791125452725</v>
      </c>
      <c r="D987">
        <v>8.3778398929239977</v>
      </c>
      <c r="E987">
        <v>9.2058902483144038</v>
      </c>
      <c r="F987">
        <v>8.5721571077950145</v>
      </c>
    </row>
    <row r="988" spans="1:6">
      <c r="A988" t="s">
        <v>4405</v>
      </c>
      <c r="B988" t="s">
        <v>4406</v>
      </c>
      <c r="C988">
        <v>11.024723592127767</v>
      </c>
      <c r="D988">
        <v>8.8186151449708134</v>
      </c>
      <c r="E988">
        <v>8.6381176999951172</v>
      </c>
      <c r="F988">
        <v>8.5684309662996831</v>
      </c>
    </row>
    <row r="989" spans="1:6">
      <c r="A989" t="s">
        <v>3791</v>
      </c>
      <c r="B989" t="s">
        <v>3792</v>
      </c>
      <c r="C989">
        <v>9.9222605344688581</v>
      </c>
      <c r="D989">
        <v>10.721301906299761</v>
      </c>
      <c r="E989">
        <v>8.9903109170072675</v>
      </c>
      <c r="F989">
        <v>8.5670241446247122</v>
      </c>
    </row>
    <row r="990" spans="1:6">
      <c r="A990" t="s">
        <v>3888</v>
      </c>
      <c r="B990" t="s">
        <v>3889</v>
      </c>
      <c r="C990">
        <v>8.9989390310226476</v>
      </c>
      <c r="D990">
        <v>7.9943281224138047</v>
      </c>
      <c r="E990">
        <v>8.0508106109787985</v>
      </c>
      <c r="F990">
        <v>8.5660833914528105</v>
      </c>
    </row>
    <row r="991" spans="1:6">
      <c r="A991" t="s">
        <v>3829</v>
      </c>
      <c r="B991" t="s">
        <v>3830</v>
      </c>
      <c r="C991">
        <v>4.4147028122021457</v>
      </c>
      <c r="D991">
        <v>9.4744680496063403</v>
      </c>
      <c r="E991">
        <v>8.6382801832613474</v>
      </c>
      <c r="F991">
        <v>8.5644923125807253</v>
      </c>
    </row>
    <row r="992" spans="1:6">
      <c r="A992" t="s">
        <v>3960</v>
      </c>
      <c r="B992" t="s">
        <v>3961</v>
      </c>
      <c r="C992">
        <v>4.8024248531324414</v>
      </c>
      <c r="D992">
        <v>8.1161142709468379</v>
      </c>
      <c r="E992">
        <v>8.8244286105273808</v>
      </c>
      <c r="F992">
        <v>8.5621076494314536</v>
      </c>
    </row>
    <row r="993" spans="1:6">
      <c r="A993" t="s">
        <v>5338</v>
      </c>
      <c r="B993" t="s">
        <v>5339</v>
      </c>
      <c r="C993">
        <v>6.2956376383731438</v>
      </c>
      <c r="D993">
        <v>4.2120831444090499</v>
      </c>
      <c r="E993">
        <v>8.8136416203026435</v>
      </c>
      <c r="F993">
        <v>8.5588723467697712</v>
      </c>
    </row>
    <row r="994" spans="1:6">
      <c r="A994" t="s">
        <v>666</v>
      </c>
      <c r="B994" t="s">
        <v>667</v>
      </c>
      <c r="C994">
        <v>0</v>
      </c>
      <c r="D994">
        <v>0</v>
      </c>
      <c r="E994">
        <v>7.6113735960167386</v>
      </c>
      <c r="F994">
        <v>8.5565672910878483</v>
      </c>
    </row>
    <row r="995" spans="1:6">
      <c r="A995" t="s">
        <v>593</v>
      </c>
      <c r="B995" t="s">
        <v>594</v>
      </c>
      <c r="C995">
        <v>0</v>
      </c>
      <c r="D995">
        <v>0</v>
      </c>
      <c r="E995">
        <v>8.0148701218091372</v>
      </c>
      <c r="F995">
        <v>8.5563825187907767</v>
      </c>
    </row>
    <row r="996" spans="1:6">
      <c r="A996" t="s">
        <v>63</v>
      </c>
      <c r="B996" t="s">
        <v>777</v>
      </c>
      <c r="C996">
        <v>0</v>
      </c>
      <c r="D996">
        <v>0</v>
      </c>
      <c r="E996">
        <v>6.8721239484525665</v>
      </c>
      <c r="F996">
        <v>8.5549686081916363</v>
      </c>
    </row>
    <row r="997" spans="1:6">
      <c r="A997" t="s">
        <v>3408</v>
      </c>
      <c r="B997" t="s">
        <v>3409</v>
      </c>
      <c r="C997">
        <v>6.9212981360481489</v>
      </c>
      <c r="D997">
        <v>0</v>
      </c>
      <c r="E997">
        <v>7.7393772982949116</v>
      </c>
      <c r="F997">
        <v>8.5530732026903493</v>
      </c>
    </row>
    <row r="998" spans="1:6">
      <c r="A998" t="s">
        <v>3970</v>
      </c>
      <c r="B998" t="s">
        <v>3971</v>
      </c>
      <c r="C998">
        <v>7.1932985296930365</v>
      </c>
      <c r="D998">
        <v>8.1420922507992941</v>
      </c>
      <c r="E998">
        <v>8.5873697339873623</v>
      </c>
      <c r="F998">
        <v>8.552879793976027</v>
      </c>
    </row>
    <row r="999" spans="1:6">
      <c r="A999" t="s">
        <v>4734</v>
      </c>
      <c r="B999" t="s">
        <v>181</v>
      </c>
      <c r="C999">
        <v>3.687693513414442</v>
      </c>
      <c r="D999">
        <v>0</v>
      </c>
      <c r="E999">
        <v>8.2618668993916522</v>
      </c>
      <c r="F999">
        <v>8.5493175177584817</v>
      </c>
    </row>
    <row r="1000" spans="1:6">
      <c r="A1000" t="s">
        <v>417</v>
      </c>
      <c r="B1000" t="s">
        <v>418</v>
      </c>
      <c r="C1000">
        <v>0</v>
      </c>
      <c r="D1000">
        <v>0</v>
      </c>
      <c r="E1000">
        <v>9.5798409274234384</v>
      </c>
      <c r="F1000">
        <v>8.5479474387308478</v>
      </c>
    </row>
    <row r="1001" spans="1:6">
      <c r="A1001" t="s">
        <v>2728</v>
      </c>
      <c r="B1001" t="s">
        <v>2729</v>
      </c>
      <c r="C1001">
        <v>8.9024117476689391</v>
      </c>
      <c r="D1001">
        <v>0</v>
      </c>
      <c r="E1001">
        <v>3.8902862871315187</v>
      </c>
      <c r="F1001">
        <v>8.5455467345970177</v>
      </c>
    </row>
    <row r="1002" spans="1:6">
      <c r="A1002" t="s">
        <v>4260</v>
      </c>
      <c r="B1002" t="s">
        <v>3375</v>
      </c>
      <c r="C1002">
        <v>10.643472694463213</v>
      </c>
      <c r="D1002">
        <v>9.9495861684837461</v>
      </c>
      <c r="E1002">
        <v>8.7952159555353884</v>
      </c>
      <c r="F1002">
        <v>8.5442540445295663</v>
      </c>
    </row>
    <row r="1003" spans="1:6">
      <c r="A1003" t="s">
        <v>3759</v>
      </c>
      <c r="B1003" t="s">
        <v>3760</v>
      </c>
      <c r="C1003">
        <v>9.6106163011608885</v>
      </c>
      <c r="D1003">
        <v>0</v>
      </c>
      <c r="E1003">
        <v>8.6544741714312519</v>
      </c>
      <c r="F1003">
        <v>8.5350406799942924</v>
      </c>
    </row>
    <row r="1004" spans="1:6">
      <c r="A1004" t="s">
        <v>4850</v>
      </c>
      <c r="B1004" t="s">
        <v>4851</v>
      </c>
      <c r="C1004">
        <v>4.1544652751787394</v>
      </c>
      <c r="D1004">
        <v>4.0307261013706981</v>
      </c>
      <c r="E1004">
        <v>8.6104805024034956</v>
      </c>
      <c r="F1004">
        <v>8.5294503244566222</v>
      </c>
    </row>
    <row r="1005" spans="1:6">
      <c r="A1005" t="s">
        <v>5548</v>
      </c>
      <c r="B1005" t="s">
        <v>5549</v>
      </c>
      <c r="C1005">
        <v>3.3132925755366607</v>
      </c>
      <c r="D1005">
        <v>4.3858272640702731</v>
      </c>
      <c r="E1005">
        <v>3.9607122144519882</v>
      </c>
      <c r="F1005">
        <v>8.5289240910054076</v>
      </c>
    </row>
    <row r="1006" spans="1:6">
      <c r="A1006" t="s">
        <v>5121</v>
      </c>
      <c r="B1006" t="s">
        <v>5122</v>
      </c>
      <c r="C1006">
        <v>10.117300483798179</v>
      </c>
      <c r="D1006">
        <v>9.6186595579530856</v>
      </c>
      <c r="E1006">
        <v>8.3969572533445405</v>
      </c>
      <c r="F1006">
        <v>8.5234575634067138</v>
      </c>
    </row>
    <row r="1007" spans="1:6">
      <c r="A1007" t="s">
        <v>428</v>
      </c>
      <c r="B1007" t="s">
        <v>429</v>
      </c>
      <c r="C1007">
        <v>0</v>
      </c>
      <c r="D1007">
        <v>3.1997564620914822</v>
      </c>
      <c r="E1007">
        <v>9.429493890873287</v>
      </c>
      <c r="F1007">
        <v>8.5195019243133814</v>
      </c>
    </row>
    <row r="1008" spans="1:6">
      <c r="A1008" t="s">
        <v>3150</v>
      </c>
      <c r="B1008" t="s">
        <v>3151</v>
      </c>
      <c r="C1008">
        <v>8.1538288212115457</v>
      </c>
      <c r="D1008">
        <v>8.6786297528478009</v>
      </c>
      <c r="E1008">
        <v>8.4163843435158281</v>
      </c>
      <c r="F1008">
        <v>8.5134150885603663</v>
      </c>
    </row>
    <row r="1009" spans="1:6">
      <c r="A1009" t="s">
        <v>4005</v>
      </c>
      <c r="B1009" t="s">
        <v>4006</v>
      </c>
      <c r="C1009">
        <v>12.590810214720097</v>
      </c>
      <c r="D1009">
        <v>0</v>
      </c>
      <c r="E1009">
        <v>7.8850926842852775</v>
      </c>
      <c r="F1009">
        <v>8.5115902024714316</v>
      </c>
    </row>
    <row r="1010" spans="1:6">
      <c r="A1010" t="s">
        <v>2420</v>
      </c>
      <c r="B1010" t="s">
        <v>2421</v>
      </c>
      <c r="C1010">
        <v>8.9175650879341823</v>
      </c>
      <c r="D1010">
        <v>9.4813900336028141</v>
      </c>
      <c r="E1010">
        <v>7.7732291955044017</v>
      </c>
      <c r="F1010">
        <v>8.5109330277308182</v>
      </c>
    </row>
    <row r="1011" spans="1:6">
      <c r="A1011" t="s">
        <v>2632</v>
      </c>
      <c r="B1011" t="s">
        <v>2633</v>
      </c>
      <c r="C1011">
        <v>3.234454546055296</v>
      </c>
      <c r="D1011">
        <v>8.3546853373984042</v>
      </c>
      <c r="E1011">
        <v>7.7816810052627075</v>
      </c>
      <c r="F1011">
        <v>8.5081988769973176</v>
      </c>
    </row>
    <row r="1012" spans="1:6">
      <c r="A1012" t="s">
        <v>2995</v>
      </c>
      <c r="B1012" t="s">
        <v>5661</v>
      </c>
      <c r="C1012">
        <v>4.3524186951268531</v>
      </c>
      <c r="D1012">
        <v>3.8602076424531648</v>
      </c>
      <c r="E1012">
        <v>3.7847759255418065</v>
      </c>
      <c r="F1012">
        <v>8.5071096365064847</v>
      </c>
    </row>
    <row r="1013" spans="1:6">
      <c r="A1013" t="s">
        <v>3688</v>
      </c>
      <c r="B1013" t="s">
        <v>3689</v>
      </c>
      <c r="C1013">
        <v>4.2466675523877635</v>
      </c>
      <c r="D1013">
        <v>4.5486210350705871</v>
      </c>
      <c r="E1013">
        <v>8.8798665274374322</v>
      </c>
      <c r="F1013">
        <v>8.5063582659816497</v>
      </c>
    </row>
    <row r="1014" spans="1:6">
      <c r="A1014" t="s">
        <v>1650</v>
      </c>
      <c r="B1014" t="s">
        <v>1651</v>
      </c>
      <c r="C1014">
        <v>0</v>
      </c>
      <c r="D1014">
        <v>0</v>
      </c>
      <c r="E1014">
        <v>0</v>
      </c>
      <c r="F1014">
        <v>8.5063582659816497</v>
      </c>
    </row>
    <row r="1015" spans="1:6">
      <c r="A1015" t="s">
        <v>4520</v>
      </c>
      <c r="B1015" t="s">
        <v>4521</v>
      </c>
      <c r="C1015">
        <v>3.8889399683914028</v>
      </c>
      <c r="D1015">
        <v>8.5410439842055617</v>
      </c>
      <c r="E1015">
        <v>8.164346527778946</v>
      </c>
      <c r="F1015">
        <v>8.4983877904798355</v>
      </c>
    </row>
    <row r="1016" spans="1:6">
      <c r="A1016" t="s">
        <v>4220</v>
      </c>
      <c r="B1016" t="s">
        <v>4221</v>
      </c>
      <c r="C1016">
        <v>3.7042285627170064</v>
      </c>
      <c r="D1016">
        <v>3.8452085477662332</v>
      </c>
      <c r="E1016">
        <v>4.1162584319030211</v>
      </c>
      <c r="F1016">
        <v>8.4974631518814299</v>
      </c>
    </row>
    <row r="1017" spans="1:6">
      <c r="A1017" t="s">
        <v>3818</v>
      </c>
      <c r="B1017" t="s">
        <v>3819</v>
      </c>
      <c r="C1017">
        <v>3.8226851124191392</v>
      </c>
      <c r="D1017">
        <v>3.8304614569822788</v>
      </c>
      <c r="E1017">
        <v>8.1985784535226482</v>
      </c>
      <c r="F1017">
        <v>8.4973961015664283</v>
      </c>
    </row>
    <row r="1018" spans="1:6">
      <c r="A1018" t="s">
        <v>4199</v>
      </c>
      <c r="B1018" t="s">
        <v>4200</v>
      </c>
      <c r="C1018">
        <v>3.6733455059931583</v>
      </c>
      <c r="D1018">
        <v>7.1421517976517706</v>
      </c>
      <c r="E1018">
        <v>8.1561188406654299</v>
      </c>
      <c r="F1018">
        <v>8.4901264532179077</v>
      </c>
    </row>
    <row r="1019" spans="1:6">
      <c r="A1019" t="s">
        <v>2087</v>
      </c>
      <c r="B1019" t="s">
        <v>2088</v>
      </c>
      <c r="C1019">
        <v>9.1768628034417858</v>
      </c>
      <c r="D1019">
        <v>9.0071560770214969</v>
      </c>
      <c r="E1019">
        <v>8.7044396153331842</v>
      </c>
      <c r="F1019">
        <v>8.4892361866664139</v>
      </c>
    </row>
    <row r="1020" spans="1:6">
      <c r="A1020" t="s">
        <v>342</v>
      </c>
      <c r="B1020" t="s">
        <v>181</v>
      </c>
      <c r="C1020">
        <v>3.9066019988771457</v>
      </c>
      <c r="D1020">
        <v>0</v>
      </c>
      <c r="E1020">
        <v>10.153194060904324</v>
      </c>
      <c r="F1020">
        <v>8.4871867142901483</v>
      </c>
    </row>
    <row r="1021" spans="1:6">
      <c r="A1021" t="s">
        <v>2718</v>
      </c>
      <c r="B1021" t="s">
        <v>2719</v>
      </c>
      <c r="C1021">
        <v>9.2118531997740973</v>
      </c>
      <c r="D1021">
        <v>8.9147601036306821</v>
      </c>
      <c r="E1021">
        <v>8.2102545288587265</v>
      </c>
      <c r="F1021">
        <v>8.4865064999845217</v>
      </c>
    </row>
    <row r="1022" spans="1:6">
      <c r="A1022" t="s">
        <v>2497</v>
      </c>
      <c r="B1022" t="s">
        <v>5690</v>
      </c>
      <c r="C1022">
        <v>8.006260636769305</v>
      </c>
      <c r="D1022">
        <v>8.6625878809242085</v>
      </c>
      <c r="E1022">
        <v>9.728019431028299</v>
      </c>
      <c r="F1022">
        <v>8.477062023285594</v>
      </c>
    </row>
    <row r="1023" spans="1:6">
      <c r="A1023" t="s">
        <v>4519</v>
      </c>
      <c r="B1023" t="s">
        <v>181</v>
      </c>
      <c r="C1023">
        <v>3.2976473920029887</v>
      </c>
      <c r="D1023">
        <v>0</v>
      </c>
      <c r="E1023">
        <v>9.1151356689889269</v>
      </c>
      <c r="F1023">
        <v>8.476702742421212</v>
      </c>
    </row>
    <row r="1024" spans="1:6">
      <c r="A1024" t="s">
        <v>2754</v>
      </c>
      <c r="B1024" t="s">
        <v>2755</v>
      </c>
      <c r="C1024">
        <v>9.1555606722594582</v>
      </c>
      <c r="D1024">
        <v>9.6964208566675332</v>
      </c>
      <c r="E1024">
        <v>8.7104308856688455</v>
      </c>
      <c r="F1024">
        <v>8.4756962504674931</v>
      </c>
    </row>
    <row r="1025" spans="1:6">
      <c r="A1025" t="s">
        <v>5277</v>
      </c>
      <c r="B1025" t="s">
        <v>944</v>
      </c>
      <c r="C1025">
        <v>8.6249833818480042</v>
      </c>
      <c r="D1025">
        <v>9.544934735891264</v>
      </c>
      <c r="E1025">
        <v>6.3143483911646232</v>
      </c>
      <c r="F1025">
        <v>8.4703050897640715</v>
      </c>
    </row>
    <row r="1026" spans="1:6">
      <c r="A1026" t="s">
        <v>4308</v>
      </c>
      <c r="B1026" t="s">
        <v>4309</v>
      </c>
      <c r="C1026">
        <v>3.2902988817779222</v>
      </c>
      <c r="D1026">
        <v>3.4590738369384137</v>
      </c>
      <c r="E1026">
        <v>8.4468475376100649</v>
      </c>
      <c r="F1026">
        <v>8.4700855872284553</v>
      </c>
    </row>
    <row r="1027" spans="1:6">
      <c r="A1027" t="s">
        <v>1875</v>
      </c>
      <c r="B1027" t="s">
        <v>1876</v>
      </c>
      <c r="C1027">
        <v>3.5443146276485882</v>
      </c>
      <c r="D1027">
        <v>0</v>
      </c>
      <c r="E1027">
        <v>8.4863004908943598</v>
      </c>
      <c r="F1027">
        <v>8.4700709854645027</v>
      </c>
    </row>
    <row r="1028" spans="1:6">
      <c r="A1028" t="s">
        <v>2967</v>
      </c>
      <c r="B1028" t="s">
        <v>5704</v>
      </c>
      <c r="C1028">
        <v>8.3319296828555185</v>
      </c>
      <c r="D1028">
        <v>8.6663118831126607</v>
      </c>
      <c r="E1028">
        <v>8.876503561835948</v>
      </c>
      <c r="F1028">
        <v>8.4677928305640755</v>
      </c>
    </row>
    <row r="1029" spans="1:6">
      <c r="A1029" t="s">
        <v>2401</v>
      </c>
      <c r="B1029" t="s">
        <v>2144</v>
      </c>
      <c r="C1029">
        <v>11.054273465857332</v>
      </c>
      <c r="D1029">
        <v>10.139001030573388</v>
      </c>
      <c r="E1029">
        <v>3.8818385709482999</v>
      </c>
      <c r="F1029">
        <v>8.457583814344428</v>
      </c>
    </row>
    <row r="1030" spans="1:6">
      <c r="A1030" t="s">
        <v>4659</v>
      </c>
      <c r="B1030" t="s">
        <v>4660</v>
      </c>
      <c r="C1030">
        <v>10.636163655887968</v>
      </c>
      <c r="D1030">
        <v>10.365284241620198</v>
      </c>
      <c r="E1030">
        <v>9.1030372243257389</v>
      </c>
      <c r="F1030">
        <v>8.4573439887794173</v>
      </c>
    </row>
    <row r="1031" spans="1:6">
      <c r="A1031" t="s">
        <v>2936</v>
      </c>
      <c r="B1031" t="s">
        <v>2937</v>
      </c>
      <c r="C1031">
        <v>7.5913181102225433</v>
      </c>
      <c r="D1031">
        <v>8.7476440457487037</v>
      </c>
      <c r="E1031">
        <v>7.9853586441286035</v>
      </c>
      <c r="F1031">
        <v>8.4509011237202856</v>
      </c>
    </row>
    <row r="1032" spans="1:6">
      <c r="A1032" t="s">
        <v>4315</v>
      </c>
      <c r="B1032" t="s">
        <v>4316</v>
      </c>
      <c r="C1032">
        <v>7.7024997636530799</v>
      </c>
      <c r="D1032">
        <v>3.2137192818575477</v>
      </c>
      <c r="E1032">
        <v>8.7616639777460179</v>
      </c>
      <c r="F1032">
        <v>8.4508889638349309</v>
      </c>
    </row>
    <row r="1033" spans="1:6">
      <c r="A1033" t="s">
        <v>4779</v>
      </c>
      <c r="B1033" t="s">
        <v>4780</v>
      </c>
      <c r="C1033">
        <v>7.0747921336904263</v>
      </c>
      <c r="D1033">
        <v>7.9272882739175969</v>
      </c>
      <c r="E1033">
        <v>8.6225997663535274</v>
      </c>
      <c r="F1033">
        <v>8.449273877657367</v>
      </c>
    </row>
    <row r="1034" spans="1:6">
      <c r="A1034" t="s">
        <v>4879</v>
      </c>
      <c r="B1034" t="s">
        <v>187</v>
      </c>
      <c r="C1034">
        <v>7.9902507881806244</v>
      </c>
      <c r="D1034">
        <v>8.2315494164905605</v>
      </c>
      <c r="E1034">
        <v>8.9436707389453858</v>
      </c>
      <c r="F1034">
        <v>8.4461871799889572</v>
      </c>
    </row>
    <row r="1035" spans="1:6">
      <c r="A1035" t="s">
        <v>5001</v>
      </c>
      <c r="B1035" t="s">
        <v>5002</v>
      </c>
      <c r="C1035">
        <v>4.4049162128319237</v>
      </c>
      <c r="D1035">
        <v>4.9421463234262974</v>
      </c>
      <c r="E1035">
        <v>9.9038524898276137</v>
      </c>
      <c r="F1035">
        <v>8.4453681394271385</v>
      </c>
    </row>
    <row r="1036" spans="1:6">
      <c r="A1036" t="s">
        <v>61</v>
      </c>
      <c r="B1036" t="s">
        <v>1622</v>
      </c>
      <c r="C1036">
        <v>0</v>
      </c>
      <c r="D1036">
        <v>0</v>
      </c>
      <c r="E1036">
        <v>0</v>
      </c>
      <c r="F1036">
        <v>8.4387131218409142</v>
      </c>
    </row>
    <row r="1037" spans="1:6">
      <c r="A1037" t="s">
        <v>2021</v>
      </c>
      <c r="B1037" t="s">
        <v>2020</v>
      </c>
      <c r="C1037">
        <v>3.3587696716955824</v>
      </c>
      <c r="D1037">
        <v>8.1384954373060641</v>
      </c>
      <c r="E1037">
        <v>9.9260047021488091</v>
      </c>
      <c r="F1037">
        <v>8.4380607206986245</v>
      </c>
    </row>
    <row r="1038" spans="1:6">
      <c r="A1038" t="s">
        <v>1811</v>
      </c>
      <c r="B1038" t="s">
        <v>5660</v>
      </c>
      <c r="C1038">
        <v>11.568731441228794</v>
      </c>
      <c r="D1038">
        <v>10.787615216520477</v>
      </c>
      <c r="E1038">
        <v>9.5719198384002535</v>
      </c>
      <c r="F1038">
        <v>8.436604541732013</v>
      </c>
    </row>
    <row r="1039" spans="1:6">
      <c r="A1039" t="s">
        <v>2972</v>
      </c>
      <c r="B1039" t="s">
        <v>2973</v>
      </c>
      <c r="C1039">
        <v>4.2106958159414019</v>
      </c>
      <c r="D1039">
        <v>0</v>
      </c>
      <c r="E1039">
        <v>9.2613642530320597</v>
      </c>
      <c r="F1039">
        <v>8.4344114069744833</v>
      </c>
    </row>
    <row r="1040" spans="1:6">
      <c r="A1040" t="s">
        <v>743</v>
      </c>
      <c r="B1040" t="s">
        <v>744</v>
      </c>
      <c r="C1040">
        <v>0</v>
      </c>
      <c r="D1040">
        <v>0</v>
      </c>
      <c r="E1040">
        <v>7.2770694972553196</v>
      </c>
      <c r="F1040">
        <v>8.4329925993056136</v>
      </c>
    </row>
    <row r="1041" spans="1:6">
      <c r="A1041" t="s">
        <v>3936</v>
      </c>
      <c r="B1041" t="s">
        <v>3937</v>
      </c>
      <c r="C1041">
        <v>3.5770039737795125</v>
      </c>
      <c r="D1041">
        <v>0</v>
      </c>
      <c r="E1041">
        <v>9.1560279599681014</v>
      </c>
      <c r="F1041">
        <v>8.4322808101265156</v>
      </c>
    </row>
    <row r="1042" spans="1:6">
      <c r="A1042" t="s">
        <v>2581</v>
      </c>
      <c r="B1042" t="s">
        <v>2582</v>
      </c>
      <c r="C1042">
        <v>3.1039464258206664</v>
      </c>
      <c r="D1042">
        <v>3.5652080589799828</v>
      </c>
      <c r="E1042">
        <v>8.8794016524639368</v>
      </c>
      <c r="F1042">
        <v>8.4284665463772228</v>
      </c>
    </row>
    <row r="1043" spans="1:6">
      <c r="A1043" t="s">
        <v>3268</v>
      </c>
      <c r="B1043" t="s">
        <v>181</v>
      </c>
      <c r="C1043">
        <v>10.284119225316811</v>
      </c>
      <c r="D1043">
        <v>10.094520314727955</v>
      </c>
      <c r="E1043">
        <v>9.1560106112661721</v>
      </c>
      <c r="F1043">
        <v>8.4253571841061472</v>
      </c>
    </row>
    <row r="1044" spans="1:6">
      <c r="A1044" t="s">
        <v>2161</v>
      </c>
      <c r="B1044" t="s">
        <v>2162</v>
      </c>
      <c r="C1044">
        <v>3.4541662848912127</v>
      </c>
      <c r="D1044">
        <v>0</v>
      </c>
      <c r="E1044">
        <v>8.0172934138302949</v>
      </c>
      <c r="F1044">
        <v>8.4214014621857167</v>
      </c>
    </row>
    <row r="1045" spans="1:6">
      <c r="A1045" t="s">
        <v>3220</v>
      </c>
      <c r="B1045" t="s">
        <v>5711</v>
      </c>
      <c r="C1045">
        <v>4.2836738481421293</v>
      </c>
      <c r="D1045">
        <v>7.5551655460381557</v>
      </c>
      <c r="E1045">
        <v>9.5093816308156889</v>
      </c>
      <c r="F1045">
        <v>8.4193950996125206</v>
      </c>
    </row>
    <row r="1046" spans="1:6">
      <c r="A1046" t="s">
        <v>2257</v>
      </c>
      <c r="B1046" t="s">
        <v>2258</v>
      </c>
      <c r="C1046">
        <v>7.9452339259392346</v>
      </c>
      <c r="D1046">
        <v>9.4789859563248271</v>
      </c>
      <c r="E1046">
        <v>8.3098284660134016</v>
      </c>
      <c r="F1046">
        <v>8.4160107813704528</v>
      </c>
    </row>
    <row r="1047" spans="1:6">
      <c r="A1047" t="s">
        <v>658</v>
      </c>
      <c r="B1047" t="s">
        <v>659</v>
      </c>
      <c r="C1047">
        <v>0</v>
      </c>
      <c r="D1047">
        <v>0</v>
      </c>
      <c r="E1047">
        <v>7.4950259283647345</v>
      </c>
      <c r="F1047">
        <v>8.4139681843956886</v>
      </c>
    </row>
    <row r="1048" spans="1:6">
      <c r="A1048" t="s">
        <v>3739</v>
      </c>
      <c r="B1048" t="s">
        <v>3740</v>
      </c>
      <c r="C1048">
        <v>9.1162298011987772</v>
      </c>
      <c r="D1048">
        <v>10.219106078521337</v>
      </c>
      <c r="E1048">
        <v>3.7847759255418065</v>
      </c>
      <c r="F1048">
        <v>8.41117786503807</v>
      </c>
    </row>
    <row r="1049" spans="1:6">
      <c r="A1049" t="s">
        <v>2782</v>
      </c>
      <c r="B1049" t="s">
        <v>2783</v>
      </c>
      <c r="C1049">
        <v>7.937916788276894</v>
      </c>
      <c r="D1049">
        <v>7.5739439085291078</v>
      </c>
      <c r="E1049">
        <v>8.2950024274155112</v>
      </c>
      <c r="F1049">
        <v>8.408723991729115</v>
      </c>
    </row>
    <row r="1050" spans="1:6">
      <c r="A1050" t="s">
        <v>5191</v>
      </c>
      <c r="B1050" t="s">
        <v>5192</v>
      </c>
      <c r="C1050">
        <v>9.063569558870018</v>
      </c>
      <c r="D1050">
        <v>9.7428170588048353</v>
      </c>
      <c r="E1050">
        <v>8.3544235201849535</v>
      </c>
      <c r="F1050">
        <v>8.4074849839647641</v>
      </c>
    </row>
    <row r="1051" spans="1:6">
      <c r="A1051" t="s">
        <v>2861</v>
      </c>
      <c r="B1051" t="s">
        <v>667</v>
      </c>
      <c r="C1051">
        <v>6.8042173312185659</v>
      </c>
      <c r="D1051">
        <v>0</v>
      </c>
      <c r="E1051">
        <v>8.5810992786167937</v>
      </c>
      <c r="F1051">
        <v>8.4065487511871915</v>
      </c>
    </row>
    <row r="1052" spans="1:6">
      <c r="A1052" t="s">
        <v>1766</v>
      </c>
      <c r="B1052" t="s">
        <v>1767</v>
      </c>
      <c r="C1052">
        <v>3.559937444766275</v>
      </c>
      <c r="D1052">
        <v>7.7221234257008255</v>
      </c>
      <c r="E1052">
        <v>7.55015260075157</v>
      </c>
      <c r="F1052">
        <v>8.405044713941253</v>
      </c>
    </row>
    <row r="1053" spans="1:6">
      <c r="A1053" t="s">
        <v>497</v>
      </c>
      <c r="B1053" t="s">
        <v>498</v>
      </c>
      <c r="C1053">
        <v>0</v>
      </c>
      <c r="D1053">
        <v>8.312072197242852</v>
      </c>
      <c r="E1053">
        <v>8.6358467512843973</v>
      </c>
      <c r="F1053">
        <v>8.4028152958562607</v>
      </c>
    </row>
    <row r="1054" spans="1:6">
      <c r="A1054" t="s">
        <v>2194</v>
      </c>
      <c r="B1054" t="s">
        <v>2195</v>
      </c>
      <c r="C1054">
        <v>3.7590314878262623</v>
      </c>
      <c r="D1054">
        <v>3.585663470116653</v>
      </c>
      <c r="E1054">
        <v>9.8998615120211753</v>
      </c>
      <c r="F1054">
        <v>8.4023710465379491</v>
      </c>
    </row>
    <row r="1055" spans="1:6">
      <c r="A1055" t="s">
        <v>2517</v>
      </c>
      <c r="B1055" t="s">
        <v>2518</v>
      </c>
      <c r="C1055">
        <v>6.1287633712752587</v>
      </c>
      <c r="D1055">
        <v>8.2661297656682464</v>
      </c>
      <c r="E1055">
        <v>8.4265676904463671</v>
      </c>
      <c r="F1055">
        <v>8.4006417996261362</v>
      </c>
    </row>
    <row r="1056" spans="1:6">
      <c r="A1056" t="s">
        <v>3574</v>
      </c>
      <c r="B1056" t="s">
        <v>127</v>
      </c>
      <c r="C1056">
        <v>3.4433360369007833</v>
      </c>
      <c r="D1056">
        <v>0</v>
      </c>
      <c r="E1056">
        <v>9.5271053046340999</v>
      </c>
      <c r="F1056">
        <v>8.3997009743073576</v>
      </c>
    </row>
    <row r="1057" spans="1:6">
      <c r="A1057" t="s">
        <v>4914</v>
      </c>
      <c r="B1057" t="s">
        <v>181</v>
      </c>
      <c r="C1057">
        <v>4.0515652074566075</v>
      </c>
      <c r="D1057">
        <v>0</v>
      </c>
      <c r="E1057">
        <v>3.5598855809764518</v>
      </c>
      <c r="F1057">
        <v>8.3996519280340944</v>
      </c>
    </row>
    <row r="1058" spans="1:6">
      <c r="A1058" t="s">
        <v>4522</v>
      </c>
      <c r="B1058" t="s">
        <v>4523</v>
      </c>
      <c r="C1058">
        <v>7.1010137605142631</v>
      </c>
      <c r="D1058">
        <v>7.6258385052142872</v>
      </c>
      <c r="E1058">
        <v>7.4453344309247029</v>
      </c>
      <c r="F1058">
        <v>8.3978308253065848</v>
      </c>
    </row>
    <row r="1059" spans="1:6">
      <c r="A1059" t="s">
        <v>513</v>
      </c>
      <c r="B1059" t="s">
        <v>514</v>
      </c>
      <c r="C1059">
        <v>0</v>
      </c>
      <c r="D1059">
        <v>4.248327041296748</v>
      </c>
      <c r="E1059">
        <v>8.5546476332684058</v>
      </c>
      <c r="F1059">
        <v>8.3886489663185575</v>
      </c>
    </row>
    <row r="1060" spans="1:6">
      <c r="A1060" t="s">
        <v>411</v>
      </c>
      <c r="B1060" t="s">
        <v>412</v>
      </c>
      <c r="C1060">
        <v>0</v>
      </c>
      <c r="D1060">
        <v>4.1211345197291527</v>
      </c>
      <c r="E1060">
        <v>9.7212959152440472</v>
      </c>
      <c r="F1060">
        <v>8.3883534703148008</v>
      </c>
    </row>
    <row r="1061" spans="1:6">
      <c r="A1061" t="s">
        <v>835</v>
      </c>
      <c r="B1061" t="s">
        <v>181</v>
      </c>
      <c r="C1061">
        <v>0</v>
      </c>
      <c r="D1061">
        <v>0</v>
      </c>
      <c r="E1061">
        <v>3.9269978235881968</v>
      </c>
      <c r="F1061">
        <v>8.3878867837190114</v>
      </c>
    </row>
    <row r="1062" spans="1:6">
      <c r="A1062" t="s">
        <v>1574</v>
      </c>
      <c r="B1062" t="s">
        <v>1369</v>
      </c>
      <c r="C1062">
        <v>0</v>
      </c>
      <c r="D1062">
        <v>2.5869634659999043</v>
      </c>
      <c r="E1062">
        <v>0</v>
      </c>
      <c r="F1062">
        <v>8.3878450901162793</v>
      </c>
    </row>
    <row r="1063" spans="1:6">
      <c r="A1063" t="s">
        <v>5320</v>
      </c>
      <c r="B1063" t="s">
        <v>5321</v>
      </c>
      <c r="C1063">
        <v>8.235056134856956</v>
      </c>
      <c r="D1063">
        <v>8.2802082143415063</v>
      </c>
      <c r="E1063">
        <v>8.8681594954412777</v>
      </c>
      <c r="F1063">
        <v>8.3871405255207403</v>
      </c>
    </row>
    <row r="1064" spans="1:6">
      <c r="A1064" t="s">
        <v>5459</v>
      </c>
      <c r="B1064" t="s">
        <v>5460</v>
      </c>
      <c r="C1064">
        <v>8.9907049622442479</v>
      </c>
      <c r="D1064">
        <v>3.7671319845247164</v>
      </c>
      <c r="E1064">
        <v>9.9313364889601914</v>
      </c>
      <c r="F1064">
        <v>8.3765578241609315</v>
      </c>
    </row>
    <row r="1065" spans="1:6">
      <c r="A1065" t="s">
        <v>739</v>
      </c>
      <c r="B1065" t="s">
        <v>740</v>
      </c>
      <c r="C1065">
        <v>0</v>
      </c>
      <c r="D1065">
        <v>0</v>
      </c>
      <c r="E1065">
        <v>7.311591929384587</v>
      </c>
      <c r="F1065">
        <v>8.3753006552451019</v>
      </c>
    </row>
    <row r="1066" spans="1:6">
      <c r="A1066" t="s">
        <v>2662</v>
      </c>
      <c r="B1066" t="s">
        <v>2663</v>
      </c>
      <c r="C1066">
        <v>10.430765016771026</v>
      </c>
      <c r="D1066">
        <v>9.2448462543483814</v>
      </c>
      <c r="E1066">
        <v>9.6506547463285415</v>
      </c>
      <c r="F1066">
        <v>8.3724532820925042</v>
      </c>
    </row>
    <row r="1067" spans="1:6">
      <c r="A1067" t="s">
        <v>2375</v>
      </c>
      <c r="B1067" t="s">
        <v>2376</v>
      </c>
      <c r="C1067">
        <v>3.2261000247031104</v>
      </c>
      <c r="D1067">
        <v>3.8746665672261389</v>
      </c>
      <c r="E1067">
        <v>8.4913808153525103</v>
      </c>
      <c r="F1067">
        <v>8.3659312969593227</v>
      </c>
    </row>
    <row r="1068" spans="1:6">
      <c r="A1068" t="s">
        <v>2328</v>
      </c>
      <c r="B1068" t="s">
        <v>5661</v>
      </c>
      <c r="C1068">
        <v>9.574341159191416</v>
      </c>
      <c r="D1068">
        <v>9.143658627114597</v>
      </c>
      <c r="E1068">
        <v>9.4348679034853511</v>
      </c>
      <c r="F1068">
        <v>8.3651912169510592</v>
      </c>
    </row>
    <row r="1069" spans="1:6">
      <c r="A1069" t="s">
        <v>3925</v>
      </c>
      <c r="B1069" t="s">
        <v>3926</v>
      </c>
      <c r="C1069">
        <v>8.9634106980555011</v>
      </c>
      <c r="D1069">
        <v>9.3609409733654019</v>
      </c>
      <c r="E1069">
        <v>8.7327316578054237</v>
      </c>
      <c r="F1069">
        <v>8.3642371323917253</v>
      </c>
    </row>
    <row r="1070" spans="1:6">
      <c r="A1070" t="s">
        <v>579</v>
      </c>
      <c r="B1070" t="s">
        <v>580</v>
      </c>
      <c r="C1070">
        <v>0</v>
      </c>
      <c r="D1070">
        <v>0</v>
      </c>
      <c r="E1070">
        <v>8.1085693691492686</v>
      </c>
      <c r="F1070">
        <v>8.360805965291771</v>
      </c>
    </row>
    <row r="1071" spans="1:6">
      <c r="A1071" t="s">
        <v>2391</v>
      </c>
      <c r="B1071" t="s">
        <v>2392</v>
      </c>
      <c r="C1071">
        <v>9.5519033788256635</v>
      </c>
      <c r="D1071">
        <v>9.2842543728695652</v>
      </c>
      <c r="E1071">
        <v>8.6372872459737984</v>
      </c>
      <c r="F1071">
        <v>8.3600942843569062</v>
      </c>
    </row>
    <row r="1072" spans="1:6">
      <c r="A1072" t="s">
        <v>2666</v>
      </c>
      <c r="B1072" t="s">
        <v>2667</v>
      </c>
      <c r="C1072">
        <v>8.4885365138898514</v>
      </c>
      <c r="D1072">
        <v>8.7412182336927842</v>
      </c>
      <c r="E1072">
        <v>8.6104805024034956</v>
      </c>
      <c r="F1072">
        <v>8.3595327068577898</v>
      </c>
    </row>
    <row r="1073" spans="1:6">
      <c r="A1073" t="s">
        <v>4100</v>
      </c>
      <c r="B1073" t="s">
        <v>4101</v>
      </c>
      <c r="C1073">
        <v>7.9200775873269968</v>
      </c>
      <c r="D1073">
        <v>10.134137978014749</v>
      </c>
      <c r="E1073">
        <v>8.7219285085329226</v>
      </c>
      <c r="F1073">
        <v>8.3556842679863976</v>
      </c>
    </row>
    <row r="1074" spans="1:6">
      <c r="A1074" t="s">
        <v>473</v>
      </c>
      <c r="B1074" t="s">
        <v>474</v>
      </c>
      <c r="C1074">
        <v>0</v>
      </c>
      <c r="D1074">
        <v>0</v>
      </c>
      <c r="E1074">
        <v>8.8095366324226045</v>
      </c>
      <c r="F1074">
        <v>8.351073995833179</v>
      </c>
    </row>
    <row r="1075" spans="1:6">
      <c r="A1075" t="s">
        <v>16</v>
      </c>
      <c r="B1075" t="s">
        <v>4505</v>
      </c>
      <c r="C1075">
        <v>7.0282542635820597</v>
      </c>
      <c r="D1075">
        <v>2.8517441748284122</v>
      </c>
      <c r="E1075">
        <v>8.9517673489169258</v>
      </c>
      <c r="F1075">
        <v>8.3508417423254286</v>
      </c>
    </row>
    <row r="1076" spans="1:6">
      <c r="A1076" t="s">
        <v>558</v>
      </c>
      <c r="B1076" t="s">
        <v>5712</v>
      </c>
      <c r="C1076">
        <v>0</v>
      </c>
      <c r="D1076">
        <v>0</v>
      </c>
      <c r="E1076">
        <v>8.1553892008186057</v>
      </c>
      <c r="F1076">
        <v>8.3446317232882645</v>
      </c>
    </row>
    <row r="1077" spans="1:6">
      <c r="A1077" t="s">
        <v>5437</v>
      </c>
      <c r="B1077" t="s">
        <v>181</v>
      </c>
      <c r="C1077">
        <v>9.2772712068295249</v>
      </c>
      <c r="D1077">
        <v>7.2216245581747902</v>
      </c>
      <c r="E1077">
        <v>7.3449508433259414</v>
      </c>
      <c r="F1077">
        <v>8.3398934318159323</v>
      </c>
    </row>
    <row r="1078" spans="1:6">
      <c r="A1078" t="s">
        <v>4993</v>
      </c>
      <c r="B1078" t="s">
        <v>4994</v>
      </c>
      <c r="C1078">
        <v>10.146928414638426</v>
      </c>
      <c r="D1078">
        <v>8.8418471937897412</v>
      </c>
      <c r="E1078">
        <v>8.7111163241491276</v>
      </c>
      <c r="F1078">
        <v>8.3286439657842593</v>
      </c>
    </row>
    <row r="1079" spans="1:6">
      <c r="A1079" t="s">
        <v>4086</v>
      </c>
      <c r="B1079" t="s">
        <v>181</v>
      </c>
      <c r="C1079">
        <v>4.5675724608360833</v>
      </c>
      <c r="D1079">
        <v>4.7085570524012104</v>
      </c>
      <c r="E1079">
        <v>9.4922337209984455</v>
      </c>
      <c r="F1079">
        <v>8.326233620502185</v>
      </c>
    </row>
    <row r="1080" spans="1:6">
      <c r="A1080" t="s">
        <v>3098</v>
      </c>
      <c r="B1080" t="s">
        <v>3099</v>
      </c>
      <c r="C1080">
        <v>9.3237485508381983</v>
      </c>
      <c r="D1080">
        <v>9.0136463255915906</v>
      </c>
      <c r="E1080">
        <v>9.1531893142757319</v>
      </c>
      <c r="F1080">
        <v>8.3262199284065481</v>
      </c>
    </row>
    <row r="1081" spans="1:6">
      <c r="A1081" t="s">
        <v>4383</v>
      </c>
      <c r="B1081" t="s">
        <v>4384</v>
      </c>
      <c r="C1081">
        <v>3.7193127690441892</v>
      </c>
      <c r="D1081">
        <v>0</v>
      </c>
      <c r="E1081">
        <v>9.1104072579111488</v>
      </c>
      <c r="F1081">
        <v>8.3258900084961009</v>
      </c>
    </row>
    <row r="1082" spans="1:6">
      <c r="A1082" t="s">
        <v>657</v>
      </c>
      <c r="B1082" t="s">
        <v>181</v>
      </c>
      <c r="C1082">
        <v>0</v>
      </c>
      <c r="D1082">
        <v>0</v>
      </c>
      <c r="E1082">
        <v>7.6971212510093379</v>
      </c>
      <c r="F1082">
        <v>8.3236435453118709</v>
      </c>
    </row>
    <row r="1083" spans="1:6">
      <c r="A1083" t="s">
        <v>488</v>
      </c>
      <c r="B1083" t="s">
        <v>489</v>
      </c>
      <c r="C1083">
        <v>0</v>
      </c>
      <c r="D1083">
        <v>4.4320156703719782</v>
      </c>
      <c r="E1083">
        <v>8.7317399123880897</v>
      </c>
      <c r="F1083">
        <v>8.323033951682131</v>
      </c>
    </row>
    <row r="1084" spans="1:6">
      <c r="A1084" t="s">
        <v>4587</v>
      </c>
      <c r="B1084" t="s">
        <v>4588</v>
      </c>
      <c r="C1084">
        <v>9.7082450013005612</v>
      </c>
      <c r="D1084">
        <v>9.7426123445855559</v>
      </c>
      <c r="E1084">
        <v>10.319400802621324</v>
      </c>
      <c r="F1084">
        <v>8.3219186271390235</v>
      </c>
    </row>
    <row r="1085" spans="1:6">
      <c r="A1085" t="s">
        <v>3205</v>
      </c>
      <c r="B1085" t="s">
        <v>3206</v>
      </c>
      <c r="C1085">
        <v>3.794694492363424</v>
      </c>
      <c r="D1085">
        <v>0</v>
      </c>
      <c r="E1085">
        <v>8.7683627786857183</v>
      </c>
      <c r="F1085">
        <v>8.3099095895571331</v>
      </c>
    </row>
    <row r="1086" spans="1:6">
      <c r="A1086" t="s">
        <v>3745</v>
      </c>
      <c r="B1086" t="s">
        <v>181</v>
      </c>
      <c r="C1086">
        <v>13.494834879244955</v>
      </c>
      <c r="D1086">
        <v>11.633296830753956</v>
      </c>
      <c r="E1086">
        <v>4.7405868959420712</v>
      </c>
      <c r="F1086">
        <v>8.3075573700986105</v>
      </c>
    </row>
    <row r="1087" spans="1:6">
      <c r="A1087" t="s">
        <v>3464</v>
      </c>
      <c r="B1087" t="s">
        <v>181</v>
      </c>
      <c r="C1087">
        <v>7.6933101215941946</v>
      </c>
      <c r="D1087">
        <v>8.0923359924003364</v>
      </c>
      <c r="E1087">
        <v>8.6339376873550915</v>
      </c>
      <c r="F1087">
        <v>8.3069814573235039</v>
      </c>
    </row>
    <row r="1088" spans="1:6">
      <c r="A1088" t="s">
        <v>3361</v>
      </c>
      <c r="B1088" t="s">
        <v>3362</v>
      </c>
      <c r="C1088">
        <v>3.5134000296718577</v>
      </c>
      <c r="D1088">
        <v>0</v>
      </c>
      <c r="E1088">
        <v>9.6190132803979349</v>
      </c>
      <c r="F1088">
        <v>8.302791094761707</v>
      </c>
    </row>
    <row r="1089" spans="1:6">
      <c r="A1089" t="s">
        <v>5513</v>
      </c>
      <c r="B1089" t="s">
        <v>5514</v>
      </c>
      <c r="C1089">
        <v>8.6129351779891117</v>
      </c>
      <c r="D1089">
        <v>9.4030010631027228</v>
      </c>
      <c r="E1089">
        <v>8.7145398859720977</v>
      </c>
      <c r="F1089">
        <v>8.3026102286558618</v>
      </c>
    </row>
    <row r="1090" spans="1:6">
      <c r="A1090" t="s">
        <v>5496</v>
      </c>
      <c r="B1090" t="s">
        <v>5497</v>
      </c>
      <c r="C1090">
        <v>4.2466675523877635</v>
      </c>
      <c r="D1090">
        <v>9.6250042877724908</v>
      </c>
      <c r="E1090">
        <v>8.1723343999286246</v>
      </c>
      <c r="F1090">
        <v>8.2988452724098813</v>
      </c>
    </row>
    <row r="1091" spans="1:6">
      <c r="A1091" t="s">
        <v>3076</v>
      </c>
      <c r="B1091" t="s">
        <v>3077</v>
      </c>
      <c r="C1091">
        <v>7.2707879706699128</v>
      </c>
      <c r="D1091">
        <v>8.0120780008413526</v>
      </c>
      <c r="E1091">
        <v>9.7000688039400789</v>
      </c>
      <c r="F1091">
        <v>8.2913356789779655</v>
      </c>
    </row>
    <row r="1092" spans="1:6">
      <c r="A1092" t="s">
        <v>945</v>
      </c>
      <c r="B1092" t="s">
        <v>946</v>
      </c>
      <c r="C1092">
        <v>0</v>
      </c>
      <c r="D1092">
        <v>3.5951592739709088</v>
      </c>
      <c r="E1092">
        <v>3.7550062327242579</v>
      </c>
      <c r="F1092">
        <v>8.2898567362924656</v>
      </c>
    </row>
    <row r="1093" spans="1:6">
      <c r="A1093" t="s">
        <v>3577</v>
      </c>
      <c r="B1093" t="s">
        <v>3578</v>
      </c>
      <c r="C1093">
        <v>3.8391768269870852</v>
      </c>
      <c r="D1093">
        <v>8.6347493788708807</v>
      </c>
      <c r="E1093">
        <v>7.919038267585357</v>
      </c>
      <c r="F1093">
        <v>8.2882725455581259</v>
      </c>
    </row>
    <row r="1094" spans="1:6">
      <c r="A1094" t="s">
        <v>1772</v>
      </c>
      <c r="B1094" t="s">
        <v>1773</v>
      </c>
      <c r="C1094">
        <v>4.1124349624713457</v>
      </c>
      <c r="D1094">
        <v>9.2976333391108739</v>
      </c>
      <c r="E1094">
        <v>3.9132424655216855</v>
      </c>
      <c r="F1094">
        <v>8.2843988917893867</v>
      </c>
    </row>
    <row r="1095" spans="1:6">
      <c r="A1095" t="s">
        <v>413</v>
      </c>
      <c r="B1095" t="s">
        <v>414</v>
      </c>
      <c r="C1095">
        <v>0</v>
      </c>
      <c r="D1095">
        <v>10.381648013745464</v>
      </c>
      <c r="E1095">
        <v>9.6728621559036618</v>
      </c>
      <c r="F1095">
        <v>8.2737073575597151</v>
      </c>
    </row>
    <row r="1096" spans="1:6">
      <c r="A1096" t="s">
        <v>629</v>
      </c>
      <c r="B1096" t="s">
        <v>630</v>
      </c>
      <c r="C1096">
        <v>0</v>
      </c>
      <c r="D1096">
        <v>0</v>
      </c>
      <c r="E1096">
        <v>7.9075818674838718</v>
      </c>
      <c r="F1096">
        <v>8.2731085094731682</v>
      </c>
    </row>
    <row r="1097" spans="1:6">
      <c r="A1097" t="s">
        <v>4565</v>
      </c>
      <c r="B1097" t="s">
        <v>4556</v>
      </c>
      <c r="C1097">
        <v>3.7759502399998071</v>
      </c>
      <c r="D1097">
        <v>0</v>
      </c>
      <c r="E1097">
        <v>7.2308746854976746</v>
      </c>
      <c r="F1097">
        <v>8.2724108679933153</v>
      </c>
    </row>
    <row r="1098" spans="1:6">
      <c r="A1098" t="s">
        <v>612</v>
      </c>
      <c r="B1098" t="s">
        <v>613</v>
      </c>
      <c r="C1098">
        <v>0</v>
      </c>
      <c r="D1098">
        <v>0</v>
      </c>
      <c r="E1098">
        <v>7.9821686603105988</v>
      </c>
      <c r="F1098">
        <v>8.266391096409194</v>
      </c>
    </row>
    <row r="1099" spans="1:6">
      <c r="A1099" t="s">
        <v>2254</v>
      </c>
      <c r="B1099" t="s">
        <v>2255</v>
      </c>
      <c r="C1099">
        <v>3.2954057882089218</v>
      </c>
      <c r="D1099">
        <v>7.5615389689311758</v>
      </c>
      <c r="E1099">
        <v>7.6383303420946689</v>
      </c>
      <c r="F1099">
        <v>8.2648028504472535</v>
      </c>
    </row>
    <row r="1100" spans="1:6">
      <c r="A1100" t="s">
        <v>5504</v>
      </c>
      <c r="B1100" t="s">
        <v>5505</v>
      </c>
      <c r="C1100">
        <v>10.960003092894373</v>
      </c>
      <c r="D1100">
        <v>10.166343866193991</v>
      </c>
      <c r="E1100">
        <v>9.2431209645364216</v>
      </c>
      <c r="F1100">
        <v>8.2584054974870327</v>
      </c>
    </row>
    <row r="1101" spans="1:6">
      <c r="A1101" t="s">
        <v>4790</v>
      </c>
      <c r="B1101" t="s">
        <v>4791</v>
      </c>
      <c r="C1101">
        <v>10.02653218623986</v>
      </c>
      <c r="D1101">
        <v>9.1856983681874187</v>
      </c>
      <c r="E1101">
        <v>9.3474384745177073</v>
      </c>
      <c r="F1101">
        <v>8.2574386424554973</v>
      </c>
    </row>
    <row r="1102" spans="1:6">
      <c r="A1102" t="s">
        <v>763</v>
      </c>
      <c r="B1102" t="s">
        <v>764</v>
      </c>
      <c r="C1102">
        <v>0</v>
      </c>
      <c r="D1102">
        <v>0</v>
      </c>
      <c r="E1102">
        <v>6.9685846000555518</v>
      </c>
      <c r="F1102">
        <v>8.2560629707058553</v>
      </c>
    </row>
    <row r="1103" spans="1:6">
      <c r="A1103" t="s">
        <v>3030</v>
      </c>
      <c r="B1103" t="s">
        <v>3031</v>
      </c>
      <c r="C1103">
        <v>4.4397609936880853</v>
      </c>
      <c r="D1103">
        <v>8.3412514024490374</v>
      </c>
      <c r="E1103">
        <v>8.8420425807552974</v>
      </c>
      <c r="F1103">
        <v>8.2520547911519149</v>
      </c>
    </row>
    <row r="1104" spans="1:6">
      <c r="A1104" t="s">
        <v>5488</v>
      </c>
      <c r="B1104" t="s">
        <v>5489</v>
      </c>
      <c r="C1104">
        <v>7.4841159877066321</v>
      </c>
      <c r="D1104">
        <v>3.3063236888291576</v>
      </c>
      <c r="E1104">
        <v>7.1209341469548164</v>
      </c>
      <c r="F1104">
        <v>8.2474137794465143</v>
      </c>
    </row>
    <row r="1105" spans="1:6">
      <c r="A1105" t="s">
        <v>2917</v>
      </c>
      <c r="B1105" t="s">
        <v>1102</v>
      </c>
      <c r="C1105">
        <v>6.7752562724141816</v>
      </c>
      <c r="D1105">
        <v>8.3090430965773585</v>
      </c>
      <c r="E1105">
        <v>7.6693334024891158</v>
      </c>
      <c r="F1105">
        <v>8.2460400043265558</v>
      </c>
    </row>
    <row r="1106" spans="1:6">
      <c r="A1106" t="s">
        <v>2017</v>
      </c>
      <c r="B1106" t="s">
        <v>2018</v>
      </c>
      <c r="C1106">
        <v>9.4632192937154134</v>
      </c>
      <c r="D1106">
        <v>0</v>
      </c>
      <c r="E1106">
        <v>4.2057343087457379</v>
      </c>
      <c r="F1106">
        <v>8.2378425274252862</v>
      </c>
    </row>
    <row r="1107" spans="1:6">
      <c r="A1107" t="s">
        <v>4950</v>
      </c>
      <c r="B1107" t="s">
        <v>4951</v>
      </c>
      <c r="C1107">
        <v>3.8476837537302169</v>
      </c>
      <c r="D1107">
        <v>0</v>
      </c>
      <c r="E1107">
        <v>8.8278341878949984</v>
      </c>
      <c r="F1107">
        <v>8.2378361246847103</v>
      </c>
    </row>
    <row r="1108" spans="1:6">
      <c r="A1108" t="s">
        <v>261</v>
      </c>
      <c r="B1108" t="s">
        <v>210</v>
      </c>
      <c r="C1108">
        <v>0</v>
      </c>
      <c r="D1108">
        <v>0</v>
      </c>
      <c r="E1108">
        <v>7.7412657887668628</v>
      </c>
      <c r="F1108">
        <v>8.2362366984941069</v>
      </c>
    </row>
    <row r="1109" spans="1:6">
      <c r="A1109" t="s">
        <v>3338</v>
      </c>
      <c r="B1109" t="s">
        <v>2908</v>
      </c>
      <c r="C1109">
        <v>10.663491605798844</v>
      </c>
      <c r="D1109">
        <v>0</v>
      </c>
      <c r="E1109">
        <v>7.6396521330019507</v>
      </c>
      <c r="F1109">
        <v>8.2359335016251212</v>
      </c>
    </row>
    <row r="1110" spans="1:6">
      <c r="A1110" t="s">
        <v>597</v>
      </c>
      <c r="B1110" t="s">
        <v>181</v>
      </c>
      <c r="C1110">
        <v>0</v>
      </c>
      <c r="D1110">
        <v>0</v>
      </c>
      <c r="E1110">
        <v>8.0318454870361506</v>
      </c>
      <c r="F1110">
        <v>8.2343420836077392</v>
      </c>
    </row>
    <row r="1111" spans="1:6">
      <c r="A1111" t="s">
        <v>2192</v>
      </c>
      <c r="B1111" t="s">
        <v>2193</v>
      </c>
      <c r="C1111">
        <v>3.9689075844017099</v>
      </c>
      <c r="D1111">
        <v>8.5662715782125769</v>
      </c>
      <c r="E1111">
        <v>3.7621337247922533</v>
      </c>
      <c r="F1111">
        <v>8.2343343914121458</v>
      </c>
    </row>
    <row r="1112" spans="1:6">
      <c r="A1112" t="s">
        <v>4099</v>
      </c>
      <c r="B1112" t="s">
        <v>3192</v>
      </c>
      <c r="C1112">
        <v>7.6976336368924745</v>
      </c>
      <c r="D1112">
        <v>9.2171993691802676</v>
      </c>
      <c r="E1112">
        <v>6.0401671252021503</v>
      </c>
      <c r="F1112">
        <v>8.2243260748977747</v>
      </c>
    </row>
    <row r="1113" spans="1:6">
      <c r="A1113" t="s">
        <v>1770</v>
      </c>
      <c r="B1113" t="s">
        <v>1771</v>
      </c>
      <c r="C1113">
        <v>7.8646836309714967</v>
      </c>
      <c r="D1113">
        <v>8.1820065228161223</v>
      </c>
      <c r="E1113">
        <v>8.2587886604100671</v>
      </c>
      <c r="F1113">
        <v>8.2243147272885579</v>
      </c>
    </row>
    <row r="1114" spans="1:6">
      <c r="A1114" t="s">
        <v>4267</v>
      </c>
      <c r="B1114" t="s">
        <v>4268</v>
      </c>
      <c r="C1114">
        <v>9.1316631154377355</v>
      </c>
      <c r="D1114">
        <v>8.5158238243782627</v>
      </c>
      <c r="E1114">
        <v>8.3001239220571321</v>
      </c>
      <c r="F1114">
        <v>8.2191008412044049</v>
      </c>
    </row>
    <row r="1115" spans="1:6">
      <c r="A1115" t="s">
        <v>2461</v>
      </c>
      <c r="B1115" t="s">
        <v>2462</v>
      </c>
      <c r="C1115">
        <v>8.0189361972182063</v>
      </c>
      <c r="D1115">
        <v>0</v>
      </c>
      <c r="E1115">
        <v>4.1956003097319501</v>
      </c>
      <c r="F1115">
        <v>8.2175659583841352</v>
      </c>
    </row>
    <row r="1116" spans="1:6">
      <c r="A1116" t="s">
        <v>3413</v>
      </c>
      <c r="B1116" t="s">
        <v>3414</v>
      </c>
      <c r="C1116">
        <v>6.9875060616303237</v>
      </c>
      <c r="D1116">
        <v>7.9011065816697279</v>
      </c>
      <c r="E1116">
        <v>8.0708449600455285</v>
      </c>
      <c r="F1116">
        <v>8.2155648621576596</v>
      </c>
    </row>
    <row r="1117" spans="1:6">
      <c r="A1117" t="s">
        <v>939</v>
      </c>
      <c r="B1117" t="s">
        <v>940</v>
      </c>
      <c r="C1117">
        <v>0</v>
      </c>
      <c r="D1117">
        <v>0</v>
      </c>
      <c r="E1117">
        <v>3.7720958492078536</v>
      </c>
      <c r="F1117">
        <v>8.2045734941680664</v>
      </c>
    </row>
    <row r="1118" spans="1:6">
      <c r="A1118" t="s">
        <v>3010</v>
      </c>
      <c r="B1118" t="s">
        <v>3011</v>
      </c>
      <c r="C1118">
        <v>8.3036002984300694</v>
      </c>
      <c r="D1118">
        <v>9.2248559896436895</v>
      </c>
      <c r="E1118">
        <v>8.7729764005287514</v>
      </c>
      <c r="F1118">
        <v>8.198427759313125</v>
      </c>
    </row>
    <row r="1119" spans="1:6">
      <c r="A1119" t="s">
        <v>2002</v>
      </c>
      <c r="B1119" t="s">
        <v>2003</v>
      </c>
      <c r="C1119">
        <v>3.3406543498571657</v>
      </c>
      <c r="D1119">
        <v>8.3129787633661341</v>
      </c>
      <c r="E1119">
        <v>7.7639757120954993</v>
      </c>
      <c r="F1119">
        <v>8.1943143767352087</v>
      </c>
    </row>
    <row r="1120" spans="1:6">
      <c r="A1120" t="s">
        <v>2166</v>
      </c>
      <c r="B1120" t="s">
        <v>181</v>
      </c>
      <c r="C1120">
        <v>9.3300560127990444</v>
      </c>
      <c r="D1120">
        <v>0</v>
      </c>
      <c r="E1120">
        <v>10.485912243029331</v>
      </c>
      <c r="F1120">
        <v>8.1896419552537036</v>
      </c>
    </row>
    <row r="1121" spans="1:6">
      <c r="A1121" t="s">
        <v>3219</v>
      </c>
      <c r="B1121" t="s">
        <v>2144</v>
      </c>
      <c r="C1121">
        <v>8.0236151517706329</v>
      </c>
      <c r="D1121">
        <v>9.4391087624371579</v>
      </c>
      <c r="E1121">
        <v>6.8679420998523781</v>
      </c>
      <c r="F1121">
        <v>8.1889421588533615</v>
      </c>
    </row>
    <row r="1122" spans="1:6">
      <c r="A1122" t="s">
        <v>1067</v>
      </c>
      <c r="B1122" t="s">
        <v>1068</v>
      </c>
      <c r="C1122">
        <v>0</v>
      </c>
      <c r="D1122">
        <v>0</v>
      </c>
      <c r="E1122">
        <v>3.4922946751812285</v>
      </c>
      <c r="F1122">
        <v>8.1883965611677141</v>
      </c>
    </row>
    <row r="1123" spans="1:6">
      <c r="A1123" t="s">
        <v>3628</v>
      </c>
      <c r="B1123" t="s">
        <v>3629</v>
      </c>
      <c r="C1123">
        <v>9.8954693105092311</v>
      </c>
      <c r="D1123">
        <v>0</v>
      </c>
      <c r="E1123">
        <v>8.2907913438844894</v>
      </c>
      <c r="F1123">
        <v>8.1862188124569091</v>
      </c>
    </row>
    <row r="1124" spans="1:6">
      <c r="A1124" t="s">
        <v>510</v>
      </c>
      <c r="B1124" t="s">
        <v>181</v>
      </c>
      <c r="C1124">
        <v>0</v>
      </c>
      <c r="D1124">
        <v>3.9746799190212401</v>
      </c>
      <c r="E1124">
        <v>8.5538979343264074</v>
      </c>
      <c r="F1124">
        <v>8.1803831828698534</v>
      </c>
    </row>
    <row r="1125" spans="1:6">
      <c r="A1125" t="s">
        <v>2692</v>
      </c>
      <c r="B1125" t="s">
        <v>2693</v>
      </c>
      <c r="C1125">
        <v>3.7487263479886188</v>
      </c>
      <c r="D1125">
        <v>6.8071522446184769</v>
      </c>
      <c r="E1125">
        <v>4.0495423804459314</v>
      </c>
      <c r="F1125">
        <v>8.1713995839993494</v>
      </c>
    </row>
    <row r="1126" spans="1:6">
      <c r="A1126" t="s">
        <v>3152</v>
      </c>
      <c r="B1126" t="s">
        <v>3153</v>
      </c>
      <c r="C1126">
        <v>9.4384418092139164</v>
      </c>
      <c r="D1126">
        <v>9.351504756985948</v>
      </c>
      <c r="E1126">
        <v>9.1924738409707381</v>
      </c>
      <c r="F1126">
        <v>8.1693677935361038</v>
      </c>
    </row>
    <row r="1127" spans="1:6">
      <c r="A1127" t="s">
        <v>3063</v>
      </c>
      <c r="B1127" t="s">
        <v>187</v>
      </c>
      <c r="C1127">
        <v>4.1437176777532203</v>
      </c>
      <c r="D1127">
        <v>4.6049581592330577</v>
      </c>
      <c r="E1127">
        <v>9.4813117291797191</v>
      </c>
      <c r="F1127">
        <v>8.1689139126615888</v>
      </c>
    </row>
    <row r="1128" spans="1:6">
      <c r="A1128" t="s">
        <v>2944</v>
      </c>
      <c r="B1128" t="s">
        <v>2945</v>
      </c>
      <c r="C1128">
        <v>7.099424903214766</v>
      </c>
      <c r="D1128">
        <v>7.2558230946603537</v>
      </c>
      <c r="E1128">
        <v>4.2885822178046809</v>
      </c>
      <c r="F1128">
        <v>8.166546914130242</v>
      </c>
    </row>
    <row r="1129" spans="1:6">
      <c r="A1129" t="s">
        <v>490</v>
      </c>
      <c r="B1129" t="s">
        <v>491</v>
      </c>
      <c r="C1129">
        <v>0</v>
      </c>
      <c r="D1129">
        <v>0</v>
      </c>
      <c r="E1129">
        <v>8.7281036732082153</v>
      </c>
      <c r="F1129">
        <v>8.1584270486621957</v>
      </c>
    </row>
    <row r="1130" spans="1:6">
      <c r="A1130" t="s">
        <v>5173</v>
      </c>
      <c r="B1130" t="s">
        <v>181</v>
      </c>
      <c r="C1130">
        <v>9.4941551401260753</v>
      </c>
      <c r="D1130">
        <v>9.3802022461715744</v>
      </c>
      <c r="E1130">
        <v>9.0325115165964736</v>
      </c>
      <c r="F1130">
        <v>8.1575849586243905</v>
      </c>
    </row>
    <row r="1131" spans="1:6">
      <c r="A1131" t="s">
        <v>3720</v>
      </c>
      <c r="B1131" t="s">
        <v>181</v>
      </c>
      <c r="C1131">
        <v>3.6487332868816056</v>
      </c>
      <c r="D1131">
        <v>0</v>
      </c>
      <c r="E1131">
        <v>8.7527080773481352</v>
      </c>
      <c r="F1131">
        <v>8.1494460987425867</v>
      </c>
    </row>
    <row r="1132" spans="1:6">
      <c r="A1132" t="s">
        <v>3148</v>
      </c>
      <c r="B1132" t="s">
        <v>3149</v>
      </c>
      <c r="C1132">
        <v>3.2304531741036229</v>
      </c>
      <c r="D1132">
        <v>0</v>
      </c>
      <c r="E1132">
        <v>7.6399055478898852</v>
      </c>
      <c r="F1132">
        <v>8.1348893126883883</v>
      </c>
    </row>
    <row r="1133" spans="1:6">
      <c r="A1133" t="s">
        <v>4415</v>
      </c>
      <c r="B1133" t="s">
        <v>4416</v>
      </c>
      <c r="C1133">
        <v>4.1034095091450071</v>
      </c>
      <c r="D1133">
        <v>0</v>
      </c>
      <c r="E1133">
        <v>3.8966228195668373</v>
      </c>
      <c r="F1133">
        <v>8.1348542166257918</v>
      </c>
    </row>
    <row r="1134" spans="1:6">
      <c r="A1134" t="s">
        <v>5563</v>
      </c>
      <c r="B1134" t="s">
        <v>5564</v>
      </c>
      <c r="C1134">
        <v>7.8602338342207023</v>
      </c>
      <c r="D1134">
        <v>8.3352746327764642</v>
      </c>
      <c r="E1134">
        <v>3.9042247046388474</v>
      </c>
      <c r="F1134">
        <v>8.134843793658332</v>
      </c>
    </row>
    <row r="1135" spans="1:6">
      <c r="A1135" t="s">
        <v>4828</v>
      </c>
      <c r="B1135" t="s">
        <v>4829</v>
      </c>
      <c r="C1135">
        <v>9.6527136737451542</v>
      </c>
      <c r="D1135">
        <v>9.2161217735302898</v>
      </c>
      <c r="E1135">
        <v>9.5671218631747657</v>
      </c>
      <c r="F1135">
        <v>8.126927519810355</v>
      </c>
    </row>
    <row r="1136" spans="1:6">
      <c r="A1136" t="s">
        <v>3210</v>
      </c>
      <c r="B1136" t="s">
        <v>3211</v>
      </c>
      <c r="C1136">
        <v>8.5176007731536654</v>
      </c>
      <c r="D1136">
        <v>0</v>
      </c>
      <c r="E1136">
        <v>8.5659652268250337</v>
      </c>
      <c r="F1136">
        <v>8.1251830213257143</v>
      </c>
    </row>
    <row r="1137" spans="1:6">
      <c r="A1137" t="s">
        <v>4871</v>
      </c>
      <c r="B1137" t="s">
        <v>4872</v>
      </c>
      <c r="C1137">
        <v>8.7936753162299333</v>
      </c>
      <c r="D1137">
        <v>4.2111165003415243</v>
      </c>
      <c r="E1137">
        <v>8.3475761521826577</v>
      </c>
      <c r="F1137">
        <v>8.1238440094345936</v>
      </c>
    </row>
    <row r="1138" spans="1:6">
      <c r="A1138" t="s">
        <v>4922</v>
      </c>
      <c r="B1138" t="s">
        <v>4923</v>
      </c>
      <c r="C1138">
        <v>8.2153183781576189</v>
      </c>
      <c r="D1138">
        <v>4.2654762437051996</v>
      </c>
      <c r="E1138">
        <v>3.1050190617364448</v>
      </c>
      <c r="F1138">
        <v>8.1214658939872617</v>
      </c>
    </row>
    <row r="1139" spans="1:6">
      <c r="A1139" t="s">
        <v>3604</v>
      </c>
      <c r="B1139" t="s">
        <v>440</v>
      </c>
      <c r="C1139">
        <v>3.4066340708830398</v>
      </c>
      <c r="D1139">
        <v>3.8400918407962452</v>
      </c>
      <c r="E1139">
        <v>8.4456648287049418</v>
      </c>
      <c r="F1139">
        <v>8.1187271680613478</v>
      </c>
    </row>
    <row r="1140" spans="1:6">
      <c r="A1140" t="s">
        <v>5017</v>
      </c>
      <c r="B1140" t="s">
        <v>5018</v>
      </c>
      <c r="C1140">
        <v>8.9650197481420086</v>
      </c>
      <c r="D1140">
        <v>7.7023586150367205</v>
      </c>
      <c r="E1140">
        <v>9.3228953514700237</v>
      </c>
      <c r="F1140">
        <v>8.1131694617128964</v>
      </c>
    </row>
    <row r="1141" spans="1:6">
      <c r="A1141" t="s">
        <v>213</v>
      </c>
      <c r="B1141" t="s">
        <v>214</v>
      </c>
      <c r="C1141">
        <v>0</v>
      </c>
      <c r="D1141">
        <v>0</v>
      </c>
      <c r="E1141">
        <v>7.940132443440425</v>
      </c>
      <c r="F1141">
        <v>8.1131614360437041</v>
      </c>
    </row>
    <row r="1142" spans="1:6">
      <c r="A1142" t="s">
        <v>4254</v>
      </c>
      <c r="B1142" t="s">
        <v>4255</v>
      </c>
      <c r="C1142">
        <v>8.2016189016319494</v>
      </c>
      <c r="D1142">
        <v>4.7733411416253029</v>
      </c>
      <c r="E1142">
        <v>3.848240375910096</v>
      </c>
      <c r="F1142">
        <v>8.1078078859237301</v>
      </c>
    </row>
    <row r="1143" spans="1:6">
      <c r="A1143" t="s">
        <v>189</v>
      </c>
      <c r="B1143" t="s">
        <v>190</v>
      </c>
      <c r="C1143">
        <v>0</v>
      </c>
      <c r="D1143">
        <v>7.0311525489032149</v>
      </c>
      <c r="E1143">
        <v>7.0614591610785364</v>
      </c>
      <c r="F1143">
        <v>8.1029635874996053</v>
      </c>
    </row>
    <row r="1144" spans="1:6">
      <c r="A1144" t="s">
        <v>458</v>
      </c>
      <c r="B1144" t="s">
        <v>459</v>
      </c>
      <c r="C1144">
        <v>0</v>
      </c>
      <c r="D1144">
        <v>7.6898733300832687</v>
      </c>
      <c r="E1144">
        <v>9.1168588080006288</v>
      </c>
      <c r="F1144">
        <v>8.1006592066277854</v>
      </c>
    </row>
    <row r="1145" spans="1:6">
      <c r="A1145" t="s">
        <v>1897</v>
      </c>
      <c r="B1145" t="s">
        <v>1898</v>
      </c>
      <c r="C1145">
        <v>10.156489697006403</v>
      </c>
      <c r="D1145">
        <v>8.7937581998495222</v>
      </c>
      <c r="E1145">
        <v>8.9817338649022567</v>
      </c>
      <c r="F1145">
        <v>8.093353202340122</v>
      </c>
    </row>
    <row r="1146" spans="1:6">
      <c r="A1146" t="s">
        <v>1866</v>
      </c>
      <c r="B1146" t="s">
        <v>5664</v>
      </c>
      <c r="C1146">
        <v>8.6896758561515277</v>
      </c>
      <c r="D1146">
        <v>3.4425431126450854</v>
      </c>
      <c r="E1146">
        <v>8.4228011825428979</v>
      </c>
      <c r="F1146">
        <v>8.0900931064050852</v>
      </c>
    </row>
    <row r="1147" spans="1:6">
      <c r="A1147" t="s">
        <v>2177</v>
      </c>
      <c r="B1147" t="s">
        <v>2178</v>
      </c>
      <c r="C1147">
        <v>3.3268166556931273</v>
      </c>
      <c r="D1147">
        <v>0</v>
      </c>
      <c r="E1147">
        <v>8.493542771516708</v>
      </c>
      <c r="F1147">
        <v>8.0702221675324139</v>
      </c>
    </row>
    <row r="1148" spans="1:6">
      <c r="A1148" t="s">
        <v>1970</v>
      </c>
      <c r="B1148" t="s">
        <v>1971</v>
      </c>
      <c r="C1148">
        <v>9.0020450292991008</v>
      </c>
      <c r="D1148">
        <v>8.4305541876887613</v>
      </c>
      <c r="E1148">
        <v>8.8591391903133747</v>
      </c>
      <c r="F1148">
        <v>8.0691801268701777</v>
      </c>
    </row>
    <row r="1149" spans="1:6">
      <c r="A1149" t="s">
        <v>184</v>
      </c>
      <c r="B1149" t="s">
        <v>185</v>
      </c>
      <c r="C1149">
        <v>0</v>
      </c>
      <c r="D1149">
        <v>9.7762948243232799</v>
      </c>
      <c r="E1149">
        <v>4.3225950329324601</v>
      </c>
      <c r="F1149">
        <v>8.0685443242265364</v>
      </c>
    </row>
    <row r="1150" spans="1:6">
      <c r="A1150" t="s">
        <v>3787</v>
      </c>
      <c r="B1150" t="s">
        <v>3788</v>
      </c>
      <c r="C1150">
        <v>6.6327406592562568</v>
      </c>
      <c r="D1150">
        <v>7.7687087912928163</v>
      </c>
      <c r="E1150">
        <v>8.4395952950796715</v>
      </c>
      <c r="F1150">
        <v>8.068332137262388</v>
      </c>
    </row>
    <row r="1151" spans="1:6">
      <c r="A1151" t="s">
        <v>598</v>
      </c>
      <c r="B1151" t="s">
        <v>599</v>
      </c>
      <c r="C1151">
        <v>0</v>
      </c>
      <c r="D1151">
        <v>0</v>
      </c>
      <c r="E1151">
        <v>8.0223045696336541</v>
      </c>
      <c r="F1151">
        <v>8.0638073063631239</v>
      </c>
    </row>
    <row r="1152" spans="1:6">
      <c r="A1152" t="s">
        <v>4047</v>
      </c>
      <c r="B1152" t="s">
        <v>4048</v>
      </c>
      <c r="C1152">
        <v>11.249571842670395</v>
      </c>
      <c r="D1152">
        <v>8.8129672017348142</v>
      </c>
      <c r="E1152">
        <v>3.4339482319963275</v>
      </c>
      <c r="F1152">
        <v>8.0628072797678687</v>
      </c>
    </row>
    <row r="1153" spans="1:6">
      <c r="A1153" t="s">
        <v>4583</v>
      </c>
      <c r="B1153" t="s">
        <v>4584</v>
      </c>
      <c r="C1153">
        <v>3.3398807867584268</v>
      </c>
      <c r="D1153">
        <v>7.8579618917095679</v>
      </c>
      <c r="E1153">
        <v>8.7547598975874763</v>
      </c>
      <c r="F1153">
        <v>8.0612601406991953</v>
      </c>
    </row>
    <row r="1154" spans="1:6">
      <c r="A1154" t="s">
        <v>4847</v>
      </c>
      <c r="B1154" t="s">
        <v>181</v>
      </c>
      <c r="C1154">
        <v>3.7423913115389364</v>
      </c>
      <c r="D1154">
        <v>7.7801877287889187</v>
      </c>
      <c r="E1154">
        <v>7.5179180642154044</v>
      </c>
      <c r="F1154">
        <v>8.0594791092049896</v>
      </c>
    </row>
    <row r="1155" spans="1:6">
      <c r="A1155" t="s">
        <v>2238</v>
      </c>
      <c r="B1155" t="s">
        <v>2239</v>
      </c>
      <c r="C1155">
        <v>8.6524308077189502</v>
      </c>
      <c r="D1155">
        <v>4.3100182490493886</v>
      </c>
      <c r="E1155">
        <v>8.0170783717157299</v>
      </c>
      <c r="F1155">
        <v>8.0585927454726001</v>
      </c>
    </row>
    <row r="1156" spans="1:6">
      <c r="A1156" t="s">
        <v>2029</v>
      </c>
      <c r="B1156" t="s">
        <v>2030</v>
      </c>
      <c r="C1156">
        <v>3.4839301355845773</v>
      </c>
      <c r="D1156">
        <v>8.1460934430851086</v>
      </c>
      <c r="E1156">
        <v>9.1731063872815444</v>
      </c>
      <c r="F1156">
        <v>8.0568743870230435</v>
      </c>
    </row>
    <row r="1157" spans="1:6">
      <c r="A1157" t="s">
        <v>2067</v>
      </c>
      <c r="B1157" t="s">
        <v>2068</v>
      </c>
      <c r="C1157">
        <v>4.2716899408133404</v>
      </c>
      <c r="D1157">
        <v>9.3065562161955881</v>
      </c>
      <c r="E1157">
        <v>8.2224003173213891</v>
      </c>
      <c r="F1157">
        <v>8.0564047582358445</v>
      </c>
    </row>
    <row r="1158" spans="1:6">
      <c r="A1158" t="s">
        <v>2143</v>
      </c>
      <c r="B1158" t="s">
        <v>2144</v>
      </c>
      <c r="C1158">
        <v>7.9303491829324155</v>
      </c>
      <c r="D1158">
        <v>10.063772469902638</v>
      </c>
      <c r="E1158">
        <v>3.6583896585442921</v>
      </c>
      <c r="F1158">
        <v>8.0552157794458363</v>
      </c>
    </row>
    <row r="1159" spans="1:6">
      <c r="A1159" t="s">
        <v>563</v>
      </c>
      <c r="B1159" t="s">
        <v>564</v>
      </c>
      <c r="C1159">
        <v>0</v>
      </c>
      <c r="D1159">
        <v>7.7285264021851194</v>
      </c>
      <c r="E1159">
        <v>8.2089829993705905</v>
      </c>
      <c r="F1159">
        <v>8.0543679541627462</v>
      </c>
    </row>
    <row r="1160" spans="1:6">
      <c r="A1160" t="s">
        <v>3471</v>
      </c>
      <c r="B1160" t="s">
        <v>3472</v>
      </c>
      <c r="C1160">
        <v>3.8094496739520318</v>
      </c>
      <c r="D1160">
        <v>0</v>
      </c>
      <c r="E1160">
        <v>0</v>
      </c>
      <c r="F1160">
        <v>8.0469237100819733</v>
      </c>
    </row>
    <row r="1161" spans="1:6">
      <c r="A1161" t="s">
        <v>2736</v>
      </c>
      <c r="B1161" t="s">
        <v>2147</v>
      </c>
      <c r="C1161">
        <v>10.836299949304507</v>
      </c>
      <c r="D1161">
        <v>9.0371292673896164</v>
      </c>
      <c r="E1161">
        <v>7.710215919819924</v>
      </c>
      <c r="F1161">
        <v>8.0442540445295663</v>
      </c>
    </row>
    <row r="1162" spans="1:6">
      <c r="A1162" t="s">
        <v>2071</v>
      </c>
      <c r="B1162" t="s">
        <v>5661</v>
      </c>
      <c r="C1162">
        <v>3.6238688363294664</v>
      </c>
      <c r="D1162">
        <v>7.6334699570176969</v>
      </c>
      <c r="E1162">
        <v>9.7952012703705051</v>
      </c>
      <c r="F1162">
        <v>8.044253981382834</v>
      </c>
    </row>
    <row r="1163" spans="1:6">
      <c r="A1163" t="s">
        <v>3866</v>
      </c>
      <c r="B1163" t="s">
        <v>3867</v>
      </c>
      <c r="C1163">
        <v>3.5791786130245047</v>
      </c>
      <c r="D1163">
        <v>0</v>
      </c>
      <c r="E1163">
        <v>7.8373787407629525</v>
      </c>
      <c r="F1163">
        <v>8.0398205975454093</v>
      </c>
    </row>
    <row r="1164" spans="1:6">
      <c r="A1164" t="s">
        <v>2283</v>
      </c>
      <c r="B1164" t="s">
        <v>5661</v>
      </c>
      <c r="C1164">
        <v>3.4326501213645617</v>
      </c>
      <c r="D1164">
        <v>3.6014047460625069</v>
      </c>
      <c r="E1164">
        <v>4.1793036245589059</v>
      </c>
      <c r="F1164">
        <v>8.0392686166299683</v>
      </c>
    </row>
    <row r="1165" spans="1:6">
      <c r="A1165" t="s">
        <v>2959</v>
      </c>
      <c r="B1165" t="s">
        <v>2960</v>
      </c>
      <c r="C1165">
        <v>8.4655324049994345</v>
      </c>
      <c r="D1165">
        <v>8.3293835472791926</v>
      </c>
      <c r="E1165">
        <v>8.9252448111810594</v>
      </c>
      <c r="F1165">
        <v>8.0326331758894547</v>
      </c>
    </row>
    <row r="1166" spans="1:6">
      <c r="A1166" t="s">
        <v>483</v>
      </c>
      <c r="B1166" t="s">
        <v>484</v>
      </c>
      <c r="C1166">
        <v>0</v>
      </c>
      <c r="D1166">
        <v>0</v>
      </c>
      <c r="E1166">
        <v>8.8022725208980965</v>
      </c>
      <c r="F1166">
        <v>8.0323367285736307</v>
      </c>
    </row>
    <row r="1167" spans="1:6">
      <c r="A1167" t="s">
        <v>2443</v>
      </c>
      <c r="B1167" t="s">
        <v>181</v>
      </c>
      <c r="C1167">
        <v>8.5464874084370486</v>
      </c>
      <c r="D1167">
        <v>4.7060096686106547</v>
      </c>
      <c r="E1167">
        <v>3.7048651769322252</v>
      </c>
      <c r="F1167">
        <v>8.0286188623964279</v>
      </c>
    </row>
    <row r="1168" spans="1:6">
      <c r="A1168" t="s">
        <v>4379</v>
      </c>
      <c r="B1168" t="s">
        <v>4380</v>
      </c>
      <c r="C1168">
        <v>4.2258940372319245</v>
      </c>
      <c r="D1168">
        <v>4.3668805290980304</v>
      </c>
      <c r="E1168">
        <v>8.9216355495746704</v>
      </c>
      <c r="F1168">
        <v>8.0259295719043138</v>
      </c>
    </row>
    <row r="1169" spans="1:6">
      <c r="A1169" t="s">
        <v>91</v>
      </c>
      <c r="B1169" t="s">
        <v>482</v>
      </c>
      <c r="C1169">
        <v>0</v>
      </c>
      <c r="D1169">
        <v>0</v>
      </c>
      <c r="E1169">
        <v>8.7939890771262856</v>
      </c>
      <c r="F1169">
        <v>8.0167889786580169</v>
      </c>
    </row>
    <row r="1170" spans="1:6">
      <c r="A1170" t="s">
        <v>5181</v>
      </c>
      <c r="B1170" t="s">
        <v>5182</v>
      </c>
      <c r="C1170">
        <v>10.156882544762194</v>
      </c>
      <c r="D1170">
        <v>8.6892607156028792</v>
      </c>
      <c r="E1170">
        <v>9.1697194471658072</v>
      </c>
      <c r="F1170">
        <v>8.0150891969857092</v>
      </c>
    </row>
    <row r="1171" spans="1:6">
      <c r="A1171" t="s">
        <v>4754</v>
      </c>
      <c r="B1171" t="s">
        <v>4755</v>
      </c>
      <c r="C1171">
        <v>9.8616522389610815</v>
      </c>
      <c r="D1171">
        <v>7.7330466068481689</v>
      </c>
      <c r="E1171">
        <v>8.6023203759207689</v>
      </c>
      <c r="F1171">
        <v>8.0123254401848669</v>
      </c>
    </row>
    <row r="1172" spans="1:6">
      <c r="A1172" t="s">
        <v>3000</v>
      </c>
      <c r="B1172" t="s">
        <v>3001</v>
      </c>
      <c r="C1172">
        <v>8.4564319529901368</v>
      </c>
      <c r="D1172">
        <v>8.8054181000980822</v>
      </c>
      <c r="E1172">
        <v>7.8356299210151654</v>
      </c>
      <c r="F1172">
        <v>8.0086582287412575</v>
      </c>
    </row>
    <row r="1173" spans="1:6">
      <c r="A1173" t="s">
        <v>3453</v>
      </c>
      <c r="B1173" t="s">
        <v>3452</v>
      </c>
      <c r="C1173">
        <v>3.9361989281137979</v>
      </c>
      <c r="D1173">
        <v>9.5506160903801938</v>
      </c>
      <c r="E1173">
        <v>9.2385948379556488</v>
      </c>
      <c r="F1173">
        <v>8.0079536440432264</v>
      </c>
    </row>
    <row r="1174" spans="1:6">
      <c r="A1174" t="s">
        <v>2010</v>
      </c>
      <c r="B1174" t="s">
        <v>2011</v>
      </c>
      <c r="C1174">
        <v>7.7298970680149575</v>
      </c>
      <c r="D1174">
        <v>7.8364833133793184</v>
      </c>
      <c r="E1174">
        <v>8.3169311511976893</v>
      </c>
      <c r="F1174">
        <v>8.0045480933914703</v>
      </c>
    </row>
    <row r="1175" spans="1:6">
      <c r="A1175" t="s">
        <v>5290</v>
      </c>
      <c r="B1175" t="s">
        <v>5291</v>
      </c>
      <c r="C1175">
        <v>7.5155268182002226</v>
      </c>
      <c r="D1175">
        <v>8.2568059756091685</v>
      </c>
      <c r="E1175">
        <v>8.8278410553533142</v>
      </c>
      <c r="F1175">
        <v>8.0008822931063168</v>
      </c>
    </row>
    <row r="1176" spans="1:6">
      <c r="A1176" t="s">
        <v>5544</v>
      </c>
      <c r="B1176" t="s">
        <v>5545</v>
      </c>
      <c r="C1176">
        <v>8.4134213879003745</v>
      </c>
      <c r="D1176">
        <v>0</v>
      </c>
      <c r="E1176">
        <v>8.0353596750363554</v>
      </c>
      <c r="F1176">
        <v>8.0008822931063168</v>
      </c>
    </row>
    <row r="1177" spans="1:6">
      <c r="A1177" t="s">
        <v>2915</v>
      </c>
      <c r="B1177" t="s">
        <v>2916</v>
      </c>
      <c r="C1177">
        <v>3.5913957992740277</v>
      </c>
      <c r="D1177">
        <v>3.8992196994138966</v>
      </c>
      <c r="E1177">
        <v>3.7387981920727968</v>
      </c>
      <c r="F1177">
        <v>8.000162652483052</v>
      </c>
    </row>
    <row r="1178" spans="1:6">
      <c r="A1178" t="s">
        <v>3274</v>
      </c>
      <c r="B1178" t="s">
        <v>3275</v>
      </c>
      <c r="C1178">
        <v>8.0938279459187932</v>
      </c>
      <c r="D1178">
        <v>7.2501497580991137</v>
      </c>
      <c r="E1178">
        <v>8.7306434016508518</v>
      </c>
      <c r="F1178">
        <v>7.9999970061198011</v>
      </c>
    </row>
    <row r="1179" spans="1:6">
      <c r="A1179" t="s">
        <v>880</v>
      </c>
      <c r="B1179" t="s">
        <v>881</v>
      </c>
      <c r="C1179">
        <v>0</v>
      </c>
      <c r="D1179">
        <v>0</v>
      </c>
      <c r="E1179">
        <v>6.7100045392945855</v>
      </c>
      <c r="F1179">
        <v>7.997463151881429</v>
      </c>
    </row>
    <row r="1180" spans="1:6">
      <c r="A1180" t="s">
        <v>3404</v>
      </c>
      <c r="B1180" t="s">
        <v>3405</v>
      </c>
      <c r="C1180">
        <v>12.511630404652919</v>
      </c>
      <c r="D1180">
        <v>10.122452010738371</v>
      </c>
      <c r="E1180">
        <v>3.5259579189225425</v>
      </c>
      <c r="F1180">
        <v>7.9895215170916991</v>
      </c>
    </row>
    <row r="1181" spans="1:6">
      <c r="A1181" t="s">
        <v>3572</v>
      </c>
      <c r="B1181" t="s">
        <v>3573</v>
      </c>
      <c r="C1181">
        <v>3.2371368938612783</v>
      </c>
      <c r="D1181">
        <v>3.4059281571462723</v>
      </c>
      <c r="E1181">
        <v>8.5218345171830041</v>
      </c>
      <c r="F1181">
        <v>7.9873538709478922</v>
      </c>
    </row>
    <row r="1182" spans="1:6">
      <c r="A1182" t="s">
        <v>2244</v>
      </c>
      <c r="B1182" t="s">
        <v>2245</v>
      </c>
      <c r="C1182">
        <v>3.6801821382717357</v>
      </c>
      <c r="D1182">
        <v>0</v>
      </c>
      <c r="E1182">
        <v>7.442982392671647</v>
      </c>
      <c r="F1182">
        <v>7.9845144846463025</v>
      </c>
    </row>
    <row r="1183" spans="1:6">
      <c r="A1183" t="s">
        <v>4989</v>
      </c>
      <c r="B1183" t="s">
        <v>1195</v>
      </c>
      <c r="C1183">
        <v>7.8374199614220306</v>
      </c>
      <c r="D1183">
        <v>6.6661410159320198</v>
      </c>
      <c r="E1183">
        <v>6.9856129364028652</v>
      </c>
      <c r="F1183">
        <v>7.9805461070478128</v>
      </c>
    </row>
    <row r="1184" spans="1:6">
      <c r="A1184" t="s">
        <v>5087</v>
      </c>
      <c r="B1184" t="s">
        <v>181</v>
      </c>
      <c r="C1184">
        <v>6.6206228845679398</v>
      </c>
      <c r="D1184">
        <v>0</v>
      </c>
      <c r="E1184">
        <v>7.257388301835487</v>
      </c>
      <c r="F1184">
        <v>7.9801775932993593</v>
      </c>
    </row>
    <row r="1185" spans="1:6">
      <c r="A1185" t="s">
        <v>3466</v>
      </c>
      <c r="B1185" t="s">
        <v>3467</v>
      </c>
      <c r="C1185">
        <v>8.1075823666761337</v>
      </c>
      <c r="D1185">
        <v>9.1064131329665656</v>
      </c>
      <c r="E1185">
        <v>6.1220317153477808</v>
      </c>
      <c r="F1185">
        <v>7.9781962491007734</v>
      </c>
    </row>
    <row r="1186" spans="1:6">
      <c r="A1186" t="s">
        <v>5003</v>
      </c>
      <c r="B1186" t="s">
        <v>204</v>
      </c>
      <c r="C1186">
        <v>3.4893838255183938</v>
      </c>
      <c r="D1186">
        <v>9.7435201022893718</v>
      </c>
      <c r="E1186">
        <v>9.6359360197285131</v>
      </c>
      <c r="F1186">
        <v>7.9775163468851318</v>
      </c>
    </row>
    <row r="1187" spans="1:6">
      <c r="A1187" t="s">
        <v>3737</v>
      </c>
      <c r="B1187" t="s">
        <v>3738</v>
      </c>
      <c r="C1187">
        <v>8.8472038320107362</v>
      </c>
      <c r="D1187">
        <v>9.2272626152271968</v>
      </c>
      <c r="E1187">
        <v>0</v>
      </c>
      <c r="F1187">
        <v>7.9770728130536428</v>
      </c>
    </row>
    <row r="1188" spans="1:6">
      <c r="A1188" t="s">
        <v>3520</v>
      </c>
      <c r="B1188" t="s">
        <v>3521</v>
      </c>
      <c r="C1188">
        <v>8.5284536848727299</v>
      </c>
      <c r="D1188">
        <v>7.2475179113153079</v>
      </c>
      <c r="E1188">
        <v>8.1558491417114674</v>
      </c>
      <c r="F1188">
        <v>7.977062023285594</v>
      </c>
    </row>
    <row r="1189" spans="1:6">
      <c r="A1189" t="s">
        <v>4133</v>
      </c>
      <c r="B1189" t="s">
        <v>181</v>
      </c>
      <c r="C1189">
        <v>10.403230204972186</v>
      </c>
      <c r="D1189">
        <v>8.8782808109323632</v>
      </c>
      <c r="E1189">
        <v>9.5735950918940169</v>
      </c>
      <c r="F1189">
        <v>7.9703455425396772</v>
      </c>
    </row>
    <row r="1190" spans="1:6">
      <c r="A1190" t="s">
        <v>4899</v>
      </c>
      <c r="B1190" t="s">
        <v>418</v>
      </c>
      <c r="C1190">
        <v>3.768880989310547</v>
      </c>
      <c r="D1190">
        <v>0</v>
      </c>
      <c r="E1190">
        <v>9.327941281957056</v>
      </c>
      <c r="F1190">
        <v>7.9657561504059906</v>
      </c>
    </row>
    <row r="1191" spans="1:6">
      <c r="A1191" t="s">
        <v>2127</v>
      </c>
      <c r="B1191" t="s">
        <v>2128</v>
      </c>
      <c r="C1191">
        <v>3.7021876134638609</v>
      </c>
      <c r="D1191">
        <v>7.5531343804825042</v>
      </c>
      <c r="E1191">
        <v>7.4223585747098211</v>
      </c>
      <c r="F1191">
        <v>7.9638670588532303</v>
      </c>
    </row>
    <row r="1192" spans="1:6">
      <c r="A1192" t="s">
        <v>2947</v>
      </c>
      <c r="B1192" t="s">
        <v>2948</v>
      </c>
      <c r="C1192">
        <v>9.0079236530458378</v>
      </c>
      <c r="D1192">
        <v>3.7479275134435861</v>
      </c>
      <c r="E1192">
        <v>0</v>
      </c>
      <c r="F1192">
        <v>7.9638594118522263</v>
      </c>
    </row>
    <row r="1193" spans="1:6">
      <c r="A1193" t="s">
        <v>5336</v>
      </c>
      <c r="B1193" t="s">
        <v>5337</v>
      </c>
      <c r="C1193">
        <v>8.1602631687234251</v>
      </c>
      <c r="D1193">
        <v>8.9198269631881999</v>
      </c>
      <c r="E1193">
        <v>8.5155803361535582</v>
      </c>
      <c r="F1193">
        <v>7.9621336680524735</v>
      </c>
    </row>
    <row r="1194" spans="1:6">
      <c r="A1194" t="s">
        <v>840</v>
      </c>
      <c r="B1194" t="s">
        <v>841</v>
      </c>
      <c r="C1194">
        <v>0</v>
      </c>
      <c r="D1194">
        <v>0</v>
      </c>
      <c r="E1194">
        <v>6.8314533270858906</v>
      </c>
      <c r="F1194">
        <v>7.9579757173905747</v>
      </c>
    </row>
    <row r="1195" spans="1:6">
      <c r="A1195" t="s">
        <v>2000</v>
      </c>
      <c r="B1195" t="s">
        <v>2001</v>
      </c>
      <c r="C1195">
        <v>8.7147514489089666</v>
      </c>
      <c r="D1195">
        <v>3.9383198619485889</v>
      </c>
      <c r="E1195">
        <v>9.0637439731000278</v>
      </c>
      <c r="F1195">
        <v>7.9558279339564884</v>
      </c>
    </row>
    <row r="1196" spans="1:6">
      <c r="A1196" t="s">
        <v>636</v>
      </c>
      <c r="B1196" t="s">
        <v>637</v>
      </c>
      <c r="C1196">
        <v>0</v>
      </c>
      <c r="D1196">
        <v>6.8488560572539834</v>
      </c>
      <c r="E1196">
        <v>7.5866392976531944</v>
      </c>
      <c r="F1196">
        <v>7.9558279339564875</v>
      </c>
    </row>
    <row r="1197" spans="1:6">
      <c r="A1197" t="s">
        <v>4123</v>
      </c>
      <c r="B1197" t="s">
        <v>4122</v>
      </c>
      <c r="C1197">
        <v>10.816638513317848</v>
      </c>
      <c r="D1197">
        <v>8.6004073886817025</v>
      </c>
      <c r="E1197">
        <v>8.074899315042277</v>
      </c>
      <c r="F1197">
        <v>7.9554187780449253</v>
      </c>
    </row>
    <row r="1198" spans="1:6">
      <c r="A1198" t="s">
        <v>3216</v>
      </c>
      <c r="B1198" t="s">
        <v>3217</v>
      </c>
      <c r="C1198">
        <v>6.7978589336866087</v>
      </c>
      <c r="D1198">
        <v>7.954146778205156</v>
      </c>
      <c r="E1198">
        <v>7.9346547525596334</v>
      </c>
      <c r="F1198">
        <v>7.9499341392693665</v>
      </c>
    </row>
    <row r="1199" spans="1:6">
      <c r="A1199" t="s">
        <v>516</v>
      </c>
      <c r="B1199" t="s">
        <v>517</v>
      </c>
      <c r="C1199">
        <v>0</v>
      </c>
      <c r="D1199">
        <v>0</v>
      </c>
      <c r="E1199">
        <v>8.4255936289050837</v>
      </c>
      <c r="F1199">
        <v>7.9467707904023088</v>
      </c>
    </row>
    <row r="1200" spans="1:6">
      <c r="A1200" t="s">
        <v>5329</v>
      </c>
      <c r="B1200" t="s">
        <v>5330</v>
      </c>
      <c r="C1200">
        <v>3.6124349624713452</v>
      </c>
      <c r="D1200">
        <v>8.3270812594875352</v>
      </c>
      <c r="E1200">
        <v>4.4132583547585646</v>
      </c>
      <c r="F1200">
        <v>7.9453889398285416</v>
      </c>
    </row>
    <row r="1201" spans="1:6">
      <c r="A1201" t="s">
        <v>3728</v>
      </c>
      <c r="B1201" t="s">
        <v>181</v>
      </c>
      <c r="C1201">
        <v>4.4411992520269381</v>
      </c>
      <c r="D1201">
        <v>0</v>
      </c>
      <c r="E1201">
        <v>0</v>
      </c>
      <c r="F1201">
        <v>7.9419438327136556</v>
      </c>
    </row>
    <row r="1202" spans="1:6">
      <c r="A1202" t="s">
        <v>1955</v>
      </c>
      <c r="B1202" t="s">
        <v>1956</v>
      </c>
      <c r="C1202">
        <v>11.619807320333663</v>
      </c>
      <c r="D1202">
        <v>9.8184351875801923</v>
      </c>
      <c r="E1202">
        <v>9.6027427722300018</v>
      </c>
      <c r="F1202">
        <v>7.9367688692698968</v>
      </c>
    </row>
    <row r="1203" spans="1:6">
      <c r="A1203" t="s">
        <v>614</v>
      </c>
      <c r="B1203" t="s">
        <v>615</v>
      </c>
      <c r="C1203">
        <v>0</v>
      </c>
      <c r="D1203">
        <v>6.5884092539507595</v>
      </c>
      <c r="E1203">
        <v>7.8949085054716885</v>
      </c>
      <c r="F1203">
        <v>7.9364548659534293</v>
      </c>
    </row>
    <row r="1204" spans="1:6">
      <c r="A1204" t="s">
        <v>403</v>
      </c>
      <c r="B1204" t="s">
        <v>404</v>
      </c>
      <c r="C1204">
        <v>0</v>
      </c>
      <c r="D1204">
        <v>0</v>
      </c>
      <c r="E1204">
        <v>9.4965293230333074</v>
      </c>
      <c r="F1204">
        <v>7.9268542222124907</v>
      </c>
    </row>
    <row r="1205" spans="1:6">
      <c r="A1205" t="s">
        <v>3134</v>
      </c>
      <c r="B1205" t="s">
        <v>3135</v>
      </c>
      <c r="C1205">
        <v>9.3535142562694293</v>
      </c>
      <c r="D1205">
        <v>7.8488720062136101</v>
      </c>
      <c r="E1205">
        <v>9.0590689403892242</v>
      </c>
      <c r="F1205">
        <v>7.9206332700107893</v>
      </c>
    </row>
    <row r="1206" spans="1:6">
      <c r="A1206" t="s">
        <v>552</v>
      </c>
      <c r="B1206" t="s">
        <v>553</v>
      </c>
      <c r="C1206">
        <v>0</v>
      </c>
      <c r="D1206">
        <v>0</v>
      </c>
      <c r="E1206">
        <v>8.1512543170732918</v>
      </c>
      <c r="F1206">
        <v>7.9206313962309869</v>
      </c>
    </row>
    <row r="1207" spans="1:6">
      <c r="A1207" t="s">
        <v>786</v>
      </c>
      <c r="B1207" t="s">
        <v>787</v>
      </c>
      <c r="C1207">
        <v>0</v>
      </c>
      <c r="D1207">
        <v>3.5126251607807881</v>
      </c>
      <c r="E1207">
        <v>6.9223462237336069</v>
      </c>
      <c r="F1207">
        <v>7.9172930927255099</v>
      </c>
    </row>
    <row r="1208" spans="1:6">
      <c r="A1208" t="s">
        <v>3203</v>
      </c>
      <c r="B1208" t="s">
        <v>3204</v>
      </c>
      <c r="C1208">
        <v>7.6962822999958274</v>
      </c>
      <c r="D1208">
        <v>0</v>
      </c>
      <c r="E1208">
        <v>9.1570707367116473</v>
      </c>
      <c r="F1208">
        <v>7.9061351747619302</v>
      </c>
    </row>
    <row r="1209" spans="1:6">
      <c r="A1209" t="s">
        <v>4506</v>
      </c>
      <c r="B1209" t="s">
        <v>4507</v>
      </c>
      <c r="C1209">
        <v>3.5879119835862028</v>
      </c>
      <c r="D1209">
        <v>0</v>
      </c>
      <c r="E1209">
        <v>8.4773530041696397</v>
      </c>
      <c r="F1209">
        <v>7.8963286613811476</v>
      </c>
    </row>
    <row r="1210" spans="1:6">
      <c r="A1210" t="s">
        <v>4873</v>
      </c>
      <c r="B1210" t="s">
        <v>4523</v>
      </c>
      <c r="C1210">
        <v>3.9573121578250747</v>
      </c>
      <c r="D1210">
        <v>8.5779964895610306</v>
      </c>
      <c r="E1210">
        <v>7.2863183138105345</v>
      </c>
      <c r="F1210">
        <v>7.8924738460163111</v>
      </c>
    </row>
    <row r="1211" spans="1:6">
      <c r="A1211" t="s">
        <v>5327</v>
      </c>
      <c r="B1211" t="s">
        <v>5328</v>
      </c>
      <c r="C1211">
        <v>9.7923525306380004</v>
      </c>
      <c r="D1211">
        <v>9.1124842311557721</v>
      </c>
      <c r="E1211">
        <v>8.8854242525572644</v>
      </c>
      <c r="F1211">
        <v>7.8917529821915995</v>
      </c>
    </row>
    <row r="1212" spans="1:6">
      <c r="A1212" t="s">
        <v>3295</v>
      </c>
      <c r="B1212" t="s">
        <v>181</v>
      </c>
      <c r="C1212">
        <v>4.0936265427911485</v>
      </c>
      <c r="D1212">
        <v>3.6014047460625069</v>
      </c>
      <c r="E1212">
        <v>4.5259579189225425</v>
      </c>
      <c r="F1212">
        <v>7.8782885566179885</v>
      </c>
    </row>
    <row r="1213" spans="1:6">
      <c r="A1213" t="s">
        <v>508</v>
      </c>
      <c r="B1213" t="s">
        <v>509</v>
      </c>
      <c r="C1213">
        <v>0</v>
      </c>
      <c r="D1213">
        <v>8.4675139028024375</v>
      </c>
      <c r="E1213">
        <v>8.5737443405645521</v>
      </c>
      <c r="F1213">
        <v>7.8782885566179885</v>
      </c>
    </row>
    <row r="1214" spans="1:6">
      <c r="A1214" t="s">
        <v>4076</v>
      </c>
      <c r="B1214" t="s">
        <v>4077</v>
      </c>
      <c r="C1214">
        <v>3.7466875689682837</v>
      </c>
      <c r="D1214">
        <v>3.6801382379874843</v>
      </c>
      <c r="E1214">
        <v>3.3323836276782073</v>
      </c>
      <c r="F1214">
        <v>7.8748192370136216</v>
      </c>
    </row>
    <row r="1215" spans="1:6">
      <c r="A1215" t="s">
        <v>3171</v>
      </c>
      <c r="B1215" t="s">
        <v>5661</v>
      </c>
      <c r="C1215">
        <v>4.0110174224913839</v>
      </c>
      <c r="D1215">
        <v>8.5948160869239594</v>
      </c>
      <c r="E1215">
        <v>4.2358376071960224</v>
      </c>
      <c r="F1215">
        <v>7.8740608362159517</v>
      </c>
    </row>
    <row r="1216" spans="1:6">
      <c r="A1216" t="s">
        <v>2602</v>
      </c>
      <c r="B1216" t="s">
        <v>5661</v>
      </c>
      <c r="C1216">
        <v>4.1260251910834445</v>
      </c>
      <c r="D1216">
        <v>3.8211341758793216</v>
      </c>
      <c r="E1216">
        <v>7.5392939103745515</v>
      </c>
      <c r="F1216">
        <v>7.8733486733690139</v>
      </c>
    </row>
    <row r="1217" spans="1:6">
      <c r="A1217" t="s">
        <v>273</v>
      </c>
      <c r="B1217" t="s">
        <v>274</v>
      </c>
      <c r="C1217">
        <v>0</v>
      </c>
      <c r="D1217">
        <v>0</v>
      </c>
      <c r="E1217">
        <v>7.039008837969833</v>
      </c>
      <c r="F1217">
        <v>7.8729953595437365</v>
      </c>
    </row>
    <row r="1218" spans="1:6">
      <c r="A1218" t="s">
        <v>4338</v>
      </c>
      <c r="B1218" t="s">
        <v>181</v>
      </c>
      <c r="C1218">
        <v>3.6764410432614798</v>
      </c>
      <c r="D1218">
        <v>3.8451736249843793</v>
      </c>
      <c r="E1218">
        <v>7.2394063784392557</v>
      </c>
      <c r="F1218">
        <v>7.8658694381989314</v>
      </c>
    </row>
    <row r="1219" spans="1:6">
      <c r="A1219" t="s">
        <v>3834</v>
      </c>
      <c r="B1219" t="s">
        <v>181</v>
      </c>
      <c r="C1219">
        <v>7.9373899438933542</v>
      </c>
      <c r="D1219">
        <v>7.7252562425431748</v>
      </c>
      <c r="E1219">
        <v>8.7057381883430676</v>
      </c>
      <c r="F1219">
        <v>7.8657419088489444</v>
      </c>
    </row>
    <row r="1220" spans="1:6">
      <c r="A1220" t="s">
        <v>2213</v>
      </c>
      <c r="B1220" t="s">
        <v>5661</v>
      </c>
      <c r="C1220">
        <v>11.779663373361494</v>
      </c>
      <c r="D1220">
        <v>11.735163989021114</v>
      </c>
      <c r="E1220">
        <v>0</v>
      </c>
      <c r="F1220">
        <v>7.8616613772307566</v>
      </c>
    </row>
    <row r="1221" spans="1:6">
      <c r="A1221" t="s">
        <v>203</v>
      </c>
      <c r="B1221" t="s">
        <v>204</v>
      </c>
      <c r="C1221">
        <v>0</v>
      </c>
      <c r="D1221">
        <v>0</v>
      </c>
      <c r="E1221">
        <v>8.749711011128861</v>
      </c>
      <c r="F1221">
        <v>7.8600198098376355</v>
      </c>
    </row>
    <row r="1222" spans="1:6">
      <c r="A1222" t="s">
        <v>1696</v>
      </c>
      <c r="B1222" t="s">
        <v>181</v>
      </c>
      <c r="C1222">
        <v>0</v>
      </c>
      <c r="D1222">
        <v>0</v>
      </c>
      <c r="E1222">
        <v>0</v>
      </c>
      <c r="F1222">
        <v>7.8599640912409541</v>
      </c>
    </row>
    <row r="1223" spans="1:6">
      <c r="A1223" t="s">
        <v>3365</v>
      </c>
      <c r="B1223" t="s">
        <v>2471</v>
      </c>
      <c r="C1223">
        <v>6.0783290873278881</v>
      </c>
      <c r="D1223">
        <v>7.0606928394254274</v>
      </c>
      <c r="E1223">
        <v>8.1889207738603069</v>
      </c>
      <c r="F1223">
        <v>7.8561985819328939</v>
      </c>
    </row>
    <row r="1224" spans="1:6">
      <c r="A1224" t="s">
        <v>705</v>
      </c>
      <c r="B1224" t="s">
        <v>706</v>
      </c>
      <c r="C1224">
        <v>0</v>
      </c>
      <c r="D1224">
        <v>3.3214229748103916</v>
      </c>
      <c r="E1224">
        <v>7.4843194752480251</v>
      </c>
      <c r="F1224">
        <v>7.8477897951055935</v>
      </c>
    </row>
    <row r="1225" spans="1:6">
      <c r="A1225" t="s">
        <v>5176</v>
      </c>
      <c r="B1225" t="s">
        <v>5177</v>
      </c>
      <c r="C1225">
        <v>7.5012234563393605</v>
      </c>
      <c r="D1225">
        <v>8.1575293734488383</v>
      </c>
      <c r="E1225">
        <v>8.7637623600839252</v>
      </c>
      <c r="F1225">
        <v>7.8445936815328388</v>
      </c>
    </row>
    <row r="1226" spans="1:6">
      <c r="A1226" t="s">
        <v>1996</v>
      </c>
      <c r="B1226" t="s">
        <v>1997</v>
      </c>
      <c r="C1226">
        <v>3.8244843439227423</v>
      </c>
      <c r="D1226">
        <v>4.2081876582936379</v>
      </c>
      <c r="E1226">
        <v>4.1253150169117045</v>
      </c>
      <c r="F1226">
        <v>7.8400892538344422</v>
      </c>
    </row>
    <row r="1227" spans="1:6">
      <c r="A1227" t="s">
        <v>4325</v>
      </c>
      <c r="B1227" t="s">
        <v>4326</v>
      </c>
      <c r="C1227">
        <v>8.2059553868523629</v>
      </c>
      <c r="D1227">
        <v>8.7773124083431284</v>
      </c>
      <c r="E1227">
        <v>8.3993988789335656</v>
      </c>
      <c r="F1227">
        <v>7.8328430329071246</v>
      </c>
    </row>
    <row r="1228" spans="1:6">
      <c r="A1228" t="s">
        <v>326</v>
      </c>
      <c r="B1228" t="s">
        <v>327</v>
      </c>
      <c r="C1228">
        <v>7.9973099167411181</v>
      </c>
      <c r="D1228">
        <v>3.7693854688623127</v>
      </c>
      <c r="E1228">
        <v>9.7871208634156375</v>
      </c>
      <c r="F1228">
        <v>7.8254704050086108</v>
      </c>
    </row>
    <row r="1229" spans="1:6">
      <c r="A1229" t="s">
        <v>3938</v>
      </c>
      <c r="B1229" t="s">
        <v>3939</v>
      </c>
      <c r="C1229">
        <v>8.1762466435987697</v>
      </c>
      <c r="D1229">
        <v>8.9437900122581695</v>
      </c>
      <c r="E1229">
        <v>8.6653354900725397</v>
      </c>
      <c r="F1229">
        <v>7.8193867004462785</v>
      </c>
    </row>
    <row r="1230" spans="1:6">
      <c r="A1230" t="s">
        <v>3339</v>
      </c>
      <c r="B1230" t="s">
        <v>2908</v>
      </c>
      <c r="C1230">
        <v>7.4695674643062615</v>
      </c>
      <c r="D1230">
        <v>0</v>
      </c>
      <c r="E1230">
        <v>5.6878273091458267</v>
      </c>
      <c r="F1230">
        <v>7.814290840326561</v>
      </c>
    </row>
    <row r="1231" spans="1:6">
      <c r="A1231" t="s">
        <v>5515</v>
      </c>
      <c r="B1231" t="s">
        <v>181</v>
      </c>
      <c r="C1231">
        <v>3.9624359362752486</v>
      </c>
      <c r="D1231">
        <v>0</v>
      </c>
      <c r="E1231">
        <v>8.0075546701372637</v>
      </c>
      <c r="F1231">
        <v>7.8063371210236365</v>
      </c>
    </row>
    <row r="1232" spans="1:6">
      <c r="A1232" t="s">
        <v>5162</v>
      </c>
      <c r="B1232" t="s">
        <v>5163</v>
      </c>
      <c r="C1232">
        <v>8.8237394249137147</v>
      </c>
      <c r="D1232">
        <v>7.8951168343535887</v>
      </c>
      <c r="E1232">
        <v>8.9941088585910691</v>
      </c>
      <c r="F1232">
        <v>7.8059150463087601</v>
      </c>
    </row>
    <row r="1233" spans="1:6">
      <c r="A1233" t="s">
        <v>4312</v>
      </c>
      <c r="B1233" t="s">
        <v>181</v>
      </c>
      <c r="C1233">
        <v>8.6370013629712759</v>
      </c>
      <c r="D1233">
        <v>4.6883774352654113</v>
      </c>
      <c r="E1233">
        <v>7.4664440377711951</v>
      </c>
      <c r="F1233">
        <v>7.800441738158197</v>
      </c>
    </row>
    <row r="1234" spans="1:6">
      <c r="A1234" t="s">
        <v>4756</v>
      </c>
      <c r="B1234" t="s">
        <v>181</v>
      </c>
      <c r="C1234">
        <v>7.9407209585366409</v>
      </c>
      <c r="D1234">
        <v>3.4819104419955953</v>
      </c>
      <c r="E1234">
        <v>8.2587777860645275</v>
      </c>
      <c r="F1234">
        <v>7.8003120746245607</v>
      </c>
    </row>
    <row r="1235" spans="1:6">
      <c r="A1235" t="s">
        <v>1725</v>
      </c>
      <c r="B1235" t="s">
        <v>1726</v>
      </c>
      <c r="C1235">
        <v>0</v>
      </c>
      <c r="D1235">
        <v>0</v>
      </c>
      <c r="E1235">
        <v>0</v>
      </c>
      <c r="F1235">
        <v>7.7924782564803792</v>
      </c>
    </row>
    <row r="1236" spans="1:6">
      <c r="A1236" t="s">
        <v>2091</v>
      </c>
      <c r="B1236" t="s">
        <v>2092</v>
      </c>
      <c r="C1236">
        <v>9.6417130374716606</v>
      </c>
      <c r="D1236">
        <v>10.2980550067964</v>
      </c>
      <c r="E1236">
        <v>7.0873898604024657</v>
      </c>
      <c r="F1236">
        <v>7.7898567362924656</v>
      </c>
    </row>
    <row r="1237" spans="1:6">
      <c r="A1237" t="s">
        <v>2019</v>
      </c>
      <c r="B1237" t="s">
        <v>2020</v>
      </c>
      <c r="C1237">
        <v>2.7759117978606285</v>
      </c>
      <c r="D1237">
        <v>0</v>
      </c>
      <c r="E1237">
        <v>6.8421020553286063</v>
      </c>
      <c r="F1237">
        <v>7.7836189303364414</v>
      </c>
    </row>
    <row r="1238" spans="1:6">
      <c r="A1238" t="s">
        <v>3565</v>
      </c>
      <c r="B1238" t="s">
        <v>3566</v>
      </c>
      <c r="C1238">
        <v>3.8109160514869256</v>
      </c>
      <c r="D1238">
        <v>9.6521495047355792</v>
      </c>
      <c r="E1238">
        <v>8.0568200278145454</v>
      </c>
      <c r="F1238">
        <v>7.7796341149939092</v>
      </c>
    </row>
    <row r="1239" spans="1:6">
      <c r="A1239" t="s">
        <v>1762</v>
      </c>
      <c r="B1239" t="s">
        <v>1763</v>
      </c>
      <c r="C1239">
        <v>8.6343652724584778</v>
      </c>
      <c r="D1239">
        <v>8.6366311174873687</v>
      </c>
      <c r="E1239">
        <v>8.6782389153281159</v>
      </c>
      <c r="F1239">
        <v>7.7752509936785099</v>
      </c>
    </row>
    <row r="1240" spans="1:6">
      <c r="A1240" t="s">
        <v>2362</v>
      </c>
      <c r="B1240" t="s">
        <v>2363</v>
      </c>
      <c r="C1240">
        <v>3.8732907498929063</v>
      </c>
      <c r="D1240">
        <v>6.971367498987469</v>
      </c>
      <c r="E1240">
        <v>8.4645840117523043</v>
      </c>
      <c r="F1240">
        <v>7.7595730330115593</v>
      </c>
    </row>
    <row r="1241" spans="1:6">
      <c r="A1241" t="s">
        <v>788</v>
      </c>
      <c r="B1241" t="s">
        <v>789</v>
      </c>
      <c r="C1241">
        <v>0</v>
      </c>
      <c r="D1241">
        <v>0</v>
      </c>
      <c r="E1241">
        <v>4.0008729783085641</v>
      </c>
      <c r="F1241">
        <v>7.7584229339598316</v>
      </c>
    </row>
    <row r="1242" spans="1:6">
      <c r="A1242" t="s">
        <v>1581</v>
      </c>
      <c r="B1242" t="s">
        <v>181</v>
      </c>
      <c r="C1242">
        <v>0</v>
      </c>
      <c r="D1242">
        <v>0</v>
      </c>
      <c r="E1242">
        <v>0</v>
      </c>
      <c r="F1242">
        <v>7.753585048939021</v>
      </c>
    </row>
    <row r="1243" spans="1:6">
      <c r="A1243" t="s">
        <v>664</v>
      </c>
      <c r="B1243" t="s">
        <v>665</v>
      </c>
      <c r="C1243">
        <v>0</v>
      </c>
      <c r="D1243">
        <v>0</v>
      </c>
      <c r="E1243">
        <v>7.625055732722446</v>
      </c>
      <c r="F1243">
        <v>7.7515111318896626</v>
      </c>
    </row>
    <row r="1244" spans="1:6">
      <c r="A1244" t="s">
        <v>1981</v>
      </c>
      <c r="B1244" t="s">
        <v>1982</v>
      </c>
      <c r="C1244">
        <v>3.3035171729743085</v>
      </c>
      <c r="D1244">
        <v>3.9722535487086947</v>
      </c>
      <c r="E1244">
        <v>7.8620125657400202</v>
      </c>
      <c r="F1244">
        <v>7.7425594296337152</v>
      </c>
    </row>
    <row r="1245" spans="1:6">
      <c r="A1245" t="s">
        <v>3915</v>
      </c>
      <c r="B1245" t="s">
        <v>3916</v>
      </c>
      <c r="C1245">
        <v>3.1876935134144415</v>
      </c>
      <c r="D1245">
        <v>0</v>
      </c>
      <c r="E1245">
        <v>7.3730807174584019</v>
      </c>
      <c r="F1245">
        <v>7.7406187139037828</v>
      </c>
    </row>
    <row r="1246" spans="1:6">
      <c r="A1246" t="s">
        <v>3293</v>
      </c>
      <c r="B1246" t="s">
        <v>3294</v>
      </c>
      <c r="C1246">
        <v>8.0949652128568292</v>
      </c>
      <c r="D1246">
        <v>3.6117595433953662</v>
      </c>
      <c r="E1246">
        <v>7.2431043981189021</v>
      </c>
      <c r="F1246">
        <v>7.7380941032521395</v>
      </c>
    </row>
    <row r="1247" spans="1:6">
      <c r="A1247" t="s">
        <v>3863</v>
      </c>
      <c r="B1247" t="s">
        <v>3864</v>
      </c>
      <c r="C1247">
        <v>3.6124349624713452</v>
      </c>
      <c r="D1247">
        <v>0</v>
      </c>
      <c r="E1247">
        <v>8.1113735960167386</v>
      </c>
      <c r="F1247">
        <v>7.7378633278266893</v>
      </c>
    </row>
    <row r="1248" spans="1:6">
      <c r="A1248" t="s">
        <v>3770</v>
      </c>
      <c r="B1248" t="s">
        <v>181</v>
      </c>
      <c r="C1248">
        <v>8.2810128900336935</v>
      </c>
      <c r="D1248">
        <v>0</v>
      </c>
      <c r="E1248">
        <v>8.1751336178447982</v>
      </c>
      <c r="F1248">
        <v>7.7369788856114798</v>
      </c>
    </row>
    <row r="1249" spans="1:6">
      <c r="A1249" t="s">
        <v>5356</v>
      </c>
      <c r="B1249" t="s">
        <v>5357</v>
      </c>
      <c r="C1249">
        <v>8.2522968675595685</v>
      </c>
      <c r="D1249">
        <v>7.3236863060524602</v>
      </c>
      <c r="E1249">
        <v>8.1191784835875875</v>
      </c>
      <c r="F1249">
        <v>7.7344793290991802</v>
      </c>
    </row>
    <row r="1250" spans="1:6">
      <c r="A1250" t="s">
        <v>269</v>
      </c>
      <c r="B1250" t="s">
        <v>270</v>
      </c>
      <c r="C1250">
        <v>0</v>
      </c>
      <c r="D1250">
        <v>0</v>
      </c>
      <c r="E1250">
        <v>7.105706978976154</v>
      </c>
      <c r="F1250">
        <v>7.7321393043888644</v>
      </c>
    </row>
    <row r="1251" spans="1:6">
      <c r="A1251" t="s">
        <v>3372</v>
      </c>
      <c r="B1251" t="s">
        <v>3373</v>
      </c>
      <c r="C1251">
        <v>3.327962106541908</v>
      </c>
      <c r="D1251">
        <v>0</v>
      </c>
      <c r="E1251">
        <v>8.3003174772532464</v>
      </c>
      <c r="F1251">
        <v>7.7306485902077435</v>
      </c>
    </row>
    <row r="1252" spans="1:6">
      <c r="A1252" t="s">
        <v>2329</v>
      </c>
      <c r="B1252" t="s">
        <v>2330</v>
      </c>
      <c r="C1252">
        <v>8.0261769105878837</v>
      </c>
      <c r="D1252">
        <v>9.2290922148879702</v>
      </c>
      <c r="E1252">
        <v>8.7095494307738583</v>
      </c>
      <c r="F1252">
        <v>7.724835725095665</v>
      </c>
    </row>
    <row r="1253" spans="1:6">
      <c r="A1253" t="s">
        <v>1868</v>
      </c>
      <c r="B1253" t="s">
        <v>1869</v>
      </c>
      <c r="C1253">
        <v>7.3613719658363577</v>
      </c>
      <c r="D1253">
        <v>0</v>
      </c>
      <c r="E1253">
        <v>9.0418713209460648</v>
      </c>
      <c r="F1253">
        <v>7.7209686259690065</v>
      </c>
    </row>
    <row r="1254" spans="1:6">
      <c r="A1254" t="s">
        <v>3125</v>
      </c>
      <c r="B1254" t="s">
        <v>3126</v>
      </c>
      <c r="C1254">
        <v>7.221673724156922</v>
      </c>
      <c r="D1254">
        <v>8.1704707314650964</v>
      </c>
      <c r="E1254">
        <v>8.1938299869456053</v>
      </c>
      <c r="F1254">
        <v>7.7127686057214699</v>
      </c>
    </row>
    <row r="1255" spans="1:6">
      <c r="A1255" t="s">
        <v>4413</v>
      </c>
      <c r="B1255" t="s">
        <v>4414</v>
      </c>
      <c r="C1255">
        <v>6.5313806174507842</v>
      </c>
      <c r="D1255">
        <v>6.6877630683003435</v>
      </c>
      <c r="E1255">
        <v>7.4720234949325484</v>
      </c>
      <c r="F1255">
        <v>7.709667887192424</v>
      </c>
    </row>
    <row r="1256" spans="1:6">
      <c r="A1256" t="s">
        <v>3330</v>
      </c>
      <c r="B1256" t="s">
        <v>3331</v>
      </c>
      <c r="C1256">
        <v>11.178519187621873</v>
      </c>
      <c r="D1256">
        <v>8.877864937261231</v>
      </c>
      <c r="E1256">
        <v>3.1462068339137423</v>
      </c>
      <c r="F1256">
        <v>7.7036743107119126</v>
      </c>
    </row>
    <row r="1257" spans="1:6">
      <c r="A1257" t="s">
        <v>3678</v>
      </c>
      <c r="B1257" t="s">
        <v>3679</v>
      </c>
      <c r="C1257">
        <v>7.468171326574355</v>
      </c>
      <c r="D1257">
        <v>8.0710528294465504</v>
      </c>
      <c r="E1257">
        <v>8.5023326277110414</v>
      </c>
      <c r="F1257">
        <v>7.696276554732</v>
      </c>
    </row>
    <row r="1258" spans="1:6">
      <c r="A1258" t="s">
        <v>3115</v>
      </c>
      <c r="B1258" t="s">
        <v>3116</v>
      </c>
      <c r="C1258">
        <v>8.7074398912837268</v>
      </c>
      <c r="D1258">
        <v>9.3475708358607381</v>
      </c>
      <c r="E1258">
        <v>8.3556116212321889</v>
      </c>
      <c r="F1258">
        <v>7.6895802759382059</v>
      </c>
    </row>
    <row r="1259" spans="1:6">
      <c r="A1259" t="s">
        <v>3476</v>
      </c>
      <c r="B1259" t="s">
        <v>3477</v>
      </c>
      <c r="C1259">
        <v>9.3471972197315978</v>
      </c>
      <c r="D1259">
        <v>8.0663128233346821</v>
      </c>
      <c r="E1259">
        <v>9.2280562838674349</v>
      </c>
      <c r="F1259">
        <v>7.684632927845751</v>
      </c>
    </row>
    <row r="1260" spans="1:6">
      <c r="A1260" t="s">
        <v>1029</v>
      </c>
      <c r="B1260" t="s">
        <v>1030</v>
      </c>
      <c r="C1260">
        <v>0</v>
      </c>
      <c r="D1260">
        <v>0</v>
      </c>
      <c r="E1260">
        <v>3.5677263920925868</v>
      </c>
      <c r="F1260">
        <v>7.684632927845751</v>
      </c>
    </row>
    <row r="1261" spans="1:6">
      <c r="A1261" t="s">
        <v>4197</v>
      </c>
      <c r="B1261" t="s">
        <v>4198</v>
      </c>
      <c r="C1261">
        <v>8.5287477349647958</v>
      </c>
      <c r="D1261">
        <v>9.4310023522235475</v>
      </c>
      <c r="E1261">
        <v>9.065531847126568</v>
      </c>
      <c r="F1261">
        <v>7.6808430496020952</v>
      </c>
    </row>
    <row r="1262" spans="1:6">
      <c r="A1262" t="s">
        <v>2567</v>
      </c>
      <c r="B1262" t="s">
        <v>2568</v>
      </c>
      <c r="C1262">
        <v>7.3692549229396906</v>
      </c>
      <c r="D1262">
        <v>7.5608057105463065</v>
      </c>
      <c r="E1262">
        <v>8.102398759022579</v>
      </c>
      <c r="F1262">
        <v>7.679137631759712</v>
      </c>
    </row>
    <row r="1263" spans="1:6">
      <c r="A1263" t="s">
        <v>5242</v>
      </c>
      <c r="B1263" t="s">
        <v>5243</v>
      </c>
      <c r="C1263">
        <v>4.0824283288400123</v>
      </c>
      <c r="D1263">
        <v>9.9220201438729951</v>
      </c>
      <c r="E1263">
        <v>8.3438725191582286</v>
      </c>
      <c r="F1263">
        <v>7.6778642921791</v>
      </c>
    </row>
    <row r="1264" spans="1:6">
      <c r="A1264" t="s">
        <v>3637</v>
      </c>
      <c r="B1264" t="s">
        <v>3638</v>
      </c>
      <c r="C1264">
        <v>9.3197007982518798</v>
      </c>
      <c r="D1264">
        <v>3.9447063494229657</v>
      </c>
      <c r="E1264">
        <v>6.4384441004590096</v>
      </c>
      <c r="F1264">
        <v>7.6761095993512853</v>
      </c>
    </row>
    <row r="1265" spans="1:6">
      <c r="A1265" t="s">
        <v>2524</v>
      </c>
      <c r="B1265" t="s">
        <v>2525</v>
      </c>
      <c r="C1265">
        <v>7.6592050393801063</v>
      </c>
      <c r="D1265">
        <v>3.7688033457476457</v>
      </c>
      <c r="E1265">
        <v>7.4551213392201579</v>
      </c>
      <c r="F1265">
        <v>7.6719045170537061</v>
      </c>
    </row>
    <row r="1266" spans="1:6">
      <c r="A1266" t="s">
        <v>4890</v>
      </c>
      <c r="B1266" t="s">
        <v>4891</v>
      </c>
      <c r="C1266">
        <v>8.4433376561665661</v>
      </c>
      <c r="D1266">
        <v>9.3509110500533854</v>
      </c>
      <c r="E1266">
        <v>8.287659642478264</v>
      </c>
      <c r="F1266">
        <v>7.6713858084926514</v>
      </c>
    </row>
    <row r="1267" spans="1:6">
      <c r="A1267" t="s">
        <v>2404</v>
      </c>
      <c r="B1267" t="s">
        <v>2405</v>
      </c>
      <c r="C1267">
        <v>8.1029457547090082</v>
      </c>
      <c r="D1267">
        <v>3.6639334857010182</v>
      </c>
      <c r="E1267">
        <v>8.4546072273551331</v>
      </c>
      <c r="F1267">
        <v>7.670090211318092</v>
      </c>
    </row>
    <row r="1268" spans="1:6">
      <c r="A1268" t="s">
        <v>5535</v>
      </c>
      <c r="B1268" t="s">
        <v>5536</v>
      </c>
      <c r="C1268">
        <v>3.1820235418036606</v>
      </c>
      <c r="D1268">
        <v>0</v>
      </c>
      <c r="E1268">
        <v>7.4115139371002936</v>
      </c>
      <c r="F1268">
        <v>7.6695300620283344</v>
      </c>
    </row>
    <row r="1269" spans="1:6">
      <c r="A1269" t="s">
        <v>3652</v>
      </c>
      <c r="B1269" t="s">
        <v>181</v>
      </c>
      <c r="C1269">
        <v>6.8093069783857612</v>
      </c>
      <c r="D1269">
        <v>0</v>
      </c>
      <c r="E1269">
        <v>7.9392161371709546</v>
      </c>
      <c r="F1269">
        <v>7.6689403056749521</v>
      </c>
    </row>
    <row r="1270" spans="1:6">
      <c r="A1270" t="s">
        <v>2435</v>
      </c>
      <c r="B1270" t="s">
        <v>2436</v>
      </c>
      <c r="C1270">
        <v>10.5787215664092</v>
      </c>
      <c r="D1270">
        <v>8.622573121956</v>
      </c>
      <c r="E1270">
        <v>9.0383875471296058</v>
      </c>
      <c r="F1270">
        <v>7.6648627384188384</v>
      </c>
    </row>
    <row r="1271" spans="1:6">
      <c r="A1271" t="s">
        <v>5213</v>
      </c>
      <c r="B1271" t="s">
        <v>5214</v>
      </c>
      <c r="C1271">
        <v>7.6015512981161404</v>
      </c>
      <c r="D1271">
        <v>8.6797915844272282</v>
      </c>
      <c r="E1271">
        <v>8.9956020672636683</v>
      </c>
      <c r="F1271">
        <v>7.6624564527136414</v>
      </c>
    </row>
    <row r="1272" spans="1:6">
      <c r="A1272" t="s">
        <v>2826</v>
      </c>
      <c r="B1272" t="s">
        <v>2827</v>
      </c>
      <c r="C1272">
        <v>2.8716766954724573</v>
      </c>
      <c r="D1272">
        <v>3.3328811332541735</v>
      </c>
      <c r="E1272">
        <v>8.0205126569644491</v>
      </c>
      <c r="F1272">
        <v>7.6600098254528568</v>
      </c>
    </row>
    <row r="1273" spans="1:6">
      <c r="A1273" t="s">
        <v>1206</v>
      </c>
      <c r="B1273" t="s">
        <v>1207</v>
      </c>
      <c r="C1273">
        <v>0</v>
      </c>
      <c r="D1273">
        <v>0</v>
      </c>
      <c r="E1273">
        <v>3.1897758266827467</v>
      </c>
      <c r="F1273">
        <v>7.6593435642379184</v>
      </c>
    </row>
    <row r="1274" spans="1:6">
      <c r="A1274" t="s">
        <v>780</v>
      </c>
      <c r="B1274" t="s">
        <v>781</v>
      </c>
      <c r="C1274">
        <v>0</v>
      </c>
      <c r="D1274">
        <v>0</v>
      </c>
      <c r="E1274">
        <v>6.9518570745228416</v>
      </c>
      <c r="F1274">
        <v>7.6543363038444703</v>
      </c>
    </row>
    <row r="1275" spans="1:6">
      <c r="A1275" t="s">
        <v>5188</v>
      </c>
      <c r="B1275" t="s">
        <v>181</v>
      </c>
      <c r="C1275">
        <v>8.2876436173803754</v>
      </c>
      <c r="D1275">
        <v>8.8124353843343215</v>
      </c>
      <c r="E1275">
        <v>8.3132293577296785</v>
      </c>
      <c r="F1275">
        <v>7.6472281574649177</v>
      </c>
    </row>
    <row r="1276" spans="1:6">
      <c r="A1276" t="s">
        <v>4884</v>
      </c>
      <c r="B1276" t="s">
        <v>4885</v>
      </c>
      <c r="C1276">
        <v>7.4924540289967911</v>
      </c>
      <c r="D1276">
        <v>8.5262236558695079</v>
      </c>
      <c r="E1276">
        <v>8.3105036491646409</v>
      </c>
      <c r="F1276">
        <v>7.6445220071601669</v>
      </c>
    </row>
    <row r="1277" spans="1:6">
      <c r="A1277" t="s">
        <v>3722</v>
      </c>
      <c r="B1277" t="s">
        <v>3723</v>
      </c>
      <c r="C1277">
        <v>6.7796155523394344</v>
      </c>
      <c r="D1277">
        <v>6.9359859572865634</v>
      </c>
      <c r="E1277">
        <v>8.266641949498112</v>
      </c>
      <c r="F1277">
        <v>7.6392416844980673</v>
      </c>
    </row>
    <row r="1278" spans="1:6">
      <c r="A1278" t="s">
        <v>974</v>
      </c>
      <c r="B1278" t="s">
        <v>975</v>
      </c>
      <c r="C1278">
        <v>0</v>
      </c>
      <c r="D1278">
        <v>0</v>
      </c>
      <c r="E1278">
        <v>3.6868676009503303</v>
      </c>
      <c r="F1278">
        <v>7.6303843947177139</v>
      </c>
    </row>
    <row r="1279" spans="1:6">
      <c r="A1279" t="s">
        <v>2934</v>
      </c>
      <c r="B1279" t="s">
        <v>2935</v>
      </c>
      <c r="C1279">
        <v>3.5989523485129107</v>
      </c>
      <c r="D1279">
        <v>0</v>
      </c>
      <c r="E1279">
        <v>8.7291536065228925</v>
      </c>
      <c r="F1279">
        <v>7.6259531199426682</v>
      </c>
    </row>
    <row r="1280" spans="1:6">
      <c r="A1280" t="s">
        <v>5289</v>
      </c>
      <c r="B1280" t="s">
        <v>181</v>
      </c>
      <c r="C1280">
        <v>8.8433613269111415</v>
      </c>
      <c r="D1280">
        <v>7.999708089962601</v>
      </c>
      <c r="E1280">
        <v>7.9449710893438477</v>
      </c>
      <c r="F1280">
        <v>7.6180394691328379</v>
      </c>
    </row>
    <row r="1281" spans="1:6">
      <c r="A1281" t="s">
        <v>1933</v>
      </c>
      <c r="B1281" t="s">
        <v>1934</v>
      </c>
      <c r="C1281">
        <v>8.2078581046687447</v>
      </c>
      <c r="D1281">
        <v>4.7192711868265418</v>
      </c>
      <c r="E1281">
        <v>8.2800238293937518</v>
      </c>
      <c r="F1281">
        <v>7.6140443149276091</v>
      </c>
    </row>
    <row r="1282" spans="1:6">
      <c r="A1282" t="s">
        <v>2464</v>
      </c>
      <c r="B1282" t="s">
        <v>1526</v>
      </c>
      <c r="C1282">
        <v>3.3680318139359064</v>
      </c>
      <c r="D1282">
        <v>0</v>
      </c>
      <c r="E1282">
        <v>7.7692063189743141</v>
      </c>
      <c r="F1282">
        <v>7.6031948747420532</v>
      </c>
    </row>
    <row r="1283" spans="1:6">
      <c r="A1283" t="s">
        <v>3982</v>
      </c>
      <c r="B1283" t="s">
        <v>3170</v>
      </c>
      <c r="C1283">
        <v>7.820778450233405</v>
      </c>
      <c r="D1283">
        <v>0</v>
      </c>
      <c r="E1283">
        <v>7.1299039586396447</v>
      </c>
      <c r="F1283">
        <v>7.5954053758515148</v>
      </c>
    </row>
    <row r="1284" spans="1:6">
      <c r="A1284" t="s">
        <v>587</v>
      </c>
      <c r="B1284" t="s">
        <v>588</v>
      </c>
      <c r="C1284">
        <v>0</v>
      </c>
      <c r="D1284">
        <v>0</v>
      </c>
      <c r="E1284">
        <v>8.0538979343264074</v>
      </c>
      <c r="F1284">
        <v>7.5953903842500257</v>
      </c>
    </row>
    <row r="1285" spans="1:6">
      <c r="A1285" t="s">
        <v>4897</v>
      </c>
      <c r="B1285" t="s">
        <v>4898</v>
      </c>
      <c r="C1285">
        <v>6.0682290694921193</v>
      </c>
      <c r="D1285">
        <v>2.5837592518676087</v>
      </c>
      <c r="E1285">
        <v>8.8126016773527382</v>
      </c>
      <c r="F1285">
        <v>7.5941755251559275</v>
      </c>
    </row>
    <row r="1286" spans="1:6">
      <c r="A1286" t="s">
        <v>2634</v>
      </c>
      <c r="B1286" t="s">
        <v>2635</v>
      </c>
      <c r="C1286">
        <v>8.8757011596318307</v>
      </c>
      <c r="D1286">
        <v>10.048255284202437</v>
      </c>
      <c r="E1286">
        <v>6.8790730660934747</v>
      </c>
      <c r="F1286">
        <v>7.581571441415055</v>
      </c>
    </row>
    <row r="1287" spans="1:6">
      <c r="A1287" t="s">
        <v>4603</v>
      </c>
      <c r="B1287" t="s">
        <v>4604</v>
      </c>
      <c r="C1287">
        <v>7.8150029059982771</v>
      </c>
      <c r="D1287">
        <v>8.424812796791727</v>
      </c>
      <c r="E1287">
        <v>8.0481499561504677</v>
      </c>
      <c r="F1287">
        <v>7.578287993319206</v>
      </c>
    </row>
    <row r="1288" spans="1:6">
      <c r="A1288" t="s">
        <v>3837</v>
      </c>
      <c r="B1288" t="s">
        <v>181</v>
      </c>
      <c r="C1288">
        <v>9.0709035125168604</v>
      </c>
      <c r="D1288">
        <v>7.8235501822055493</v>
      </c>
      <c r="E1288">
        <v>3.4772726536470029</v>
      </c>
      <c r="F1288">
        <v>7.5733628083847329</v>
      </c>
    </row>
    <row r="1289" spans="1:6">
      <c r="A1289" t="s">
        <v>4065</v>
      </c>
      <c r="B1289" t="s">
        <v>3716</v>
      </c>
      <c r="C1289">
        <v>5.3604044983144519</v>
      </c>
      <c r="D1289">
        <v>0</v>
      </c>
      <c r="E1289">
        <v>0</v>
      </c>
      <c r="F1289">
        <v>7.5702948371644059</v>
      </c>
    </row>
    <row r="1290" spans="1:6">
      <c r="A1290" t="s">
        <v>782</v>
      </c>
      <c r="B1290" t="s">
        <v>783</v>
      </c>
      <c r="C1290">
        <v>0</v>
      </c>
      <c r="D1290">
        <v>7.1584218668991841</v>
      </c>
      <c r="E1290">
        <v>4.0247337049265353</v>
      </c>
      <c r="F1290">
        <v>7.5691583098356681</v>
      </c>
    </row>
    <row r="1291" spans="1:6">
      <c r="A1291" t="s">
        <v>3441</v>
      </c>
      <c r="B1291" t="s">
        <v>3442</v>
      </c>
      <c r="C1291">
        <v>3.8184210479330778</v>
      </c>
      <c r="D1291">
        <v>0</v>
      </c>
      <c r="E1291">
        <v>7.842064780081996</v>
      </c>
      <c r="F1291">
        <v>7.5649362889684184</v>
      </c>
    </row>
    <row r="1292" spans="1:6">
      <c r="A1292" t="s">
        <v>1494</v>
      </c>
      <c r="B1292" t="s">
        <v>1495</v>
      </c>
      <c r="C1292">
        <v>0</v>
      </c>
      <c r="D1292">
        <v>0</v>
      </c>
      <c r="E1292">
        <v>0</v>
      </c>
      <c r="F1292">
        <v>7.5648897107532163</v>
      </c>
    </row>
    <row r="1293" spans="1:6">
      <c r="A1293" t="s">
        <v>5468</v>
      </c>
      <c r="B1293" t="s">
        <v>5469</v>
      </c>
      <c r="C1293">
        <v>8.5825967230708819</v>
      </c>
      <c r="D1293">
        <v>0</v>
      </c>
      <c r="E1293">
        <v>6.7308095528422092</v>
      </c>
      <c r="F1293">
        <v>7.5647233236411706</v>
      </c>
    </row>
    <row r="1294" spans="1:6">
      <c r="A1294" t="s">
        <v>5470</v>
      </c>
      <c r="B1294" t="s">
        <v>4941</v>
      </c>
      <c r="C1294">
        <v>9.1148119525994353</v>
      </c>
      <c r="D1294">
        <v>9.0508655490338903</v>
      </c>
      <c r="E1294">
        <v>6.7704753825321218</v>
      </c>
      <c r="F1294">
        <v>7.5579444440757246</v>
      </c>
    </row>
    <row r="1295" spans="1:6">
      <c r="A1295" t="s">
        <v>4497</v>
      </c>
      <c r="B1295" t="s">
        <v>4498</v>
      </c>
      <c r="C1295">
        <v>7.994582217222761</v>
      </c>
      <c r="D1295">
        <v>10.240727738591527</v>
      </c>
      <c r="E1295">
        <v>8.6922355386055159</v>
      </c>
      <c r="F1295">
        <v>7.5544161578324589</v>
      </c>
    </row>
    <row r="1296" spans="1:6">
      <c r="A1296" t="s">
        <v>674</v>
      </c>
      <c r="B1296" t="s">
        <v>675</v>
      </c>
      <c r="C1296">
        <v>0</v>
      </c>
      <c r="D1296">
        <v>8.7990326258339326</v>
      </c>
      <c r="E1296">
        <v>7.5538979343264057</v>
      </c>
      <c r="F1296">
        <v>7.5488356820542855</v>
      </c>
    </row>
    <row r="1297" spans="1:6">
      <c r="A1297" t="s">
        <v>4013</v>
      </c>
      <c r="B1297" t="s">
        <v>4014</v>
      </c>
      <c r="C1297">
        <v>11.081800101143308</v>
      </c>
      <c r="D1297">
        <v>3.5544712843303952</v>
      </c>
      <c r="E1297">
        <v>0</v>
      </c>
      <c r="F1297">
        <v>7.5474592038978905</v>
      </c>
    </row>
    <row r="1298" spans="1:6">
      <c r="A1298" t="s">
        <v>330</v>
      </c>
      <c r="B1298" t="s">
        <v>331</v>
      </c>
      <c r="C1298">
        <v>7.1404520841575687</v>
      </c>
      <c r="D1298">
        <v>8.6244390889048326</v>
      </c>
      <c r="E1298">
        <v>8.5487963890663341</v>
      </c>
      <c r="F1298">
        <v>7.5466135646399444</v>
      </c>
    </row>
    <row r="1299" spans="1:6">
      <c r="A1299" t="s">
        <v>3436</v>
      </c>
      <c r="B1299" t="s">
        <v>3437</v>
      </c>
      <c r="C1299">
        <v>3.2653787287306084</v>
      </c>
      <c r="D1299">
        <v>3.4341334858227395</v>
      </c>
      <c r="E1299">
        <v>3.96984837034588</v>
      </c>
      <c r="F1299">
        <v>7.5437158025861262</v>
      </c>
    </row>
    <row r="1300" spans="1:6">
      <c r="A1300" t="s">
        <v>1937</v>
      </c>
      <c r="B1300" t="s">
        <v>1938</v>
      </c>
      <c r="C1300">
        <v>8.7459996063396321</v>
      </c>
      <c r="D1300">
        <v>8.6301705608333403</v>
      </c>
      <c r="E1300">
        <v>8.6604135087763421</v>
      </c>
      <c r="F1300">
        <v>7.5409906192215113</v>
      </c>
    </row>
    <row r="1301" spans="1:6">
      <c r="A1301" t="s">
        <v>4141</v>
      </c>
      <c r="B1301" t="s">
        <v>181</v>
      </c>
      <c r="C1301">
        <v>10.15554602473707</v>
      </c>
      <c r="D1301">
        <v>4.3159341096962027</v>
      </c>
      <c r="E1301">
        <v>8.9791188691604251</v>
      </c>
      <c r="F1301">
        <v>7.5409745611205947</v>
      </c>
    </row>
    <row r="1302" spans="1:6">
      <c r="A1302" t="s">
        <v>243</v>
      </c>
      <c r="B1302" t="s">
        <v>244</v>
      </c>
      <c r="C1302">
        <v>0</v>
      </c>
      <c r="D1302">
        <v>0</v>
      </c>
      <c r="E1302">
        <v>8.5136458533343067</v>
      </c>
      <c r="F1302">
        <v>7.5403026207476902</v>
      </c>
    </row>
    <row r="1303" spans="1:6">
      <c r="A1303" t="s">
        <v>3563</v>
      </c>
      <c r="B1303" t="s">
        <v>3564</v>
      </c>
      <c r="C1303">
        <v>6.7620192969673454</v>
      </c>
      <c r="D1303">
        <v>9.4830018105170133</v>
      </c>
      <c r="E1303">
        <v>7.2876232621191352</v>
      </c>
      <c r="F1303">
        <v>7.5366553351044328</v>
      </c>
    </row>
    <row r="1304" spans="1:6">
      <c r="A1304" t="s">
        <v>3733</v>
      </c>
      <c r="B1304" t="s">
        <v>3467</v>
      </c>
      <c r="C1304">
        <v>7.9337659517622932</v>
      </c>
      <c r="D1304">
        <v>9.1291001036370059</v>
      </c>
      <c r="E1304">
        <v>7.0819692345610123</v>
      </c>
      <c r="F1304">
        <v>7.5271294829205804</v>
      </c>
    </row>
    <row r="1305" spans="1:6">
      <c r="A1305" t="s">
        <v>2737</v>
      </c>
      <c r="B1305" t="s">
        <v>2738</v>
      </c>
      <c r="C1305">
        <v>3.1990725582522046</v>
      </c>
      <c r="D1305">
        <v>0</v>
      </c>
      <c r="E1305">
        <v>7.7381612683669694</v>
      </c>
      <c r="F1305">
        <v>7.52237934595993</v>
      </c>
    </row>
    <row r="1306" spans="1:6">
      <c r="A1306" t="s">
        <v>46</v>
      </c>
      <c r="B1306" t="s">
        <v>575</v>
      </c>
      <c r="C1306">
        <v>0</v>
      </c>
      <c r="D1306">
        <v>3.8396344789760719</v>
      </c>
      <c r="E1306">
        <v>7.9741758218385117</v>
      </c>
      <c r="F1306">
        <v>7.5157396772619478</v>
      </c>
    </row>
    <row r="1307" spans="1:6">
      <c r="A1307" t="s">
        <v>430</v>
      </c>
      <c r="B1307" t="s">
        <v>431</v>
      </c>
      <c r="C1307">
        <v>0</v>
      </c>
      <c r="D1307">
        <v>3.6402926012822361</v>
      </c>
      <c r="E1307">
        <v>9.3202896395857451</v>
      </c>
      <c r="F1307">
        <v>7.5116144515150101</v>
      </c>
    </row>
    <row r="1308" spans="1:6">
      <c r="A1308" t="s">
        <v>4447</v>
      </c>
      <c r="B1308" t="s">
        <v>4448</v>
      </c>
      <c r="C1308">
        <v>4.3057890773710401</v>
      </c>
      <c r="D1308">
        <v>4.1821767801285352</v>
      </c>
      <c r="E1308">
        <v>7.3374510670359925</v>
      </c>
      <c r="F1308">
        <v>7.5104239390928189</v>
      </c>
    </row>
    <row r="1309" spans="1:6">
      <c r="A1309" t="s">
        <v>1800</v>
      </c>
      <c r="B1309" t="s">
        <v>1801</v>
      </c>
      <c r="C1309">
        <v>6.3773045192439319</v>
      </c>
      <c r="D1309">
        <v>0</v>
      </c>
      <c r="E1309">
        <v>7.8643760970329737</v>
      </c>
      <c r="F1309">
        <v>7.5091258873793958</v>
      </c>
    </row>
    <row r="1310" spans="1:6">
      <c r="A1310" t="s">
        <v>2384</v>
      </c>
      <c r="B1310" t="s">
        <v>2385</v>
      </c>
      <c r="C1310">
        <v>4.3131830619835876</v>
      </c>
      <c r="D1310">
        <v>4.3578265879327764</v>
      </c>
      <c r="E1310">
        <v>3.9064736965920557</v>
      </c>
      <c r="F1310">
        <v>7.5078393952836553</v>
      </c>
    </row>
    <row r="1311" spans="1:6">
      <c r="A1311" t="s">
        <v>2862</v>
      </c>
      <c r="B1311" t="s">
        <v>1568</v>
      </c>
      <c r="C1311">
        <v>3.4963842153844622</v>
      </c>
      <c r="D1311">
        <v>0</v>
      </c>
      <c r="E1311">
        <v>7.6717821154693215</v>
      </c>
      <c r="F1311">
        <v>7.5057770394984349</v>
      </c>
    </row>
    <row r="1312" spans="1:6">
      <c r="A1312" t="s">
        <v>5150</v>
      </c>
      <c r="B1312" t="s">
        <v>5151</v>
      </c>
      <c r="C1312">
        <v>7.8014129651192974</v>
      </c>
      <c r="D1312">
        <v>7.2968076650296894</v>
      </c>
      <c r="E1312">
        <v>7.1660514587611575</v>
      </c>
      <c r="F1312">
        <v>7.5000652084709998</v>
      </c>
    </row>
    <row r="1313" spans="1:6">
      <c r="A1313" t="s">
        <v>5206</v>
      </c>
      <c r="B1313" t="s">
        <v>5207</v>
      </c>
      <c r="C1313">
        <v>8.8863102712811646</v>
      </c>
      <c r="D1313">
        <v>8.457691010117788</v>
      </c>
      <c r="E1313">
        <v>8.8735110813461766</v>
      </c>
      <c r="F1313">
        <v>7.5000131905359613</v>
      </c>
    </row>
    <row r="1314" spans="1:6">
      <c r="A1314" t="s">
        <v>2190</v>
      </c>
      <c r="B1314" t="s">
        <v>2191</v>
      </c>
      <c r="C1314">
        <v>3.489155026049203</v>
      </c>
      <c r="D1314">
        <v>4.2428945328005687</v>
      </c>
      <c r="E1314">
        <v>8.1573521567122658</v>
      </c>
      <c r="F1314">
        <v>7.491348938722485</v>
      </c>
    </row>
    <row r="1315" spans="1:6">
      <c r="A1315" t="s">
        <v>2513</v>
      </c>
      <c r="B1315" t="s">
        <v>2514</v>
      </c>
      <c r="C1315">
        <v>4.2906002909624785</v>
      </c>
      <c r="D1315">
        <v>7.8615000619853905</v>
      </c>
      <c r="E1315">
        <v>4.5914330349184</v>
      </c>
      <c r="F1315">
        <v>7.47980130493512</v>
      </c>
    </row>
    <row r="1316" spans="1:6">
      <c r="A1316" t="s">
        <v>1891</v>
      </c>
      <c r="B1316" t="s">
        <v>1892</v>
      </c>
      <c r="C1316">
        <v>7.0303692918842966</v>
      </c>
      <c r="D1316">
        <v>8.3314336776826643</v>
      </c>
      <c r="E1316">
        <v>8.463425418182652</v>
      </c>
      <c r="F1316">
        <v>7.466003171765248</v>
      </c>
    </row>
    <row r="1317" spans="1:6">
      <c r="A1317" t="s">
        <v>5325</v>
      </c>
      <c r="B1317" t="s">
        <v>5326</v>
      </c>
      <c r="C1317">
        <v>7.6061772246818826</v>
      </c>
      <c r="D1317">
        <v>8.0549744003488044</v>
      </c>
      <c r="E1317">
        <v>3.7772176826587427</v>
      </c>
      <c r="F1317">
        <v>7.4657725514164346</v>
      </c>
    </row>
    <row r="1318" spans="1:6">
      <c r="A1318" t="s">
        <v>2364</v>
      </c>
      <c r="B1318" t="s">
        <v>5661</v>
      </c>
      <c r="C1318">
        <v>9.3853643801738844</v>
      </c>
      <c r="D1318">
        <v>10.00650531715257</v>
      </c>
      <c r="E1318">
        <v>8.6298339518898857</v>
      </c>
      <c r="F1318">
        <v>7.4638594118522263</v>
      </c>
    </row>
    <row r="1319" spans="1:6">
      <c r="A1319" t="s">
        <v>4618</v>
      </c>
      <c r="B1319" t="s">
        <v>4619</v>
      </c>
      <c r="C1319">
        <v>3.3668127492041169</v>
      </c>
      <c r="D1319">
        <v>7.1193415127176234</v>
      </c>
      <c r="E1319">
        <v>7.2313104367047236</v>
      </c>
      <c r="F1319">
        <v>7.4541478561243117</v>
      </c>
    </row>
    <row r="1320" spans="1:6">
      <c r="A1320" t="s">
        <v>5433</v>
      </c>
      <c r="B1320" t="s">
        <v>5432</v>
      </c>
      <c r="C1320">
        <v>7.3818115804883355</v>
      </c>
      <c r="D1320">
        <v>8.62314138676334</v>
      </c>
      <c r="E1320">
        <v>8.2261678187281575</v>
      </c>
      <c r="F1320">
        <v>7.4489666766897376</v>
      </c>
    </row>
    <row r="1321" spans="1:6">
      <c r="A1321" t="s">
        <v>2869</v>
      </c>
      <c r="B1321" t="s">
        <v>2870</v>
      </c>
      <c r="C1321">
        <v>3.3619840248181614</v>
      </c>
      <c r="D1321">
        <v>7.826169306781197</v>
      </c>
      <c r="E1321">
        <v>4.0664940213137211</v>
      </c>
      <c r="F1321">
        <v>7.4444584895673866</v>
      </c>
    </row>
    <row r="1322" spans="1:6">
      <c r="A1322" t="s">
        <v>3298</v>
      </c>
      <c r="B1322" t="s">
        <v>1369</v>
      </c>
      <c r="C1322">
        <v>4.0230848089400331</v>
      </c>
      <c r="D1322">
        <v>3.3115295786136016</v>
      </c>
      <c r="E1322">
        <v>1.2936824954682304</v>
      </c>
      <c r="F1322">
        <v>7.4423366425700346</v>
      </c>
    </row>
    <row r="1323" spans="1:6">
      <c r="A1323" t="s">
        <v>5227</v>
      </c>
      <c r="B1323" t="s">
        <v>5228</v>
      </c>
      <c r="C1323">
        <v>6.8280878163597265</v>
      </c>
      <c r="D1323">
        <v>7.7769232623545399</v>
      </c>
      <c r="E1323">
        <v>7.6724277131791716</v>
      </c>
      <c r="F1323">
        <v>7.4389631095240745</v>
      </c>
    </row>
    <row r="1324" spans="1:6">
      <c r="A1324" t="s">
        <v>5178</v>
      </c>
      <c r="B1324" t="s">
        <v>5179</v>
      </c>
      <c r="C1324">
        <v>8.7860028478714547</v>
      </c>
      <c r="D1324">
        <v>8.4220069813768852</v>
      </c>
      <c r="E1324">
        <v>7.8378420108040157</v>
      </c>
      <c r="F1324">
        <v>7.4291027232785734</v>
      </c>
    </row>
    <row r="1325" spans="1:6">
      <c r="A1325" t="s">
        <v>2139</v>
      </c>
      <c r="B1325" t="s">
        <v>2140</v>
      </c>
      <c r="C1325">
        <v>3.8914335988734887</v>
      </c>
      <c r="D1325">
        <v>0</v>
      </c>
      <c r="E1325">
        <v>8.8768975752407044</v>
      </c>
      <c r="F1325">
        <v>7.4184238826283888</v>
      </c>
    </row>
    <row r="1326" spans="1:6">
      <c r="A1326" t="s">
        <v>3070</v>
      </c>
      <c r="B1326" t="s">
        <v>3071</v>
      </c>
      <c r="C1326">
        <v>9.0615508728963139</v>
      </c>
      <c r="D1326">
        <v>9.9254075091100447</v>
      </c>
      <c r="E1326">
        <v>9.6631638508458</v>
      </c>
      <c r="F1326">
        <v>7.4121808355517</v>
      </c>
    </row>
    <row r="1327" spans="1:6">
      <c r="A1327" t="s">
        <v>3944</v>
      </c>
      <c r="B1327" t="s">
        <v>282</v>
      </c>
      <c r="C1327">
        <v>7.3424044606799734</v>
      </c>
      <c r="D1327">
        <v>0</v>
      </c>
      <c r="E1327">
        <v>7.6515395306968959</v>
      </c>
      <c r="F1327">
        <v>7.4095413301528161</v>
      </c>
    </row>
    <row r="1328" spans="1:6">
      <c r="A1328" t="s">
        <v>2620</v>
      </c>
      <c r="B1328" t="s">
        <v>2621</v>
      </c>
      <c r="C1328">
        <v>3.1430709364171512</v>
      </c>
      <c r="D1328">
        <v>0</v>
      </c>
      <c r="E1328">
        <v>6.7808996034443005</v>
      </c>
      <c r="F1328">
        <v>7.4073742547342505</v>
      </c>
    </row>
    <row r="1329" spans="1:6">
      <c r="A1329" t="s">
        <v>527</v>
      </c>
      <c r="B1329" t="s">
        <v>528</v>
      </c>
      <c r="C1329">
        <v>0</v>
      </c>
      <c r="D1329">
        <v>0</v>
      </c>
      <c r="E1329">
        <v>8.2862873433912583</v>
      </c>
      <c r="F1329">
        <v>7.4038402389620952</v>
      </c>
    </row>
    <row r="1330" spans="1:6">
      <c r="A1330" t="s">
        <v>3940</v>
      </c>
      <c r="B1330" t="s">
        <v>3941</v>
      </c>
      <c r="C1330">
        <v>7.6288994525327603</v>
      </c>
      <c r="D1330">
        <v>6.9927063107801306</v>
      </c>
      <c r="E1330">
        <v>7.2010338881329599</v>
      </c>
      <c r="F1330">
        <v>7.4035282651370444</v>
      </c>
    </row>
    <row r="1331" spans="1:6">
      <c r="A1331" t="s">
        <v>1872</v>
      </c>
      <c r="B1331" t="s">
        <v>5661</v>
      </c>
      <c r="C1331">
        <v>3.1914200722376185</v>
      </c>
      <c r="D1331">
        <v>0</v>
      </c>
      <c r="E1331">
        <v>0</v>
      </c>
      <c r="F1331">
        <v>7.3959153108071369</v>
      </c>
    </row>
    <row r="1332" spans="1:6">
      <c r="A1332" t="s">
        <v>73</v>
      </c>
      <c r="B1332" t="s">
        <v>128</v>
      </c>
      <c r="C1332">
        <v>0</v>
      </c>
      <c r="D1332">
        <v>3.5789765973344791</v>
      </c>
      <c r="E1332">
        <v>3.7387981920727968</v>
      </c>
      <c r="F1332">
        <v>7.38894878099096</v>
      </c>
    </row>
    <row r="1333" spans="1:6">
      <c r="A1333" t="s">
        <v>2757</v>
      </c>
      <c r="B1333" t="s">
        <v>2758</v>
      </c>
      <c r="C1333">
        <v>8.2752830653100418</v>
      </c>
      <c r="D1333">
        <v>7.3466527900609364</v>
      </c>
      <c r="E1333">
        <v>7.2159044417898635</v>
      </c>
      <c r="F1333">
        <v>7.3889134580459963</v>
      </c>
    </row>
    <row r="1334" spans="1:6">
      <c r="A1334" t="s">
        <v>2012</v>
      </c>
      <c r="B1334" t="s">
        <v>2013</v>
      </c>
      <c r="C1334">
        <v>3.8410759439781343</v>
      </c>
      <c r="D1334">
        <v>8.5625403948470939</v>
      </c>
      <c r="E1334">
        <v>7.0543386061616733</v>
      </c>
      <c r="F1334">
        <v>7.388328739954293</v>
      </c>
    </row>
    <row r="1335" spans="1:6">
      <c r="A1335" t="s">
        <v>867</v>
      </c>
      <c r="B1335" t="s">
        <v>868</v>
      </c>
      <c r="C1335">
        <v>0</v>
      </c>
      <c r="D1335">
        <v>3.3286770907618513</v>
      </c>
      <c r="E1335">
        <v>6.7618955294057628</v>
      </c>
      <c r="F1335">
        <v>7.388328739954293</v>
      </c>
    </row>
    <row r="1336" spans="1:6">
      <c r="A1336" t="s">
        <v>4210</v>
      </c>
      <c r="B1336" t="s">
        <v>4211</v>
      </c>
      <c r="C1336">
        <v>8.5279659141805588</v>
      </c>
      <c r="D1336">
        <v>8.1843016247557685</v>
      </c>
      <c r="E1336">
        <v>8.5332335993059054</v>
      </c>
      <c r="F1336">
        <v>7.3876103955278705</v>
      </c>
    </row>
    <row r="1337" spans="1:6">
      <c r="A1337" t="s">
        <v>1558</v>
      </c>
      <c r="B1337" t="s">
        <v>1559</v>
      </c>
      <c r="C1337">
        <v>0</v>
      </c>
      <c r="D1337">
        <v>3.8886112164394704</v>
      </c>
      <c r="E1337">
        <v>0</v>
      </c>
      <c r="F1337">
        <v>7.3677272937305638</v>
      </c>
    </row>
    <row r="1338" spans="1:6">
      <c r="A1338" t="s">
        <v>5026</v>
      </c>
      <c r="B1338" t="s">
        <v>532</v>
      </c>
      <c r="C1338">
        <v>6.9269689584701712</v>
      </c>
      <c r="D1338">
        <v>0</v>
      </c>
      <c r="E1338">
        <v>8.7178303656852414</v>
      </c>
      <c r="F1338">
        <v>7.3625494190754273</v>
      </c>
    </row>
    <row r="1339" spans="1:6">
      <c r="A1339" t="s">
        <v>589</v>
      </c>
      <c r="B1339" t="s">
        <v>590</v>
      </c>
      <c r="C1339">
        <v>0</v>
      </c>
      <c r="D1339">
        <v>3.707279199949332</v>
      </c>
      <c r="E1339">
        <v>8.0191335032269073</v>
      </c>
      <c r="F1339">
        <v>7.3530834369027902</v>
      </c>
    </row>
    <row r="1340" spans="1:6">
      <c r="A1340" t="s">
        <v>5292</v>
      </c>
      <c r="B1340" t="s">
        <v>4938</v>
      </c>
      <c r="C1340">
        <v>4.2168553076665569</v>
      </c>
      <c r="D1340">
        <v>8.0970696669474176</v>
      </c>
      <c r="E1340">
        <v>7.3053692968315005</v>
      </c>
      <c r="F1340">
        <v>7.3468815822346638</v>
      </c>
    </row>
    <row r="1341" spans="1:6">
      <c r="A1341" t="s">
        <v>4135</v>
      </c>
      <c r="B1341" t="s">
        <v>4136</v>
      </c>
      <c r="C1341">
        <v>9.9035941414527056</v>
      </c>
      <c r="D1341">
        <v>10.54796738502114</v>
      </c>
      <c r="E1341">
        <v>9.5013904076746982</v>
      </c>
      <c r="F1341">
        <v>7.3467604341374901</v>
      </c>
    </row>
    <row r="1342" spans="1:6">
      <c r="A1342" t="s">
        <v>2991</v>
      </c>
      <c r="B1342" t="s">
        <v>2992</v>
      </c>
      <c r="C1342">
        <v>7.5588011549705785</v>
      </c>
      <c r="D1342">
        <v>8.3761054671699249</v>
      </c>
      <c r="E1342">
        <v>7.160446160891901</v>
      </c>
      <c r="F1342">
        <v>7.3334718695820893</v>
      </c>
    </row>
    <row r="1343" spans="1:6">
      <c r="A1343" t="s">
        <v>2509</v>
      </c>
      <c r="B1343" t="s">
        <v>2510</v>
      </c>
      <c r="C1343">
        <v>3.9066019988771457</v>
      </c>
      <c r="D1343">
        <v>4.5753686812229954</v>
      </c>
      <c r="E1343">
        <v>3.7847759255418065</v>
      </c>
      <c r="F1343">
        <v>7.326196918125957</v>
      </c>
    </row>
    <row r="1344" spans="1:6">
      <c r="A1344" t="s">
        <v>533</v>
      </c>
      <c r="B1344" t="s">
        <v>534</v>
      </c>
      <c r="C1344">
        <v>0</v>
      </c>
      <c r="D1344">
        <v>0</v>
      </c>
      <c r="E1344">
        <v>8.2380850084844646</v>
      </c>
      <c r="F1344">
        <v>7.2958015872492465</v>
      </c>
    </row>
    <row r="1345" spans="1:6">
      <c r="A1345" t="s">
        <v>4965</v>
      </c>
      <c r="B1345" t="s">
        <v>4966</v>
      </c>
      <c r="C1345">
        <v>9.4160935376804211</v>
      </c>
      <c r="D1345">
        <v>11.68946169671978</v>
      </c>
      <c r="E1345">
        <v>8.2794532831968048</v>
      </c>
      <c r="F1345">
        <v>7.2947391444679184</v>
      </c>
    </row>
    <row r="1346" spans="1:6">
      <c r="A1346" t="s">
        <v>2077</v>
      </c>
      <c r="B1346" t="s">
        <v>2078</v>
      </c>
      <c r="C1346">
        <v>3.0304560247939372</v>
      </c>
      <c r="D1346">
        <v>8.0668777461945211</v>
      </c>
      <c r="E1346">
        <v>8.4361476689177088</v>
      </c>
      <c r="F1346">
        <v>7.2814937286365398</v>
      </c>
    </row>
    <row r="1347" spans="1:6">
      <c r="A1347" t="s">
        <v>3328</v>
      </c>
      <c r="B1347" t="s">
        <v>3329</v>
      </c>
      <c r="C1347">
        <v>9.3802898588413566</v>
      </c>
      <c r="D1347">
        <v>8.4789052644583762</v>
      </c>
      <c r="E1347">
        <v>0</v>
      </c>
      <c r="F1347">
        <v>7.2784765278148491</v>
      </c>
    </row>
    <row r="1348" spans="1:6">
      <c r="A1348" t="s">
        <v>595</v>
      </c>
      <c r="B1348" t="s">
        <v>596</v>
      </c>
      <c r="C1348">
        <v>0</v>
      </c>
      <c r="D1348">
        <v>4.3284805407371056</v>
      </c>
      <c r="E1348">
        <v>7.992468454911938</v>
      </c>
      <c r="F1348">
        <v>7.2767158208578246</v>
      </c>
    </row>
    <row r="1349" spans="1:6">
      <c r="A1349" t="s">
        <v>2505</v>
      </c>
      <c r="B1349" t="s">
        <v>2506</v>
      </c>
      <c r="C1349">
        <v>7.2439368699244806</v>
      </c>
      <c r="D1349">
        <v>7.5114454732771012</v>
      </c>
      <c r="E1349">
        <v>8.3953027231428923</v>
      </c>
      <c r="F1349">
        <v>7.2758607507413906</v>
      </c>
    </row>
    <row r="1350" spans="1:6">
      <c r="A1350" t="s">
        <v>2498</v>
      </c>
      <c r="B1350" t="s">
        <v>2499</v>
      </c>
      <c r="C1350">
        <v>3.522961719801275</v>
      </c>
      <c r="D1350">
        <v>0</v>
      </c>
      <c r="E1350">
        <v>3.6086153581103351</v>
      </c>
      <c r="F1350">
        <v>7.2664393854788232</v>
      </c>
    </row>
    <row r="1351" spans="1:6">
      <c r="A1351" t="s">
        <v>2825</v>
      </c>
      <c r="B1351" t="s">
        <v>246</v>
      </c>
      <c r="C1351">
        <v>8.9910200602427253</v>
      </c>
      <c r="D1351">
        <v>8.9236199095865256</v>
      </c>
      <c r="E1351">
        <v>7.2706489988241696</v>
      </c>
      <c r="F1351">
        <v>7.2656675846230589</v>
      </c>
    </row>
    <row r="1352" spans="1:6">
      <c r="A1352" t="s">
        <v>3874</v>
      </c>
      <c r="B1352" t="s">
        <v>3875</v>
      </c>
      <c r="C1352">
        <v>6.5313806174507842</v>
      </c>
      <c r="D1352">
        <v>3.2115369395446862</v>
      </c>
      <c r="E1352">
        <v>6.764454021924875</v>
      </c>
      <c r="F1352">
        <v>7.2594816668611735</v>
      </c>
    </row>
    <row r="1353" spans="1:6">
      <c r="A1353" t="s">
        <v>4022</v>
      </c>
      <c r="B1353" t="s">
        <v>795</v>
      </c>
      <c r="C1353">
        <v>8.2288397535359596</v>
      </c>
      <c r="D1353">
        <v>7.507729728196546</v>
      </c>
      <c r="E1353">
        <v>7.8272300261475634</v>
      </c>
      <c r="F1353">
        <v>7.2575373660578641</v>
      </c>
    </row>
    <row r="1354" spans="1:6">
      <c r="A1354" t="s">
        <v>5205</v>
      </c>
      <c r="B1354" t="s">
        <v>181</v>
      </c>
      <c r="C1354">
        <v>7.9200364960600691</v>
      </c>
      <c r="D1354">
        <v>3.4797112100468368</v>
      </c>
      <c r="E1354">
        <v>8.0661246844943868</v>
      </c>
      <c r="F1354">
        <v>7.2574629040424181</v>
      </c>
    </row>
    <row r="1355" spans="1:6">
      <c r="A1355" t="s">
        <v>690</v>
      </c>
      <c r="B1355" t="s">
        <v>691</v>
      </c>
      <c r="C1355">
        <v>0</v>
      </c>
      <c r="D1355">
        <v>6.1843222656462622</v>
      </c>
      <c r="E1355">
        <v>7.457227595432542</v>
      </c>
      <c r="F1355">
        <v>7.2560672116813505</v>
      </c>
    </row>
    <row r="1356" spans="1:6">
      <c r="A1356" t="s">
        <v>790</v>
      </c>
      <c r="B1356" t="s">
        <v>791</v>
      </c>
      <c r="C1356">
        <v>0</v>
      </c>
      <c r="D1356">
        <v>0</v>
      </c>
      <c r="E1356">
        <v>3.9991541751771438</v>
      </c>
      <c r="F1356">
        <v>7.2550187817736145</v>
      </c>
    </row>
    <row r="1357" spans="1:6">
      <c r="A1357" t="s">
        <v>1521</v>
      </c>
      <c r="B1357" t="s">
        <v>1522</v>
      </c>
      <c r="C1357">
        <v>0</v>
      </c>
      <c r="D1357">
        <v>0</v>
      </c>
      <c r="E1357">
        <v>0</v>
      </c>
      <c r="F1357">
        <v>7.2485251000873223</v>
      </c>
    </row>
    <row r="1358" spans="1:6">
      <c r="A1358" t="s">
        <v>4644</v>
      </c>
      <c r="B1358" t="s">
        <v>4645</v>
      </c>
      <c r="C1358">
        <v>3.7647933618880951</v>
      </c>
      <c r="D1358">
        <v>7.0408201742220999</v>
      </c>
      <c r="E1358">
        <v>7.6613428315337933</v>
      </c>
      <c r="F1358">
        <v>7.2441390690968879</v>
      </c>
    </row>
    <row r="1359" spans="1:6">
      <c r="A1359" t="s">
        <v>3399</v>
      </c>
      <c r="B1359" t="s">
        <v>254</v>
      </c>
      <c r="C1359">
        <v>4.5755209579452654</v>
      </c>
      <c r="D1359">
        <v>7.3320527297780922</v>
      </c>
      <c r="E1359">
        <v>7.201286494155279</v>
      </c>
      <c r="F1359">
        <v>7.2428291496068269</v>
      </c>
    </row>
    <row r="1360" spans="1:6">
      <c r="A1360" t="s">
        <v>48</v>
      </c>
      <c r="B1360" t="s">
        <v>547</v>
      </c>
      <c r="C1360">
        <v>0</v>
      </c>
      <c r="D1360">
        <v>5.8767412641507235</v>
      </c>
      <c r="E1360">
        <v>8.2680885718485051</v>
      </c>
      <c r="F1360">
        <v>7.240910662072336</v>
      </c>
    </row>
    <row r="1361" spans="1:6">
      <c r="A1361" t="s">
        <v>1831</v>
      </c>
      <c r="B1361" t="s">
        <v>1832</v>
      </c>
      <c r="C1361">
        <v>3.324520282817224</v>
      </c>
      <c r="D1361">
        <v>7.6956912136868318</v>
      </c>
      <c r="E1361">
        <v>6.7430272240712119</v>
      </c>
      <c r="F1361">
        <v>7.2379896639832157</v>
      </c>
    </row>
    <row r="1362" spans="1:6">
      <c r="A1362" t="s">
        <v>5516</v>
      </c>
      <c r="B1362" t="s">
        <v>5517</v>
      </c>
      <c r="C1362">
        <v>4.300551101688205</v>
      </c>
      <c r="D1362">
        <v>9.640554552914022</v>
      </c>
      <c r="E1362">
        <v>9.0360433083461285</v>
      </c>
      <c r="F1362">
        <v>7.2366646505852374</v>
      </c>
    </row>
    <row r="1363" spans="1:6">
      <c r="A1363" t="s">
        <v>2751</v>
      </c>
      <c r="B1363" t="s">
        <v>181</v>
      </c>
      <c r="C1363">
        <v>3.1107452275210279</v>
      </c>
      <c r="D1363">
        <v>0</v>
      </c>
      <c r="E1363">
        <v>3.2040162330653263</v>
      </c>
      <c r="F1363">
        <v>7.2344379153952039</v>
      </c>
    </row>
    <row r="1364" spans="1:6">
      <c r="A1364" t="s">
        <v>3462</v>
      </c>
      <c r="B1364" t="s">
        <v>3463</v>
      </c>
      <c r="C1364">
        <v>7.7282456537045636</v>
      </c>
      <c r="D1364">
        <v>7.6010283256857383</v>
      </c>
      <c r="E1364">
        <v>7.9337617602324837</v>
      </c>
      <c r="F1364">
        <v>7.2193695249025041</v>
      </c>
    </row>
    <row r="1365" spans="1:6">
      <c r="A1365" t="s">
        <v>1573</v>
      </c>
      <c r="B1365" t="s">
        <v>181</v>
      </c>
      <c r="C1365">
        <v>0</v>
      </c>
      <c r="D1365">
        <v>0</v>
      </c>
      <c r="E1365">
        <v>0</v>
      </c>
      <c r="F1365">
        <v>7.2138533644380018</v>
      </c>
    </row>
    <row r="1366" spans="1:6">
      <c r="A1366" t="s">
        <v>1089</v>
      </c>
      <c r="B1366" t="s">
        <v>1090</v>
      </c>
      <c r="C1366">
        <v>0</v>
      </c>
      <c r="D1366">
        <v>0</v>
      </c>
      <c r="E1366">
        <v>3.4357370291926914</v>
      </c>
      <c r="F1366">
        <v>7.2131522390355896</v>
      </c>
    </row>
    <row r="1367" spans="1:6">
      <c r="A1367" t="s">
        <v>4245</v>
      </c>
      <c r="B1367" t="s">
        <v>4246</v>
      </c>
      <c r="C1367">
        <v>3.9035486374691337</v>
      </c>
      <c r="D1367">
        <v>4.9962992526800063</v>
      </c>
      <c r="E1367">
        <v>7.4566122529760355</v>
      </c>
      <c r="F1367">
        <v>7.2056821903573374</v>
      </c>
    </row>
    <row r="1368" spans="1:6">
      <c r="A1368" t="s">
        <v>3672</v>
      </c>
      <c r="B1368" t="s">
        <v>3673</v>
      </c>
      <c r="C1368">
        <v>7.8993186168716854</v>
      </c>
      <c r="D1368">
        <v>4.3443524525158423</v>
      </c>
      <c r="E1368">
        <v>3.1839476027709965</v>
      </c>
      <c r="F1368">
        <v>7.1943086124130495</v>
      </c>
    </row>
    <row r="1369" spans="1:6">
      <c r="A1369" t="s">
        <v>5559</v>
      </c>
      <c r="B1369" t="s">
        <v>5560</v>
      </c>
      <c r="C1369">
        <v>6.8313502076368584</v>
      </c>
      <c r="D1369">
        <v>0</v>
      </c>
      <c r="E1369">
        <v>3.1747180258569112</v>
      </c>
      <c r="F1369">
        <v>7.1910061187025462</v>
      </c>
    </row>
    <row r="1370" spans="1:6">
      <c r="A1370" t="s">
        <v>1157</v>
      </c>
      <c r="B1370" t="s">
        <v>1158</v>
      </c>
      <c r="C1370">
        <v>0</v>
      </c>
      <c r="D1370">
        <v>0</v>
      </c>
      <c r="E1370">
        <v>3.2828747396844218</v>
      </c>
      <c r="F1370">
        <v>7.1846080060982516</v>
      </c>
    </row>
    <row r="1371" spans="1:6">
      <c r="A1371" t="s">
        <v>2609</v>
      </c>
      <c r="B1371" t="s">
        <v>1450</v>
      </c>
      <c r="C1371">
        <v>7.8017756496245543</v>
      </c>
      <c r="D1371">
        <v>9.0702856996920893</v>
      </c>
      <c r="E1371">
        <v>9.107393926824324</v>
      </c>
      <c r="F1371">
        <v>7.1796059540129624</v>
      </c>
    </row>
    <row r="1372" spans="1:6">
      <c r="A1372" t="s">
        <v>1685</v>
      </c>
      <c r="B1372" t="s">
        <v>1686</v>
      </c>
      <c r="C1372">
        <v>0</v>
      </c>
      <c r="D1372">
        <v>8.5606235474210166</v>
      </c>
      <c r="E1372">
        <v>0</v>
      </c>
      <c r="F1372">
        <v>7.1789444986459001</v>
      </c>
    </row>
    <row r="1373" spans="1:6">
      <c r="A1373" t="s">
        <v>59</v>
      </c>
      <c r="B1373" t="s">
        <v>500</v>
      </c>
      <c r="C1373">
        <v>0</v>
      </c>
      <c r="D1373">
        <v>0</v>
      </c>
      <c r="E1373">
        <v>8.5027284494780559</v>
      </c>
      <c r="F1373">
        <v>7.1757571680039742</v>
      </c>
    </row>
    <row r="1374" spans="1:6">
      <c r="A1374" t="s">
        <v>1582</v>
      </c>
      <c r="B1374" t="s">
        <v>181</v>
      </c>
      <c r="C1374">
        <v>0</v>
      </c>
      <c r="D1374">
        <v>0</v>
      </c>
      <c r="E1374">
        <v>0</v>
      </c>
      <c r="F1374">
        <v>7.1747615937898681</v>
      </c>
    </row>
    <row r="1375" spans="1:6">
      <c r="A1375" t="s">
        <v>4740</v>
      </c>
      <c r="B1375" t="s">
        <v>4741</v>
      </c>
      <c r="C1375">
        <v>3.2342102009322762</v>
      </c>
      <c r="D1375">
        <v>3.5420321323942372</v>
      </c>
      <c r="E1375">
        <v>8.3983544910397931</v>
      </c>
      <c r="F1375">
        <v>7.1746105322904041</v>
      </c>
    </row>
    <row r="1376" spans="1:6">
      <c r="A1376" t="s">
        <v>529</v>
      </c>
      <c r="B1376" t="s">
        <v>530</v>
      </c>
      <c r="C1376">
        <v>0</v>
      </c>
      <c r="D1376">
        <v>0</v>
      </c>
      <c r="E1376">
        <v>8.2814928599015509</v>
      </c>
      <c r="F1376">
        <v>7.1620699042384484</v>
      </c>
    </row>
    <row r="1377" spans="1:6">
      <c r="A1377" t="s">
        <v>2739</v>
      </c>
      <c r="B1377" t="s">
        <v>2740</v>
      </c>
      <c r="C1377">
        <v>7.8762972106959852</v>
      </c>
      <c r="D1377">
        <v>8.032623784586626</v>
      </c>
      <c r="E1377">
        <v>8.2206113960676177</v>
      </c>
      <c r="F1377">
        <v>7.1508957314169326</v>
      </c>
    </row>
    <row r="1378" spans="1:6">
      <c r="A1378" t="s">
        <v>688</v>
      </c>
      <c r="B1378" t="s">
        <v>689</v>
      </c>
      <c r="C1378">
        <v>0</v>
      </c>
      <c r="D1378">
        <v>4.210527473462121</v>
      </c>
      <c r="E1378">
        <v>7.532793522434317</v>
      </c>
      <c r="F1378">
        <v>7.1370738614963161</v>
      </c>
    </row>
    <row r="1379" spans="1:6">
      <c r="A1379" t="s">
        <v>4783</v>
      </c>
      <c r="B1379" t="s">
        <v>181</v>
      </c>
      <c r="C1379">
        <v>8.9714074879759362</v>
      </c>
      <c r="D1379">
        <v>3.4797112100468368</v>
      </c>
      <c r="E1379">
        <v>0</v>
      </c>
      <c r="F1379">
        <v>7.1348750621089074</v>
      </c>
    </row>
    <row r="1380" spans="1:6">
      <c r="A1380" t="s">
        <v>5110</v>
      </c>
      <c r="B1380" t="s">
        <v>5111</v>
      </c>
      <c r="C1380">
        <v>3.4973464272928037</v>
      </c>
      <c r="D1380">
        <v>3.6660854252075552</v>
      </c>
      <c r="E1380">
        <v>0</v>
      </c>
      <c r="F1380">
        <v>7.1302840382237243</v>
      </c>
    </row>
    <row r="1381" spans="1:6">
      <c r="A1381" t="s">
        <v>5632</v>
      </c>
      <c r="B1381" t="s">
        <v>5633</v>
      </c>
      <c r="C1381">
        <v>7.8685688129985181</v>
      </c>
      <c r="D1381">
        <v>8.0322051609426861</v>
      </c>
      <c r="E1381">
        <v>9.0998445202345994</v>
      </c>
      <c r="F1381">
        <v>7.1283170013165877</v>
      </c>
    </row>
    <row r="1382" spans="1:6">
      <c r="A1382" t="s">
        <v>4162</v>
      </c>
      <c r="B1382" t="s">
        <v>4163</v>
      </c>
      <c r="C1382">
        <v>9.2641531968115221</v>
      </c>
      <c r="D1382">
        <v>9.0842707163025764</v>
      </c>
      <c r="E1382">
        <v>7.988740781447321</v>
      </c>
      <c r="F1382">
        <v>7.1266308386867143</v>
      </c>
    </row>
    <row r="1383" spans="1:6">
      <c r="A1383" t="s">
        <v>3730</v>
      </c>
      <c r="B1383" t="s">
        <v>697</v>
      </c>
      <c r="C1383">
        <v>7.4625041502742411</v>
      </c>
      <c r="D1383">
        <v>7.3263478360512693</v>
      </c>
      <c r="E1383">
        <v>8.1234049696628254</v>
      </c>
      <c r="F1383">
        <v>7.1259527927250792</v>
      </c>
    </row>
    <row r="1384" spans="1:6">
      <c r="A1384" t="s">
        <v>672</v>
      </c>
      <c r="B1384" t="s">
        <v>673</v>
      </c>
      <c r="C1384">
        <v>0</v>
      </c>
      <c r="D1384">
        <v>0</v>
      </c>
      <c r="E1384">
        <v>4.2936074762262679</v>
      </c>
      <c r="F1384">
        <v>7.1214871522947982</v>
      </c>
    </row>
    <row r="1385" spans="1:6">
      <c r="A1385" t="s">
        <v>3132</v>
      </c>
      <c r="B1385" t="s">
        <v>3133</v>
      </c>
      <c r="C1385">
        <v>3.3096331342445957</v>
      </c>
      <c r="D1385">
        <v>6.9147548221949293</v>
      </c>
      <c r="E1385">
        <v>6.9915522316790089</v>
      </c>
      <c r="F1385">
        <v>7.1180394691328388</v>
      </c>
    </row>
    <row r="1386" spans="1:6">
      <c r="A1386" t="s">
        <v>2765</v>
      </c>
      <c r="B1386" t="s">
        <v>2766</v>
      </c>
      <c r="C1386">
        <v>3.4532048085470075</v>
      </c>
      <c r="D1386">
        <v>3.440771134447445</v>
      </c>
      <c r="E1386">
        <v>0</v>
      </c>
      <c r="F1386">
        <v>7.1125984303784406</v>
      </c>
    </row>
    <row r="1387" spans="1:6">
      <c r="A1387" t="s">
        <v>1238</v>
      </c>
      <c r="B1387" t="s">
        <v>1239</v>
      </c>
      <c r="C1387">
        <v>0</v>
      </c>
      <c r="D1387">
        <v>3.6883882859414912</v>
      </c>
      <c r="E1387">
        <v>3.1406636648297419</v>
      </c>
      <c r="F1387">
        <v>7.1078078859237301</v>
      </c>
    </row>
    <row r="1388" spans="1:6">
      <c r="A1388" t="s">
        <v>3498</v>
      </c>
      <c r="B1388" t="s">
        <v>3499</v>
      </c>
      <c r="C1388">
        <v>3.5473819457736826</v>
      </c>
      <c r="D1388">
        <v>7.4045339550653821</v>
      </c>
      <c r="E1388">
        <v>6.2737758359255569</v>
      </c>
      <c r="F1388">
        <v>7.1077623592412413</v>
      </c>
    </row>
    <row r="1389" spans="1:6">
      <c r="A1389" t="s">
        <v>1247</v>
      </c>
      <c r="B1389" t="s">
        <v>1248</v>
      </c>
      <c r="C1389">
        <v>0</v>
      </c>
      <c r="D1389">
        <v>0</v>
      </c>
      <c r="E1389">
        <v>3.0961957284565877</v>
      </c>
      <c r="F1389">
        <v>7.1038261119131505</v>
      </c>
    </row>
    <row r="1390" spans="1:6">
      <c r="A1390" t="s">
        <v>648</v>
      </c>
      <c r="B1390" t="s">
        <v>649</v>
      </c>
      <c r="C1390">
        <v>0</v>
      </c>
      <c r="D1390">
        <v>3.5816487247013824</v>
      </c>
      <c r="E1390">
        <v>7.7678028283370892</v>
      </c>
      <c r="F1390">
        <v>7.1017988613535881</v>
      </c>
    </row>
    <row r="1391" spans="1:6">
      <c r="A1391" t="s">
        <v>4335</v>
      </c>
      <c r="B1391" t="s">
        <v>4336</v>
      </c>
      <c r="C1391">
        <v>3.5748735597523411</v>
      </c>
      <c r="D1391">
        <v>8.4594651166459141</v>
      </c>
      <c r="E1391">
        <v>7.4047192708715972</v>
      </c>
      <c r="F1391">
        <v>7.0777728794199941</v>
      </c>
    </row>
    <row r="1392" spans="1:6">
      <c r="A1392" t="s">
        <v>5452</v>
      </c>
      <c r="B1392" t="s">
        <v>5453</v>
      </c>
      <c r="C1392">
        <v>7.7806348587094813</v>
      </c>
      <c r="D1392">
        <v>7.6183083048032074</v>
      </c>
      <c r="E1392">
        <v>5.7416716993280925</v>
      </c>
      <c r="F1392">
        <v>7.0756349144544242</v>
      </c>
    </row>
    <row r="1393" spans="1:6">
      <c r="A1393" t="s">
        <v>277</v>
      </c>
      <c r="B1393" t="s">
        <v>278</v>
      </c>
      <c r="C1393">
        <v>0</v>
      </c>
      <c r="D1393">
        <v>0</v>
      </c>
      <c r="E1393">
        <v>3.9677593401112823</v>
      </c>
      <c r="F1393">
        <v>7.0395136553201834</v>
      </c>
    </row>
    <row r="1394" spans="1:6">
      <c r="A1394" t="s">
        <v>1877</v>
      </c>
      <c r="B1394" t="s">
        <v>1878</v>
      </c>
      <c r="C1394">
        <v>6.386852439790875</v>
      </c>
      <c r="D1394">
        <v>3.6539874485567627</v>
      </c>
      <c r="E1394">
        <v>7.9074608958846184</v>
      </c>
      <c r="F1394">
        <v>7.0389966585819703</v>
      </c>
    </row>
    <row r="1395" spans="1:6">
      <c r="A1395" t="s">
        <v>3354</v>
      </c>
      <c r="B1395" t="s">
        <v>254</v>
      </c>
      <c r="C1395">
        <v>3.7549270811884954</v>
      </c>
      <c r="D1395">
        <v>0</v>
      </c>
      <c r="E1395">
        <v>7.0572724568958645</v>
      </c>
      <c r="F1395">
        <v>7.0228076027520583</v>
      </c>
    </row>
    <row r="1396" spans="1:6">
      <c r="A1396" t="s">
        <v>3208</v>
      </c>
      <c r="B1396" t="s">
        <v>3209</v>
      </c>
      <c r="C1396">
        <v>8.5344765253040826</v>
      </c>
      <c r="D1396">
        <v>0</v>
      </c>
      <c r="E1396">
        <v>8.4134071590938717</v>
      </c>
      <c r="F1396">
        <v>7.02237934595993</v>
      </c>
    </row>
    <row r="1397" spans="1:6">
      <c r="A1397" t="s">
        <v>2085</v>
      </c>
      <c r="B1397" t="s">
        <v>2086</v>
      </c>
      <c r="C1397">
        <v>3.5678802905080857</v>
      </c>
      <c r="D1397">
        <v>6.4454918199483675</v>
      </c>
      <c r="E1397">
        <v>3.77240495951113</v>
      </c>
      <c r="F1397">
        <v>7.0172825193001085</v>
      </c>
    </row>
    <row r="1398" spans="1:6">
      <c r="A1398" t="s">
        <v>4062</v>
      </c>
      <c r="B1398" t="s">
        <v>4063</v>
      </c>
      <c r="C1398">
        <v>8.1001811988605077</v>
      </c>
      <c r="D1398">
        <v>7.4640529134464657</v>
      </c>
      <c r="E1398">
        <v>7.1722992233982268</v>
      </c>
      <c r="F1398">
        <v>7.0063868094802562</v>
      </c>
    </row>
    <row r="1399" spans="1:6">
      <c r="A1399" t="s">
        <v>1264</v>
      </c>
      <c r="B1399" t="s">
        <v>181</v>
      </c>
      <c r="C1399">
        <v>0</v>
      </c>
      <c r="D1399">
        <v>0</v>
      </c>
      <c r="E1399">
        <v>3.0434131088510359</v>
      </c>
      <c r="F1399">
        <v>6.9981634407179154</v>
      </c>
    </row>
    <row r="1400" spans="1:6">
      <c r="A1400" t="s">
        <v>501</v>
      </c>
      <c r="B1400" t="s">
        <v>5661</v>
      </c>
      <c r="C1400">
        <v>0</v>
      </c>
      <c r="D1400">
        <v>0</v>
      </c>
      <c r="E1400">
        <v>8.4444933843678633</v>
      </c>
      <c r="F1400">
        <v>6.9859952774542702</v>
      </c>
    </row>
    <row r="1401" spans="1:6">
      <c r="A1401" t="s">
        <v>3661</v>
      </c>
      <c r="B1401" t="s">
        <v>1470</v>
      </c>
      <c r="C1401">
        <v>7.5500035693517979</v>
      </c>
      <c r="D1401">
        <v>6.4138687131107073</v>
      </c>
      <c r="E1401">
        <v>7.3943703595819787</v>
      </c>
      <c r="F1401">
        <v>6.9856653227625394</v>
      </c>
    </row>
    <row r="1402" spans="1:6">
      <c r="A1402" t="s">
        <v>5484</v>
      </c>
      <c r="B1402" t="s">
        <v>5485</v>
      </c>
      <c r="C1402">
        <v>8.211018949703929</v>
      </c>
      <c r="D1402">
        <v>8.5120884492967335</v>
      </c>
      <c r="E1402">
        <v>8.2366186271098503</v>
      </c>
      <c r="F1402">
        <v>6.9856094555214376</v>
      </c>
    </row>
    <row r="1403" spans="1:6">
      <c r="A1403" t="s">
        <v>2470</v>
      </c>
      <c r="B1403" t="s">
        <v>2471</v>
      </c>
      <c r="C1403">
        <v>6.4013228727388256</v>
      </c>
      <c r="D1403">
        <v>6.4888711065741704</v>
      </c>
      <c r="E1403">
        <v>7.4563056232114695</v>
      </c>
      <c r="F1403">
        <v>6.9846211717860349</v>
      </c>
    </row>
    <row r="1404" spans="1:6">
      <c r="A1404" t="s">
        <v>1871</v>
      </c>
      <c r="B1404" t="s">
        <v>5665</v>
      </c>
      <c r="C1404">
        <v>3.2284851905605074</v>
      </c>
      <c r="D1404">
        <v>0</v>
      </c>
      <c r="E1404">
        <v>7.5043840353436497</v>
      </c>
      <c r="F1404">
        <v>6.9699465401001701</v>
      </c>
    </row>
    <row r="1405" spans="1:6">
      <c r="A1405" t="s">
        <v>2814</v>
      </c>
      <c r="B1405" t="s">
        <v>2815</v>
      </c>
      <c r="C1405">
        <v>7.6911554172752679</v>
      </c>
      <c r="D1405">
        <v>0</v>
      </c>
      <c r="E1405">
        <v>2.7771409313131956</v>
      </c>
      <c r="F1405">
        <v>6.9657561504059906</v>
      </c>
    </row>
    <row r="1406" spans="1:6">
      <c r="A1406" t="s">
        <v>1080</v>
      </c>
      <c r="B1406" t="s">
        <v>1081</v>
      </c>
      <c r="C1406">
        <v>0</v>
      </c>
      <c r="D1406">
        <v>8.3066745613406425</v>
      </c>
      <c r="E1406">
        <v>5.825702190809622</v>
      </c>
      <c r="F1406">
        <v>6.9522219762208035</v>
      </c>
    </row>
    <row r="1407" spans="1:6">
      <c r="A1407" t="s">
        <v>4944</v>
      </c>
      <c r="B1407" t="s">
        <v>4945</v>
      </c>
      <c r="C1407">
        <v>6.3845881974115617</v>
      </c>
      <c r="D1407">
        <v>4.0140359070282603</v>
      </c>
      <c r="E1407">
        <v>7.7787012694673923</v>
      </c>
      <c r="F1407">
        <v>6.9517278002098157</v>
      </c>
    </row>
    <row r="1408" spans="1:6">
      <c r="A1408" t="s">
        <v>2920</v>
      </c>
      <c r="B1408" t="s">
        <v>2921</v>
      </c>
      <c r="C1408">
        <v>7.3773727608144322</v>
      </c>
      <c r="D1408">
        <v>8.3556344354754941</v>
      </c>
      <c r="E1408">
        <v>0</v>
      </c>
      <c r="F1408">
        <v>6.9444876213857558</v>
      </c>
    </row>
    <row r="1409" spans="1:6">
      <c r="A1409" t="s">
        <v>2418</v>
      </c>
      <c r="B1409" t="s">
        <v>2419</v>
      </c>
      <c r="C1409">
        <v>2.7146405966678291</v>
      </c>
      <c r="D1409">
        <v>6.3999244060957556</v>
      </c>
      <c r="E1409">
        <v>6.3157168899094218</v>
      </c>
      <c r="F1409">
        <v>6.9422451214560565</v>
      </c>
    </row>
    <row r="1410" spans="1:6">
      <c r="A1410" t="s">
        <v>3104</v>
      </c>
      <c r="B1410" t="s">
        <v>5707</v>
      </c>
      <c r="C1410">
        <v>6.6437967555040869</v>
      </c>
      <c r="D1410">
        <v>0</v>
      </c>
      <c r="E1410">
        <v>2.8998027112263349</v>
      </c>
      <c r="F1410">
        <v>6.9184658324129638</v>
      </c>
    </row>
    <row r="1411" spans="1:6">
      <c r="A1411" t="s">
        <v>751</v>
      </c>
      <c r="B1411" t="s">
        <v>752</v>
      </c>
      <c r="C1411">
        <v>0</v>
      </c>
      <c r="D1411">
        <v>0</v>
      </c>
      <c r="E1411">
        <v>7.2400837029850207</v>
      </c>
      <c r="F1411">
        <v>6.9130728459708211</v>
      </c>
    </row>
    <row r="1412" spans="1:6">
      <c r="A1412" t="s">
        <v>2145</v>
      </c>
      <c r="B1412" t="s">
        <v>1261</v>
      </c>
      <c r="C1412">
        <v>7.2093330014673462</v>
      </c>
      <c r="D1412">
        <v>7.9233967174302622</v>
      </c>
      <c r="E1412">
        <v>6.0184806060361131</v>
      </c>
      <c r="F1412">
        <v>6.8876604448712069</v>
      </c>
    </row>
    <row r="1413" spans="1:6">
      <c r="A1413" t="s">
        <v>4541</v>
      </c>
      <c r="B1413" t="s">
        <v>4542</v>
      </c>
      <c r="C1413">
        <v>6.6107452275210274</v>
      </c>
      <c r="D1413">
        <v>0</v>
      </c>
      <c r="E1413">
        <v>6.7123503190059708</v>
      </c>
      <c r="F1413">
        <v>6.8853685858115377</v>
      </c>
    </row>
    <row r="1414" spans="1:6">
      <c r="A1414" t="s">
        <v>3178</v>
      </c>
      <c r="B1414" t="s">
        <v>5661</v>
      </c>
      <c r="C1414">
        <v>8.8631825307358927</v>
      </c>
      <c r="D1414">
        <v>9.059978444403546</v>
      </c>
      <c r="E1414">
        <v>6.8572787226382008</v>
      </c>
      <c r="F1414">
        <v>6.8725326939325679</v>
      </c>
    </row>
    <row r="1415" spans="1:6">
      <c r="A1415" t="s">
        <v>1118</v>
      </c>
      <c r="B1415" t="s">
        <v>1119</v>
      </c>
      <c r="C1415">
        <v>0</v>
      </c>
      <c r="D1415">
        <v>3.24472329931129</v>
      </c>
      <c r="E1415">
        <v>3.3767755273003273</v>
      </c>
      <c r="F1415">
        <v>6.8724103610152341</v>
      </c>
    </row>
    <row r="1416" spans="1:6">
      <c r="A1416" t="s">
        <v>4407</v>
      </c>
      <c r="B1416" t="s">
        <v>4408</v>
      </c>
      <c r="C1416">
        <v>3.1726804447698185</v>
      </c>
      <c r="D1416">
        <v>3.3414972918408417</v>
      </c>
      <c r="E1416">
        <v>0</v>
      </c>
      <c r="F1416">
        <v>6.8584655011448188</v>
      </c>
    </row>
    <row r="1417" spans="1:6">
      <c r="A1417" t="s">
        <v>524</v>
      </c>
      <c r="B1417" t="s">
        <v>525</v>
      </c>
      <c r="C1417">
        <v>0</v>
      </c>
      <c r="D1417">
        <v>0</v>
      </c>
      <c r="E1417">
        <v>8.0797619214933114</v>
      </c>
      <c r="F1417">
        <v>6.8490732346606586</v>
      </c>
    </row>
    <row r="1418" spans="1:6">
      <c r="A1418" t="s">
        <v>884</v>
      </c>
      <c r="B1418" t="s">
        <v>885</v>
      </c>
      <c r="C1418">
        <v>0</v>
      </c>
      <c r="D1418">
        <v>3.9673172205474518</v>
      </c>
      <c r="E1418">
        <v>6.7172339480571583</v>
      </c>
      <c r="F1418">
        <v>6.8437472498303125</v>
      </c>
    </row>
    <row r="1419" spans="1:6">
      <c r="A1419" t="s">
        <v>2341</v>
      </c>
      <c r="B1419" t="s">
        <v>2342</v>
      </c>
      <c r="C1419">
        <v>8.7300586364801518</v>
      </c>
      <c r="D1419">
        <v>6.6404116233142263</v>
      </c>
      <c r="E1419">
        <v>8.0674447210592142</v>
      </c>
      <c r="F1419">
        <v>6.8437217429432167</v>
      </c>
    </row>
    <row r="1420" spans="1:6">
      <c r="A1420" t="s">
        <v>4251</v>
      </c>
      <c r="B1420" t="s">
        <v>4252</v>
      </c>
      <c r="C1420">
        <v>3.2087575014425433</v>
      </c>
      <c r="D1420">
        <v>6.9568728971920955</v>
      </c>
      <c r="E1420">
        <v>3.3020356618344304</v>
      </c>
      <c r="F1420">
        <v>6.8341717144533032</v>
      </c>
    </row>
    <row r="1421" spans="1:6">
      <c r="A1421" t="s">
        <v>4055</v>
      </c>
      <c r="B1421" t="s">
        <v>4056</v>
      </c>
      <c r="C1421">
        <v>6.2669575803942763</v>
      </c>
      <c r="D1421">
        <v>3.9902411777691307</v>
      </c>
      <c r="E1421">
        <v>6.5001196217632398</v>
      </c>
      <c r="F1421">
        <v>6.8341196301675904</v>
      </c>
    </row>
    <row r="1422" spans="1:6">
      <c r="A1422" t="s">
        <v>5008</v>
      </c>
      <c r="B1422" t="s">
        <v>5009</v>
      </c>
      <c r="C1422">
        <v>3.8064710981523322</v>
      </c>
      <c r="D1422">
        <v>0</v>
      </c>
      <c r="E1422">
        <v>3.3997379554005858</v>
      </c>
      <c r="F1422">
        <v>6.8334404061000686</v>
      </c>
    </row>
    <row r="1423" spans="1:6">
      <c r="A1423" t="s">
        <v>3919</v>
      </c>
      <c r="B1423" t="s">
        <v>181</v>
      </c>
      <c r="C1423">
        <v>6.1803043590514823</v>
      </c>
      <c r="D1423">
        <v>7.6643138010719003</v>
      </c>
      <c r="E1423">
        <v>6.4134269577222014</v>
      </c>
      <c r="F1423">
        <v>6.8161882454128353</v>
      </c>
    </row>
    <row r="1424" spans="1:6">
      <c r="A1424" t="s">
        <v>1253</v>
      </c>
      <c r="B1424" t="s">
        <v>1254</v>
      </c>
      <c r="C1424">
        <v>0</v>
      </c>
      <c r="D1424">
        <v>0</v>
      </c>
      <c r="E1424">
        <v>3.0893573205877218</v>
      </c>
      <c r="F1424">
        <v>6.8128640375327905</v>
      </c>
    </row>
    <row r="1425" spans="1:6">
      <c r="A1425" t="s">
        <v>5626</v>
      </c>
      <c r="B1425" t="s">
        <v>5627</v>
      </c>
      <c r="C1425">
        <v>3.6483204723417408</v>
      </c>
      <c r="D1425">
        <v>0</v>
      </c>
      <c r="E1425">
        <v>7.4607671287094028</v>
      </c>
      <c r="F1425">
        <v>6.7947391444679184</v>
      </c>
    </row>
    <row r="1426" spans="1:6">
      <c r="A1426" t="s">
        <v>875</v>
      </c>
      <c r="B1426" t="s">
        <v>876</v>
      </c>
      <c r="C1426">
        <v>0</v>
      </c>
      <c r="D1426">
        <v>0</v>
      </c>
      <c r="E1426">
        <v>6.730753805130103</v>
      </c>
      <c r="F1426">
        <v>6.7722694321572012</v>
      </c>
    </row>
    <row r="1427" spans="1:6">
      <c r="A1427" t="s">
        <v>1752</v>
      </c>
      <c r="B1427" t="s">
        <v>1753</v>
      </c>
      <c r="C1427">
        <v>0</v>
      </c>
      <c r="D1427">
        <v>7.2679719055037912</v>
      </c>
      <c r="E1427">
        <v>0</v>
      </c>
      <c r="F1427">
        <v>6.7547797929301865</v>
      </c>
    </row>
    <row r="1428" spans="1:6">
      <c r="A1428" t="s">
        <v>2895</v>
      </c>
      <c r="B1428" t="s">
        <v>2896</v>
      </c>
      <c r="C1428">
        <v>6.684299445714359</v>
      </c>
      <c r="D1428">
        <v>7.7940963529871352</v>
      </c>
      <c r="E1428">
        <v>7.4821029984703564</v>
      </c>
      <c r="F1428">
        <v>6.7514632653199103</v>
      </c>
    </row>
    <row r="1429" spans="1:6">
      <c r="A1429" t="s">
        <v>1309</v>
      </c>
      <c r="B1429" t="s">
        <v>1310</v>
      </c>
      <c r="C1429">
        <v>0</v>
      </c>
      <c r="D1429">
        <v>0</v>
      </c>
      <c r="E1429">
        <v>2.9183407966635584</v>
      </c>
      <c r="F1429">
        <v>6.7481182906273585</v>
      </c>
    </row>
    <row r="1430" spans="1:6">
      <c r="A1430" t="s">
        <v>5456</v>
      </c>
      <c r="B1430" t="s">
        <v>181</v>
      </c>
      <c r="C1430">
        <v>3.7611534464356944</v>
      </c>
      <c r="D1430">
        <v>3.6946113081779477</v>
      </c>
      <c r="E1430">
        <v>3.0619572295009903</v>
      </c>
      <c r="F1430">
        <v>6.7428626515700234</v>
      </c>
    </row>
    <row r="1431" spans="1:6">
      <c r="A1431" t="s">
        <v>4910</v>
      </c>
      <c r="B1431" t="s">
        <v>4911</v>
      </c>
      <c r="C1431">
        <v>7.5644156414260593</v>
      </c>
      <c r="D1431">
        <v>7.694508836763549</v>
      </c>
      <c r="E1431">
        <v>8.4737885689580672</v>
      </c>
      <c r="F1431">
        <v>6.7278854135308546</v>
      </c>
    </row>
    <row r="1432" spans="1:6">
      <c r="A1432" t="s">
        <v>4483</v>
      </c>
      <c r="B1432" t="s">
        <v>181</v>
      </c>
      <c r="C1432">
        <v>3.5145607745627028</v>
      </c>
      <c r="D1432">
        <v>6.9704029966981498</v>
      </c>
      <c r="E1432">
        <v>7.4010900639576729</v>
      </c>
      <c r="F1432">
        <v>6.7202398974960982</v>
      </c>
    </row>
    <row r="1433" spans="1:6">
      <c r="A1433" t="s">
        <v>3189</v>
      </c>
      <c r="B1433" t="s">
        <v>3190</v>
      </c>
      <c r="C1433">
        <v>8.5189642376864487</v>
      </c>
      <c r="D1433">
        <v>0</v>
      </c>
      <c r="E1433">
        <v>8.1022777740406653</v>
      </c>
      <c r="F1433">
        <v>6.7175801658879397</v>
      </c>
    </row>
    <row r="1434" spans="1:6">
      <c r="A1434" t="s">
        <v>4917</v>
      </c>
      <c r="B1434" t="s">
        <v>4918</v>
      </c>
      <c r="C1434">
        <v>7.9309344162799196</v>
      </c>
      <c r="D1434">
        <v>0</v>
      </c>
      <c r="E1434">
        <v>0</v>
      </c>
      <c r="F1434">
        <v>6.7055784058169845</v>
      </c>
    </row>
    <row r="1435" spans="1:6">
      <c r="A1435" t="s">
        <v>4905</v>
      </c>
      <c r="B1435" t="s">
        <v>1571</v>
      </c>
      <c r="C1435">
        <v>7.5055654488955152</v>
      </c>
      <c r="D1435">
        <v>4.0568450411277901</v>
      </c>
      <c r="E1435">
        <v>6.3702023151154972</v>
      </c>
      <c r="F1435">
        <v>6.7042271695073783</v>
      </c>
    </row>
    <row r="1436" spans="1:6">
      <c r="A1436" t="s">
        <v>922</v>
      </c>
      <c r="B1436" t="s">
        <v>625</v>
      </c>
      <c r="C1436">
        <v>0</v>
      </c>
      <c r="D1436">
        <v>0</v>
      </c>
      <c r="E1436">
        <v>6.5612188351795435</v>
      </c>
      <c r="F1436">
        <v>6.6877534774963081</v>
      </c>
    </row>
    <row r="1437" spans="1:6">
      <c r="A1437" t="s">
        <v>3276</v>
      </c>
      <c r="B1437" t="s">
        <v>3277</v>
      </c>
      <c r="C1437">
        <v>9.5535141470086078</v>
      </c>
      <c r="D1437">
        <v>8.8596358507517721</v>
      </c>
      <c r="E1437">
        <v>7.916099451661589</v>
      </c>
      <c r="F1437">
        <v>6.6855005957708347</v>
      </c>
    </row>
    <row r="1438" spans="1:6">
      <c r="A1438" t="s">
        <v>2089</v>
      </c>
      <c r="B1438" t="s">
        <v>2090</v>
      </c>
      <c r="C1438">
        <v>8.5556810921759361</v>
      </c>
      <c r="D1438">
        <v>8.4195245152132081</v>
      </c>
      <c r="E1438">
        <v>8.7593510472124603</v>
      </c>
      <c r="F1438">
        <v>6.6693731348678895</v>
      </c>
    </row>
    <row r="1439" spans="1:6">
      <c r="A1439" t="s">
        <v>792</v>
      </c>
      <c r="B1439" t="s">
        <v>793</v>
      </c>
      <c r="C1439">
        <v>0</v>
      </c>
      <c r="D1439">
        <v>0</v>
      </c>
      <c r="E1439">
        <v>6.9950949104042319</v>
      </c>
      <c r="F1439">
        <v>6.6680809141604582</v>
      </c>
    </row>
    <row r="1440" spans="1:6">
      <c r="A1440" t="s">
        <v>1768</v>
      </c>
      <c r="B1440" t="s">
        <v>1769</v>
      </c>
      <c r="C1440">
        <v>7.0031284965147726</v>
      </c>
      <c r="D1440">
        <v>8.6464617042900471</v>
      </c>
      <c r="E1440">
        <v>5.5400726894462453</v>
      </c>
      <c r="F1440">
        <v>6.6665215798167718</v>
      </c>
    </row>
    <row r="1441" spans="1:6">
      <c r="A1441" t="s">
        <v>3278</v>
      </c>
      <c r="B1441" t="s">
        <v>3279</v>
      </c>
      <c r="C1441">
        <v>3.0794310531042268</v>
      </c>
      <c r="D1441">
        <v>8.2952495270305917</v>
      </c>
      <c r="E1441">
        <v>7.8032863962455732</v>
      </c>
      <c r="F1441">
        <v>6.6576208688929954</v>
      </c>
    </row>
    <row r="1442" spans="1:6">
      <c r="A1442" t="s">
        <v>4532</v>
      </c>
      <c r="B1442" t="s">
        <v>4533</v>
      </c>
      <c r="C1442">
        <v>2.925999418556223</v>
      </c>
      <c r="D1442">
        <v>0</v>
      </c>
      <c r="E1442">
        <v>7.0311390301547263</v>
      </c>
      <c r="F1442">
        <v>6.6576208688929954</v>
      </c>
    </row>
    <row r="1443" spans="1:6">
      <c r="A1443" t="s">
        <v>1260</v>
      </c>
      <c r="B1443" t="s">
        <v>1261</v>
      </c>
      <c r="C1443">
        <v>0</v>
      </c>
      <c r="D1443">
        <v>8.2462455768278993</v>
      </c>
      <c r="E1443">
        <v>3.0672131601104633</v>
      </c>
      <c r="F1443">
        <v>6.6569416398031933</v>
      </c>
    </row>
    <row r="1444" spans="1:6">
      <c r="A1444" t="s">
        <v>1796</v>
      </c>
      <c r="B1444" t="s">
        <v>826</v>
      </c>
      <c r="C1444">
        <v>5.3449565419798368</v>
      </c>
      <c r="D1444">
        <v>2.6989014809312448</v>
      </c>
      <c r="E1444">
        <v>7.4946441182193189</v>
      </c>
      <c r="F1444">
        <v>6.6549156781931682</v>
      </c>
    </row>
    <row r="1445" spans="1:6">
      <c r="A1445" t="s">
        <v>5486</v>
      </c>
      <c r="B1445" t="s">
        <v>5487</v>
      </c>
      <c r="C1445">
        <v>8.5302948126294744</v>
      </c>
      <c r="D1445">
        <v>4.0428557250341637</v>
      </c>
      <c r="E1445">
        <v>7.7197041205483661</v>
      </c>
      <c r="F1445">
        <v>6.6296577258886114</v>
      </c>
    </row>
    <row r="1446" spans="1:6">
      <c r="A1446" t="s">
        <v>3191</v>
      </c>
      <c r="B1446" t="s">
        <v>3192</v>
      </c>
      <c r="C1446">
        <v>3.4576409329338298</v>
      </c>
      <c r="D1446">
        <v>8.1641409875035222</v>
      </c>
      <c r="E1446">
        <v>3.1823737530111438</v>
      </c>
      <c r="F1446">
        <v>6.6214233754926308</v>
      </c>
    </row>
    <row r="1447" spans="1:6">
      <c r="A1447" t="s">
        <v>2539</v>
      </c>
      <c r="B1447" t="s">
        <v>2540</v>
      </c>
      <c r="C1447">
        <v>2.8547831769199954</v>
      </c>
      <c r="D1447">
        <v>6.3118789958389421</v>
      </c>
      <c r="E1447">
        <v>6.5495896334745582</v>
      </c>
      <c r="F1447">
        <v>6.591090743708234</v>
      </c>
    </row>
    <row r="1448" spans="1:6">
      <c r="A1448" t="s">
        <v>3715</v>
      </c>
      <c r="B1448" t="s">
        <v>3716</v>
      </c>
      <c r="C1448">
        <v>2.627750366574193</v>
      </c>
      <c r="D1448">
        <v>0</v>
      </c>
      <c r="E1448">
        <v>2.2751425245442056</v>
      </c>
      <c r="F1448">
        <v>6.5727959186059453</v>
      </c>
    </row>
    <row r="1449" spans="1:6">
      <c r="A1449" t="s">
        <v>1861</v>
      </c>
      <c r="B1449" t="s">
        <v>5661</v>
      </c>
      <c r="C1449">
        <v>3.3394584933399196</v>
      </c>
      <c r="D1449">
        <v>0</v>
      </c>
      <c r="E1449">
        <v>7.4157044648157351</v>
      </c>
      <c r="F1449">
        <v>6.5604591167109767</v>
      </c>
    </row>
    <row r="1450" spans="1:6">
      <c r="A1450" t="s">
        <v>2686</v>
      </c>
      <c r="B1450" t="s">
        <v>2687</v>
      </c>
      <c r="C1450">
        <v>5.4076325606400006</v>
      </c>
      <c r="D1450">
        <v>6.1489663940412944</v>
      </c>
      <c r="E1450">
        <v>5.7258759075182368</v>
      </c>
      <c r="F1450">
        <v>6.559855093052235</v>
      </c>
    </row>
    <row r="1451" spans="1:6">
      <c r="A1451" t="s">
        <v>69</v>
      </c>
      <c r="B1451" t="s">
        <v>218</v>
      </c>
      <c r="C1451">
        <v>0</v>
      </c>
      <c r="D1451">
        <v>3.9489227280027559</v>
      </c>
      <c r="E1451">
        <v>3.4772726536470029</v>
      </c>
      <c r="F1451">
        <v>6.5439286536963763</v>
      </c>
    </row>
    <row r="1452" spans="1:6">
      <c r="A1452" t="s">
        <v>5386</v>
      </c>
      <c r="B1452" t="s">
        <v>5387</v>
      </c>
      <c r="C1452">
        <v>6.4586492627587742</v>
      </c>
      <c r="D1452">
        <v>3.9546165361513488</v>
      </c>
      <c r="E1452">
        <v>3.23835285333409</v>
      </c>
      <c r="F1452">
        <v>6.52581481015193</v>
      </c>
    </row>
    <row r="1453" spans="1:6">
      <c r="A1453" t="s">
        <v>5492</v>
      </c>
      <c r="B1453" t="s">
        <v>1367</v>
      </c>
      <c r="C1453">
        <v>7.7503061603487833</v>
      </c>
      <c r="D1453">
        <v>8.6579145349133171</v>
      </c>
      <c r="E1453">
        <v>8.2597390342904955</v>
      </c>
      <c r="F1453">
        <v>6.5249817760800717</v>
      </c>
    </row>
    <row r="1454" spans="1:6">
      <c r="A1454" t="s">
        <v>1188</v>
      </c>
      <c r="B1454" t="s">
        <v>1189</v>
      </c>
      <c r="C1454">
        <v>0</v>
      </c>
      <c r="D1454">
        <v>0</v>
      </c>
      <c r="E1454">
        <v>3.2388386637826536</v>
      </c>
      <c r="F1454">
        <v>6.5115754000594332</v>
      </c>
    </row>
    <row r="1455" spans="1:6">
      <c r="A1455" t="s">
        <v>4997</v>
      </c>
      <c r="B1455" t="s">
        <v>671</v>
      </c>
      <c r="C1455">
        <v>3.1544425287058817</v>
      </c>
      <c r="D1455">
        <v>3.3232253532415887</v>
      </c>
      <c r="E1455">
        <v>7.7753722114840897</v>
      </c>
      <c r="F1455">
        <v>6.4828510604199359</v>
      </c>
    </row>
    <row r="1456" spans="1:6">
      <c r="A1456" t="s">
        <v>2120</v>
      </c>
      <c r="B1456" t="s">
        <v>2121</v>
      </c>
      <c r="C1456">
        <v>6.0118836729057641</v>
      </c>
      <c r="D1456">
        <v>6.621636984386682</v>
      </c>
      <c r="E1456">
        <v>6.6983953624417616</v>
      </c>
      <c r="F1456">
        <v>6.4826614545782109</v>
      </c>
    </row>
    <row r="1457" spans="1:6">
      <c r="A1457" t="s">
        <v>4547</v>
      </c>
      <c r="B1457" t="s">
        <v>4548</v>
      </c>
      <c r="C1457">
        <v>7.5596319376504422</v>
      </c>
      <c r="D1457">
        <v>8.0084347284428983</v>
      </c>
      <c r="E1457">
        <v>7.9819777306581026</v>
      </c>
      <c r="F1457">
        <v>6.4657896399262</v>
      </c>
    </row>
    <row r="1458" spans="1:6">
      <c r="A1458" t="s">
        <v>1812</v>
      </c>
      <c r="B1458" t="s">
        <v>1813</v>
      </c>
      <c r="C1458">
        <v>3.7235002739535248</v>
      </c>
      <c r="D1458">
        <v>6.3417189273548713</v>
      </c>
      <c r="E1458">
        <v>6.2870030208250425</v>
      </c>
      <c r="F1458">
        <v>6.4599756005007638</v>
      </c>
    </row>
    <row r="1459" spans="1:6">
      <c r="A1459" t="s">
        <v>2117</v>
      </c>
      <c r="B1459" t="s">
        <v>2118</v>
      </c>
      <c r="C1459">
        <v>6.3633819818508517</v>
      </c>
      <c r="D1459">
        <v>3.3497341732307091</v>
      </c>
      <c r="E1459">
        <v>5.9649803780738946</v>
      </c>
      <c r="F1459">
        <v>6.430463373160773</v>
      </c>
    </row>
    <row r="1460" spans="1:6">
      <c r="A1460" t="s">
        <v>1055</v>
      </c>
      <c r="B1460" t="s">
        <v>1056</v>
      </c>
      <c r="C1460">
        <v>0</v>
      </c>
      <c r="D1460">
        <v>2.9425431126450854</v>
      </c>
      <c r="E1460">
        <v>3.5205009935837528</v>
      </c>
      <c r="F1460">
        <v>6.4291293319405014</v>
      </c>
    </row>
    <row r="1461" spans="1:6">
      <c r="A1461" t="s">
        <v>5573</v>
      </c>
      <c r="B1461" t="s">
        <v>5574</v>
      </c>
      <c r="C1461">
        <v>3.4263115685980687</v>
      </c>
      <c r="D1461">
        <v>3.4341334858227395</v>
      </c>
      <c r="E1461">
        <v>2.5660827627390441</v>
      </c>
      <c r="F1461">
        <v>6.4122747871408974</v>
      </c>
    </row>
    <row r="1462" spans="1:6">
      <c r="A1462" t="s">
        <v>3396</v>
      </c>
      <c r="B1462" t="s">
        <v>3397</v>
      </c>
      <c r="C1462">
        <v>3.6042878921089105</v>
      </c>
      <c r="D1462">
        <v>0</v>
      </c>
      <c r="E1462">
        <v>3.3214951564805815</v>
      </c>
      <c r="F1462">
        <v>6.3996615765270439</v>
      </c>
    </row>
    <row r="1463" spans="1:6">
      <c r="A1463" t="s">
        <v>32</v>
      </c>
      <c r="B1463" t="s">
        <v>2614</v>
      </c>
      <c r="C1463">
        <v>3.3815065658241785</v>
      </c>
      <c r="D1463">
        <v>8.8651684389188823</v>
      </c>
      <c r="E1463">
        <v>7.2254778210119621</v>
      </c>
      <c r="F1463">
        <v>6.3985535176864703</v>
      </c>
    </row>
    <row r="1464" spans="1:6">
      <c r="A1464" t="s">
        <v>5027</v>
      </c>
      <c r="B1464" t="s">
        <v>5028</v>
      </c>
      <c r="C1464">
        <v>2.8233693491539231</v>
      </c>
      <c r="D1464">
        <v>2.99206679727049</v>
      </c>
      <c r="E1464">
        <v>2.6241535600436205</v>
      </c>
      <c r="F1464">
        <v>6.367321154910055</v>
      </c>
    </row>
    <row r="1465" spans="1:6">
      <c r="A1465" t="s">
        <v>2955</v>
      </c>
      <c r="B1465" t="s">
        <v>2956</v>
      </c>
      <c r="C1465">
        <v>2.9208607905642316</v>
      </c>
      <c r="D1465">
        <v>3.0618537882560366</v>
      </c>
      <c r="E1465">
        <v>3.0141740670946544</v>
      </c>
      <c r="F1465">
        <v>6.3545983105158026</v>
      </c>
    </row>
    <row r="1466" spans="1:6">
      <c r="A1466" t="s">
        <v>650</v>
      </c>
      <c r="B1466" t="s">
        <v>181</v>
      </c>
      <c r="C1466">
        <v>0</v>
      </c>
      <c r="D1466">
        <v>0</v>
      </c>
      <c r="E1466">
        <v>7.776412840070055</v>
      </c>
      <c r="F1466">
        <v>6.3178599669500208</v>
      </c>
    </row>
    <row r="1467" spans="1:6">
      <c r="A1467" t="s">
        <v>44</v>
      </c>
      <c r="B1467" t="s">
        <v>321</v>
      </c>
      <c r="C1467">
        <v>0</v>
      </c>
      <c r="D1467">
        <v>0</v>
      </c>
      <c r="E1467">
        <v>0</v>
      </c>
      <c r="F1467">
        <v>6.3109776657109649</v>
      </c>
    </row>
    <row r="1468" spans="1:6">
      <c r="A1468" t="s">
        <v>5655</v>
      </c>
      <c r="B1468" t="s">
        <v>5656</v>
      </c>
      <c r="C1468">
        <v>2.8977276360220605</v>
      </c>
      <c r="D1468">
        <v>0</v>
      </c>
      <c r="E1468">
        <v>7.0038870917222553</v>
      </c>
      <c r="F1468">
        <v>6.3084901621272715</v>
      </c>
    </row>
    <row r="1469" spans="1:6">
      <c r="A1469" t="s">
        <v>4574</v>
      </c>
      <c r="B1469" t="s">
        <v>4575</v>
      </c>
      <c r="C1469">
        <v>3.896460203745133</v>
      </c>
      <c r="D1469">
        <v>6.3951175077426239</v>
      </c>
      <c r="E1469">
        <v>6.2643875947254344</v>
      </c>
      <c r="F1469">
        <v>6.3058872727975253</v>
      </c>
    </row>
    <row r="1470" spans="1:6">
      <c r="A1470" t="s">
        <v>3724</v>
      </c>
      <c r="B1470" t="s">
        <v>3725</v>
      </c>
      <c r="C1470">
        <v>3.2250282469454183</v>
      </c>
      <c r="D1470">
        <v>6.1604806249209707</v>
      </c>
      <c r="E1470">
        <v>6.9670505190774197</v>
      </c>
      <c r="F1470">
        <v>6.2788461947037657</v>
      </c>
    </row>
    <row r="1471" spans="1:6">
      <c r="A1471" t="s">
        <v>2184</v>
      </c>
      <c r="B1471" t="s">
        <v>2185</v>
      </c>
      <c r="C1471">
        <v>2.8814401464584996</v>
      </c>
      <c r="D1471">
        <v>3.0224156167239058</v>
      </c>
      <c r="E1471">
        <v>0</v>
      </c>
      <c r="F1471">
        <v>6.276025916974902</v>
      </c>
    </row>
    <row r="1472" spans="1:6">
      <c r="A1472" t="s">
        <v>3207</v>
      </c>
      <c r="B1472" t="s">
        <v>5661</v>
      </c>
      <c r="C1472">
        <v>14.135965565046025</v>
      </c>
      <c r="D1472">
        <v>11.203222775271502</v>
      </c>
      <c r="E1472">
        <v>13.520002277728214</v>
      </c>
      <c r="F1472">
        <v>6.2740472995771048</v>
      </c>
    </row>
    <row r="1473" spans="1:6">
      <c r="A1473" t="s">
        <v>5400</v>
      </c>
      <c r="B1473" t="s">
        <v>5401</v>
      </c>
      <c r="C1473">
        <v>6.0028668647852257</v>
      </c>
      <c r="D1473">
        <v>5.4516140588193132</v>
      </c>
      <c r="E1473">
        <v>5.5285304895136544</v>
      </c>
      <c r="F1473">
        <v>6.2310122877872072</v>
      </c>
    </row>
    <row r="1474" spans="1:6">
      <c r="A1474" t="s">
        <v>1159</v>
      </c>
      <c r="B1474" t="s">
        <v>1160</v>
      </c>
      <c r="C1474">
        <v>0</v>
      </c>
      <c r="D1474">
        <v>2.99206679727049</v>
      </c>
      <c r="E1474">
        <v>5.5332209404490449</v>
      </c>
      <c r="F1474">
        <v>6.1596583404346648</v>
      </c>
    </row>
    <row r="1475" spans="1:6">
      <c r="A1475" t="s">
        <v>5613</v>
      </c>
      <c r="B1475" t="s">
        <v>3190</v>
      </c>
      <c r="C1475">
        <v>9.1692971914609647</v>
      </c>
      <c r="D1475">
        <v>0</v>
      </c>
      <c r="E1475">
        <v>3.2688033457476457</v>
      </c>
      <c r="F1475">
        <v>6.1565193075212674</v>
      </c>
    </row>
    <row r="1476" spans="1:6">
      <c r="A1476" t="s">
        <v>4715</v>
      </c>
      <c r="B1476" t="s">
        <v>4716</v>
      </c>
      <c r="C1476">
        <v>15.899692180649923</v>
      </c>
      <c r="D1476">
        <v>14.267665883708808</v>
      </c>
      <c r="E1476">
        <v>12.607950851128461</v>
      </c>
      <c r="F1476">
        <v>6.153139095697818</v>
      </c>
    </row>
    <row r="1477" spans="1:6">
      <c r="A1477" t="s">
        <v>778</v>
      </c>
      <c r="B1477" t="s">
        <v>779</v>
      </c>
      <c r="C1477">
        <v>0</v>
      </c>
      <c r="D1477">
        <v>0</v>
      </c>
      <c r="E1477">
        <v>4.0453737975333901</v>
      </c>
      <c r="F1477">
        <v>6.1398389487564149</v>
      </c>
    </row>
    <row r="1478" spans="1:6">
      <c r="A1478" t="s">
        <v>3473</v>
      </c>
      <c r="B1478" t="s">
        <v>181</v>
      </c>
      <c r="C1478">
        <v>2.7077441355248499</v>
      </c>
      <c r="D1478">
        <v>0</v>
      </c>
      <c r="E1478">
        <v>0</v>
      </c>
      <c r="F1478">
        <v>6.1360977120344744</v>
      </c>
    </row>
    <row r="1479" spans="1:6">
      <c r="A1479" t="s">
        <v>2196</v>
      </c>
      <c r="B1479" t="s">
        <v>2197</v>
      </c>
      <c r="C1479">
        <v>2.9487412340980512</v>
      </c>
      <c r="D1479">
        <v>7.2921653979589554</v>
      </c>
      <c r="E1479">
        <v>8.3984243617601582</v>
      </c>
      <c r="F1479">
        <v>6.1180911286394632</v>
      </c>
    </row>
    <row r="1480" spans="1:6">
      <c r="A1480" t="s">
        <v>3921</v>
      </c>
      <c r="B1480" t="s">
        <v>181</v>
      </c>
      <c r="C1480">
        <v>5.8318920929055462</v>
      </c>
      <c r="D1480">
        <v>3.0035977507021019</v>
      </c>
      <c r="E1480">
        <v>5.807889110234612</v>
      </c>
      <c r="F1480">
        <v>6.1066464196919616</v>
      </c>
    </row>
    <row r="1481" spans="1:6">
      <c r="A1481" t="s">
        <v>1182</v>
      </c>
      <c r="B1481" t="s">
        <v>1183</v>
      </c>
      <c r="C1481">
        <v>0</v>
      </c>
      <c r="D1481">
        <v>2.9522420489507115</v>
      </c>
      <c r="E1481">
        <v>3.2452850652231007</v>
      </c>
      <c r="F1481">
        <v>6.0799291106546551</v>
      </c>
    </row>
    <row r="1482" spans="1:6">
      <c r="A1482" t="s">
        <v>1292</v>
      </c>
      <c r="B1482" t="s">
        <v>1066</v>
      </c>
      <c r="C1482">
        <v>0</v>
      </c>
      <c r="D1482">
        <v>0</v>
      </c>
      <c r="E1482">
        <v>2.9809274038180797</v>
      </c>
      <c r="F1482">
        <v>6.010872237872718</v>
      </c>
    </row>
    <row r="1483" spans="1:6">
      <c r="A1483" t="s">
        <v>5125</v>
      </c>
      <c r="B1483" t="s">
        <v>5126</v>
      </c>
      <c r="C1483">
        <v>5.9127393902515504</v>
      </c>
      <c r="D1483">
        <v>5.8615139440708539</v>
      </c>
      <c r="E1483">
        <v>6.3419739082024966</v>
      </c>
      <c r="F1483">
        <v>5.9798415059840027</v>
      </c>
    </row>
    <row r="1484" spans="1:6">
      <c r="A1484" t="s">
        <v>353</v>
      </c>
      <c r="B1484" t="s">
        <v>181</v>
      </c>
      <c r="C1484">
        <v>0</v>
      </c>
      <c r="D1484">
        <v>0</v>
      </c>
      <c r="E1484">
        <v>6.6086964021385111</v>
      </c>
      <c r="F1484">
        <v>5.9514061142876917</v>
      </c>
    </row>
    <row r="1485" spans="1:6">
      <c r="A1485" t="s">
        <v>5220</v>
      </c>
      <c r="B1485" t="s">
        <v>2621</v>
      </c>
      <c r="C1485">
        <v>6.2507175821034</v>
      </c>
      <c r="D1485">
        <v>3.0331522510040951</v>
      </c>
      <c r="E1485">
        <v>5.6153503301953087</v>
      </c>
      <c r="F1485">
        <v>5.9492821213148304</v>
      </c>
    </row>
    <row r="1486" spans="1:6">
      <c r="A1486" t="s">
        <v>4895</v>
      </c>
      <c r="B1486" t="s">
        <v>4896</v>
      </c>
      <c r="C1486">
        <v>2.7058825925034915</v>
      </c>
      <c r="D1486">
        <v>0</v>
      </c>
      <c r="E1486">
        <v>6.9591542740867744</v>
      </c>
      <c r="F1486">
        <v>5.924633188304421</v>
      </c>
    </row>
    <row r="1487" spans="1:6">
      <c r="A1487" t="s">
        <v>3886</v>
      </c>
      <c r="B1487" t="s">
        <v>3887</v>
      </c>
      <c r="C1487">
        <v>12.953179848343591</v>
      </c>
      <c r="D1487">
        <v>12.303030216619657</v>
      </c>
      <c r="E1487">
        <v>11.997045301669665</v>
      </c>
      <c r="F1487">
        <v>5.9219605256445167</v>
      </c>
    </row>
    <row r="1488" spans="1:6">
      <c r="A1488" t="s">
        <v>1683</v>
      </c>
      <c r="B1488" t="s">
        <v>1684</v>
      </c>
      <c r="C1488">
        <v>0</v>
      </c>
      <c r="D1488">
        <v>3.5845115175739601</v>
      </c>
      <c r="E1488">
        <v>0</v>
      </c>
      <c r="F1488">
        <v>5.8356778932945721</v>
      </c>
    </row>
    <row r="1489" spans="1:6">
      <c r="A1489" t="s">
        <v>4431</v>
      </c>
      <c r="B1489" t="s">
        <v>4432</v>
      </c>
      <c r="C1489">
        <v>15.034921466684139</v>
      </c>
      <c r="D1489">
        <v>13.509285337469414</v>
      </c>
      <c r="E1489">
        <v>13.352201744597473</v>
      </c>
      <c r="F1489">
        <v>5.798502501303485</v>
      </c>
    </row>
    <row r="1490" spans="1:6">
      <c r="A1490" t="s">
        <v>3878</v>
      </c>
      <c r="B1490" t="s">
        <v>3879</v>
      </c>
      <c r="C1490">
        <v>16.235334597101939</v>
      </c>
      <c r="D1490">
        <v>15.585406299851986</v>
      </c>
      <c r="E1490">
        <v>13.227980269259737</v>
      </c>
      <c r="F1490">
        <v>5.7327041253224822</v>
      </c>
    </row>
    <row r="1491" spans="1:6">
      <c r="A1491" t="s">
        <v>3508</v>
      </c>
      <c r="B1491" t="s">
        <v>3509</v>
      </c>
      <c r="C1491">
        <v>13.235274085970108</v>
      </c>
      <c r="D1491">
        <v>10.288744206413586</v>
      </c>
      <c r="E1491">
        <v>11.191567952849411</v>
      </c>
      <c r="F1491">
        <v>5.7276764545450565</v>
      </c>
    </row>
    <row r="1492" spans="1:6">
      <c r="A1492" t="s">
        <v>4695</v>
      </c>
      <c r="B1492" t="s">
        <v>4696</v>
      </c>
      <c r="C1492">
        <v>12.17297497340147</v>
      </c>
      <c r="D1492">
        <v>12.536832166890306</v>
      </c>
      <c r="E1492">
        <v>11.368645684214485</v>
      </c>
      <c r="F1492">
        <v>5.7216919533158332</v>
      </c>
    </row>
    <row r="1493" spans="1:6">
      <c r="A1493" t="s">
        <v>5333</v>
      </c>
      <c r="B1493" t="s">
        <v>181</v>
      </c>
      <c r="C1493">
        <v>8.0381117222969962</v>
      </c>
      <c r="D1493">
        <v>7.6387047918639706</v>
      </c>
      <c r="E1493">
        <v>7.3968166503843982</v>
      </c>
      <c r="F1493">
        <v>5.6458550993100207</v>
      </c>
    </row>
    <row r="1494" spans="1:6">
      <c r="A1494" t="s">
        <v>2645</v>
      </c>
      <c r="B1494" t="s">
        <v>2646</v>
      </c>
      <c r="C1494">
        <v>2.9791893557831695</v>
      </c>
      <c r="D1494">
        <v>3.4886972092814705</v>
      </c>
      <c r="E1494">
        <v>6.1635706104299981</v>
      </c>
      <c r="F1494">
        <v>5.5939319582091089</v>
      </c>
    </row>
    <row r="1495" spans="1:6">
      <c r="A1495" t="s">
        <v>5230</v>
      </c>
      <c r="B1495" t="s">
        <v>5231</v>
      </c>
      <c r="C1495">
        <v>6.5618745181002129</v>
      </c>
      <c r="D1495">
        <v>6.2181633340181897</v>
      </c>
      <c r="E1495">
        <v>5.870962396232871</v>
      </c>
      <c r="F1495">
        <v>5.5439377177300067</v>
      </c>
    </row>
    <row r="1496" spans="1:6">
      <c r="A1496" t="s">
        <v>3775</v>
      </c>
      <c r="B1496" t="s">
        <v>3776</v>
      </c>
      <c r="C1496">
        <v>2.8851502447497079</v>
      </c>
      <c r="D1496">
        <v>5.8725159080768936</v>
      </c>
      <c r="E1496">
        <v>6.3530589489014933</v>
      </c>
      <c r="F1496">
        <v>5.4908225969466882</v>
      </c>
    </row>
    <row r="1497" spans="1:6">
      <c r="A1497" t="s">
        <v>4409</v>
      </c>
      <c r="B1497" t="s">
        <v>4410</v>
      </c>
      <c r="C1497">
        <v>12.567465051076127</v>
      </c>
      <c r="D1497">
        <v>5.4489832158247236</v>
      </c>
      <c r="E1497">
        <v>10.768319324792088</v>
      </c>
      <c r="F1497">
        <v>5.4830868798731789</v>
      </c>
    </row>
    <row r="1498" spans="1:6">
      <c r="A1498" t="s">
        <v>4160</v>
      </c>
      <c r="B1498" t="s">
        <v>4161</v>
      </c>
      <c r="C1498">
        <v>13.406050783154367</v>
      </c>
      <c r="D1498">
        <v>13.168592910567718</v>
      </c>
      <c r="E1498">
        <v>12.758612407841863</v>
      </c>
      <c r="F1498">
        <v>5.4803666168159699</v>
      </c>
    </row>
    <row r="1499" spans="1:6">
      <c r="A1499" t="s">
        <v>2732</v>
      </c>
      <c r="B1499" t="s">
        <v>2733</v>
      </c>
      <c r="C1499">
        <v>5.9021747130489324</v>
      </c>
      <c r="D1499">
        <v>0</v>
      </c>
      <c r="E1499">
        <v>6.5888014499887122</v>
      </c>
      <c r="F1499">
        <v>5.4693790127323059</v>
      </c>
    </row>
    <row r="1500" spans="1:6">
      <c r="A1500" t="s">
        <v>1865</v>
      </c>
      <c r="B1500" t="s">
        <v>5663</v>
      </c>
      <c r="C1500">
        <v>11.944351207884633</v>
      </c>
      <c r="D1500">
        <v>4.9310939490603527</v>
      </c>
      <c r="E1500">
        <v>11.92018580667353</v>
      </c>
      <c r="F1500">
        <v>5.4464155875271345</v>
      </c>
    </row>
    <row r="1501" spans="1:6">
      <c r="A1501" t="s">
        <v>3860</v>
      </c>
      <c r="B1501" t="s">
        <v>181</v>
      </c>
      <c r="C1501">
        <v>13.088826435684805</v>
      </c>
      <c r="D1501">
        <v>10.256528883368411</v>
      </c>
      <c r="E1501">
        <v>12.637219706704368</v>
      </c>
      <c r="F1501">
        <v>5.4381702179211828</v>
      </c>
    </row>
    <row r="1502" spans="1:6">
      <c r="A1502" t="s">
        <v>2726</v>
      </c>
      <c r="B1502" t="s">
        <v>2727</v>
      </c>
      <c r="C1502">
        <v>6.301444813395003</v>
      </c>
      <c r="D1502">
        <v>2.7660025968952859</v>
      </c>
      <c r="E1502">
        <v>6.5345054082899008</v>
      </c>
      <c r="F1502">
        <v>5.4151310297632538</v>
      </c>
    </row>
    <row r="1503" spans="1:6">
      <c r="A1503" t="s">
        <v>4082</v>
      </c>
      <c r="B1503" t="s">
        <v>4081</v>
      </c>
      <c r="C1503">
        <v>5.876999033520562</v>
      </c>
      <c r="D1503">
        <v>0</v>
      </c>
      <c r="E1503">
        <v>4.8517874322341381</v>
      </c>
      <c r="F1503">
        <v>5.4147820942289826</v>
      </c>
    </row>
    <row r="1504" spans="1:6">
      <c r="A1504" t="s">
        <v>1915</v>
      </c>
      <c r="B1504" t="s">
        <v>1916</v>
      </c>
      <c r="C1504">
        <v>14.435155291966044</v>
      </c>
      <c r="D1504">
        <v>14.628493864103801</v>
      </c>
      <c r="E1504">
        <v>10.327835904765706</v>
      </c>
      <c r="F1504">
        <v>5.4076756355754343</v>
      </c>
    </row>
    <row r="1505" spans="1:6">
      <c r="A1505" t="s">
        <v>3996</v>
      </c>
      <c r="B1505" t="s">
        <v>3997</v>
      </c>
      <c r="C1505">
        <v>9.744772122432968</v>
      </c>
      <c r="D1505">
        <v>0</v>
      </c>
      <c r="E1505">
        <v>0</v>
      </c>
      <c r="F1505">
        <v>5.3716724874874355</v>
      </c>
    </row>
    <row r="1506" spans="1:6">
      <c r="A1506" t="s">
        <v>1665</v>
      </c>
      <c r="B1506" t="s">
        <v>181</v>
      </c>
      <c r="C1506">
        <v>0</v>
      </c>
      <c r="D1506">
        <v>0</v>
      </c>
      <c r="E1506">
        <v>0</v>
      </c>
      <c r="F1506">
        <v>5.3421595393077146</v>
      </c>
    </row>
    <row r="1507" spans="1:6">
      <c r="A1507" t="s">
        <v>2358</v>
      </c>
      <c r="B1507" t="s">
        <v>2359</v>
      </c>
      <c r="C1507">
        <v>14.19991456251344</v>
      </c>
      <c r="D1507">
        <v>12.176480524938505</v>
      </c>
      <c r="E1507">
        <v>12.296996272461612</v>
      </c>
      <c r="F1507">
        <v>5.3251175047584871</v>
      </c>
    </row>
    <row r="1508" spans="1:6">
      <c r="A1508" t="s">
        <v>1399</v>
      </c>
      <c r="B1508" t="s">
        <v>5661</v>
      </c>
      <c r="C1508">
        <v>0</v>
      </c>
      <c r="D1508">
        <v>0</v>
      </c>
      <c r="E1508">
        <v>0</v>
      </c>
      <c r="F1508">
        <v>5.3176686101624773</v>
      </c>
    </row>
    <row r="1509" spans="1:6">
      <c r="A1509" t="s">
        <v>4570</v>
      </c>
      <c r="B1509" t="s">
        <v>4571</v>
      </c>
      <c r="C1509">
        <v>10.453314383738533</v>
      </c>
      <c r="D1509">
        <v>9.4049617912023606</v>
      </c>
      <c r="E1509">
        <v>5.1834015162304308</v>
      </c>
      <c r="F1509">
        <v>5.3078240134225192</v>
      </c>
    </row>
    <row r="1510" spans="1:6">
      <c r="A1510" t="s">
        <v>2278</v>
      </c>
      <c r="B1510" t="s">
        <v>5661</v>
      </c>
      <c r="C1510">
        <v>10.217372881750993</v>
      </c>
      <c r="D1510">
        <v>0</v>
      </c>
      <c r="E1510">
        <v>5.0620800467163436</v>
      </c>
      <c r="F1510">
        <v>5.2978944759260509</v>
      </c>
    </row>
    <row r="1511" spans="1:6">
      <c r="A1511" t="s">
        <v>2860</v>
      </c>
      <c r="B1511" t="s">
        <v>2849</v>
      </c>
      <c r="C1511">
        <v>15.079585417164228</v>
      </c>
      <c r="D1511">
        <v>0</v>
      </c>
      <c r="E1511">
        <v>4.145700479741846</v>
      </c>
      <c r="F1511">
        <v>5.2904448925790577</v>
      </c>
    </row>
    <row r="1512" spans="1:6">
      <c r="A1512" t="s">
        <v>1489</v>
      </c>
      <c r="B1512" t="s">
        <v>181</v>
      </c>
      <c r="C1512">
        <v>0</v>
      </c>
      <c r="D1512">
        <v>0</v>
      </c>
      <c r="E1512">
        <v>0</v>
      </c>
      <c r="F1512">
        <v>5.2819079677013825</v>
      </c>
    </row>
    <row r="1513" spans="1:6">
      <c r="A1513" t="s">
        <v>4683</v>
      </c>
      <c r="B1513" t="s">
        <v>4684</v>
      </c>
      <c r="C1513">
        <v>16.167582352123254</v>
      </c>
      <c r="D1513">
        <v>15.128043919300374</v>
      </c>
      <c r="E1513">
        <v>14.053327251635119</v>
      </c>
      <c r="F1513">
        <v>5.2552485802892601</v>
      </c>
    </row>
    <row r="1514" spans="1:6">
      <c r="A1514" t="s">
        <v>2119</v>
      </c>
      <c r="B1514" t="s">
        <v>5672</v>
      </c>
      <c r="C1514">
        <v>7.3465248851742908</v>
      </c>
      <c r="D1514">
        <v>6.7103809309169113</v>
      </c>
      <c r="E1514">
        <v>3.2480074367188814</v>
      </c>
      <c r="F1514">
        <v>5.2527727073241923</v>
      </c>
    </row>
    <row r="1515" spans="1:6">
      <c r="A1515" t="s">
        <v>405</v>
      </c>
      <c r="B1515" t="s">
        <v>181</v>
      </c>
      <c r="C1515">
        <v>0</v>
      </c>
      <c r="D1515">
        <v>0</v>
      </c>
      <c r="E1515">
        <v>5.3909175343981985</v>
      </c>
      <c r="F1515">
        <v>5.1966308677077393</v>
      </c>
    </row>
    <row r="1516" spans="1:6">
      <c r="A1516" t="s">
        <v>825</v>
      </c>
      <c r="B1516" t="s">
        <v>826</v>
      </c>
      <c r="C1516">
        <v>0</v>
      </c>
      <c r="D1516">
        <v>0</v>
      </c>
      <c r="E1516">
        <v>3.9410158041760499</v>
      </c>
      <c r="F1516">
        <v>5.1913930590176092</v>
      </c>
    </row>
    <row r="1517" spans="1:6">
      <c r="A1517" t="s">
        <v>3782</v>
      </c>
      <c r="B1517" t="s">
        <v>260</v>
      </c>
      <c r="C1517">
        <v>11.225859974810152</v>
      </c>
      <c r="D1517">
        <v>10.130949776202613</v>
      </c>
      <c r="E1517">
        <v>10.598538138608635</v>
      </c>
      <c r="F1517">
        <v>5.1735449048513784</v>
      </c>
    </row>
    <row r="1518" spans="1:6">
      <c r="A1518" t="s">
        <v>1480</v>
      </c>
      <c r="B1518" t="s">
        <v>1481</v>
      </c>
      <c r="C1518">
        <v>0</v>
      </c>
      <c r="D1518">
        <v>0</v>
      </c>
      <c r="E1518">
        <v>0</v>
      </c>
      <c r="F1518">
        <v>5.1564244645283326</v>
      </c>
    </row>
    <row r="1519" spans="1:6">
      <c r="A1519" t="s">
        <v>4622</v>
      </c>
      <c r="B1519" t="s">
        <v>181</v>
      </c>
      <c r="C1519">
        <v>10.563927114631996</v>
      </c>
      <c r="D1519">
        <v>10.770032470149864</v>
      </c>
      <c r="E1519">
        <v>10.301330944661341</v>
      </c>
      <c r="F1519">
        <v>5.132133325539078</v>
      </c>
    </row>
    <row r="1520" spans="1:6">
      <c r="A1520" t="s">
        <v>5247</v>
      </c>
      <c r="B1520" t="s">
        <v>181</v>
      </c>
      <c r="C1520">
        <v>4.4992952148726646</v>
      </c>
      <c r="D1520">
        <v>0</v>
      </c>
      <c r="E1520">
        <v>5.2535603483320248</v>
      </c>
      <c r="F1520">
        <v>5.105828576439607</v>
      </c>
    </row>
    <row r="1521" spans="1:6">
      <c r="A1521" t="s">
        <v>4969</v>
      </c>
      <c r="B1521" t="s">
        <v>4968</v>
      </c>
      <c r="C1521">
        <v>11.728266318071444</v>
      </c>
      <c r="D1521">
        <v>10.412175797978515</v>
      </c>
      <c r="E1521">
        <v>10.705438460915264</v>
      </c>
      <c r="F1521">
        <v>5.0919975400090669</v>
      </c>
    </row>
    <row r="1522" spans="1:6">
      <c r="A1522" t="s">
        <v>5410</v>
      </c>
      <c r="B1522" t="s">
        <v>5411</v>
      </c>
      <c r="C1522">
        <v>11.606172191052913</v>
      </c>
      <c r="D1522">
        <v>5.3061071267575493</v>
      </c>
      <c r="E1522">
        <v>4.8545591425691343</v>
      </c>
      <c r="F1522">
        <v>5.0829245730881984</v>
      </c>
    </row>
    <row r="1523" spans="1:6">
      <c r="A1523" t="s">
        <v>3475</v>
      </c>
      <c r="B1523" t="s">
        <v>181</v>
      </c>
      <c r="C1523">
        <v>4.6186049803775111</v>
      </c>
      <c r="D1523">
        <v>0</v>
      </c>
      <c r="E1523">
        <v>9.3169277656982068</v>
      </c>
      <c r="F1523">
        <v>5.0717426288877343</v>
      </c>
    </row>
    <row r="1524" spans="1:6">
      <c r="A1524" t="s">
        <v>5351</v>
      </c>
      <c r="B1524" t="s">
        <v>5352</v>
      </c>
      <c r="C1524">
        <v>14.436923094359063</v>
      </c>
      <c r="D1524">
        <v>7.2748345853632452</v>
      </c>
      <c r="E1524">
        <v>0</v>
      </c>
      <c r="F1524">
        <v>5.0681751707270779</v>
      </c>
    </row>
    <row r="1525" spans="1:6">
      <c r="A1525" t="s">
        <v>4499</v>
      </c>
      <c r="B1525" t="s">
        <v>4500</v>
      </c>
      <c r="C1525">
        <v>9.7901317791505313</v>
      </c>
      <c r="D1525">
        <v>10.837150055200592</v>
      </c>
      <c r="E1525">
        <v>11.520426433177221</v>
      </c>
      <c r="F1525">
        <v>5.0361132065748313</v>
      </c>
    </row>
    <row r="1526" spans="1:6">
      <c r="A1526" t="s">
        <v>4247</v>
      </c>
      <c r="B1526" t="s">
        <v>4248</v>
      </c>
      <c r="C1526">
        <v>5.166096616437617</v>
      </c>
      <c r="D1526">
        <v>5.1738826493646553</v>
      </c>
      <c r="E1526">
        <v>9.8502249433889659</v>
      </c>
      <c r="F1526">
        <v>5.0227911069970972</v>
      </c>
    </row>
    <row r="1527" spans="1:6">
      <c r="A1527" t="s">
        <v>1269</v>
      </c>
      <c r="B1527" t="s">
        <v>1270</v>
      </c>
      <c r="C1527">
        <v>0</v>
      </c>
      <c r="D1527">
        <v>0</v>
      </c>
      <c r="E1527">
        <v>4.9566955995253537</v>
      </c>
      <c r="F1527">
        <v>4.9984019680468403</v>
      </c>
    </row>
    <row r="1528" spans="1:6">
      <c r="A1528" t="s">
        <v>1434</v>
      </c>
      <c r="B1528" t="s">
        <v>1435</v>
      </c>
      <c r="C1528">
        <v>0</v>
      </c>
      <c r="D1528">
        <v>0</v>
      </c>
      <c r="E1528">
        <v>0</v>
      </c>
      <c r="F1528">
        <v>4.9523097849990902</v>
      </c>
    </row>
    <row r="1529" spans="1:6">
      <c r="A1529" t="s">
        <v>1774</v>
      </c>
      <c r="B1529" t="s">
        <v>1775</v>
      </c>
      <c r="C1529">
        <v>10.506200480144168</v>
      </c>
      <c r="D1529">
        <v>9.6970113153801876</v>
      </c>
      <c r="E1529">
        <v>9.1128289320966154</v>
      </c>
      <c r="F1529">
        <v>4.9464155875271345</v>
      </c>
    </row>
    <row r="1530" spans="1:6">
      <c r="A1530" t="s">
        <v>5304</v>
      </c>
      <c r="B1530" t="s">
        <v>5305</v>
      </c>
      <c r="C1530">
        <v>9.4666617700324664</v>
      </c>
      <c r="D1530">
        <v>9.2867865314357338</v>
      </c>
      <c r="E1530">
        <v>9.4485175215397295</v>
      </c>
      <c r="F1530">
        <v>4.9300235852392928</v>
      </c>
    </row>
    <row r="1531" spans="1:6">
      <c r="A1531" t="s">
        <v>4035</v>
      </c>
      <c r="B1531" t="s">
        <v>4036</v>
      </c>
      <c r="C1531">
        <v>11.936248694701749</v>
      </c>
      <c r="D1531">
        <v>5.8304636846801943</v>
      </c>
      <c r="E1531">
        <v>11.909309845036166</v>
      </c>
      <c r="F1531">
        <v>4.9292081126943232</v>
      </c>
    </row>
    <row r="1532" spans="1:6">
      <c r="A1532" t="s">
        <v>2466</v>
      </c>
      <c r="B1532" t="s">
        <v>2467</v>
      </c>
      <c r="C1532">
        <v>10.152695347320989</v>
      </c>
      <c r="D1532">
        <v>12.544198795172502</v>
      </c>
      <c r="E1532">
        <v>5.1967166811173628</v>
      </c>
      <c r="F1532">
        <v>4.9174646132340518</v>
      </c>
    </row>
    <row r="1533" spans="1:6">
      <c r="A1533" t="s">
        <v>396</v>
      </c>
      <c r="B1533" t="s">
        <v>181</v>
      </c>
      <c r="C1533">
        <v>0</v>
      </c>
      <c r="D1533">
        <v>0</v>
      </c>
      <c r="E1533">
        <v>9.766041778360103</v>
      </c>
      <c r="F1533">
        <v>4.9147820942289826</v>
      </c>
    </row>
    <row r="1534" spans="1:6">
      <c r="A1534" t="s">
        <v>4559</v>
      </c>
      <c r="B1534" t="s">
        <v>4560</v>
      </c>
      <c r="C1534">
        <v>10.741600347353977</v>
      </c>
      <c r="D1534">
        <v>5.1777966803729667</v>
      </c>
      <c r="E1534">
        <v>10.398718772186601</v>
      </c>
      <c r="F1534">
        <v>4.9006359236637902</v>
      </c>
    </row>
    <row r="1535" spans="1:6">
      <c r="A1535" t="s">
        <v>4377</v>
      </c>
      <c r="B1535" t="s">
        <v>4378</v>
      </c>
      <c r="C1535">
        <v>10.661265642699014</v>
      </c>
      <c r="D1535">
        <v>8.4551627953881265</v>
      </c>
      <c r="E1535">
        <v>9.9746177374654756</v>
      </c>
      <c r="F1535">
        <v>4.8867674315502558</v>
      </c>
    </row>
    <row r="1536" spans="1:6">
      <c r="A1536" t="s">
        <v>4225</v>
      </c>
      <c r="B1536" t="s">
        <v>4226</v>
      </c>
      <c r="C1536">
        <v>4.1297774857319132</v>
      </c>
      <c r="D1536">
        <v>0</v>
      </c>
      <c r="E1536">
        <v>8.4242580755884546</v>
      </c>
      <c r="F1536">
        <v>4.8828585303663568</v>
      </c>
    </row>
    <row r="1537" spans="1:6">
      <c r="A1537" t="s">
        <v>2218</v>
      </c>
      <c r="B1537" t="s">
        <v>5661</v>
      </c>
      <c r="C1537">
        <v>9.7011279112659903</v>
      </c>
      <c r="D1537">
        <v>8.3352747952853008</v>
      </c>
      <c r="E1537">
        <v>9.0883174162129929</v>
      </c>
      <c r="F1537">
        <v>4.8783615492189538</v>
      </c>
    </row>
    <row r="1538" spans="1:6">
      <c r="A1538" t="s">
        <v>4825</v>
      </c>
      <c r="B1538" t="s">
        <v>181</v>
      </c>
      <c r="C1538">
        <v>12.089099078597711</v>
      </c>
      <c r="D1538">
        <v>11.967529135584201</v>
      </c>
      <c r="E1538">
        <v>11.636188414690977</v>
      </c>
      <c r="F1538">
        <v>4.8782281238604641</v>
      </c>
    </row>
    <row r="1539" spans="1:6">
      <c r="A1539" t="s">
        <v>3931</v>
      </c>
      <c r="B1539" t="s">
        <v>181</v>
      </c>
      <c r="C1539">
        <v>9.1437579928159316</v>
      </c>
      <c r="D1539">
        <v>0</v>
      </c>
      <c r="E1539">
        <v>9.5844054177648772</v>
      </c>
      <c r="F1539">
        <v>4.8664483231187985</v>
      </c>
    </row>
    <row r="1540" spans="1:6">
      <c r="A1540" t="s">
        <v>2367</v>
      </c>
      <c r="B1540" t="s">
        <v>2368</v>
      </c>
      <c r="C1540">
        <v>4.7795642467115913</v>
      </c>
      <c r="D1540">
        <v>0</v>
      </c>
      <c r="E1540">
        <v>9.4778859671195193</v>
      </c>
      <c r="F1540">
        <v>4.8642238792483123</v>
      </c>
    </row>
    <row r="1541" spans="1:6">
      <c r="A1541" t="s">
        <v>2097</v>
      </c>
      <c r="B1541" t="s">
        <v>2098</v>
      </c>
      <c r="C1541">
        <v>11.556751471371136</v>
      </c>
      <c r="D1541">
        <v>10.010595579181135</v>
      </c>
      <c r="E1541">
        <v>8.8709036673732911</v>
      </c>
      <c r="F1541">
        <v>4.8532048391260094</v>
      </c>
    </row>
    <row r="1542" spans="1:6">
      <c r="A1542" t="s">
        <v>4773</v>
      </c>
      <c r="B1542" t="s">
        <v>4774</v>
      </c>
      <c r="C1542">
        <v>8.9949903567149896</v>
      </c>
      <c r="D1542">
        <v>4.0339322752459905</v>
      </c>
      <c r="E1542">
        <v>9.5541367887111832</v>
      </c>
      <c r="F1542">
        <v>4.8476576515239778</v>
      </c>
    </row>
    <row r="1543" spans="1:6">
      <c r="A1543" t="s">
        <v>4286</v>
      </c>
      <c r="B1543" t="s">
        <v>4287</v>
      </c>
      <c r="C1543">
        <v>4.3587868072655338</v>
      </c>
      <c r="D1543">
        <v>0</v>
      </c>
      <c r="E1543">
        <v>0</v>
      </c>
      <c r="F1543">
        <v>4.8412515354983032</v>
      </c>
    </row>
    <row r="1544" spans="1:6">
      <c r="A1544" t="s">
        <v>4074</v>
      </c>
      <c r="B1544" t="s">
        <v>4075</v>
      </c>
      <c r="C1544">
        <v>11.59636137407524</v>
      </c>
      <c r="D1544">
        <v>8.814442808304241</v>
      </c>
      <c r="E1544">
        <v>8.7334689639469154</v>
      </c>
      <c r="F1544">
        <v>4.8254630389667099</v>
      </c>
    </row>
    <row r="1545" spans="1:6">
      <c r="A1545" t="s">
        <v>4877</v>
      </c>
      <c r="B1545" t="s">
        <v>4878</v>
      </c>
      <c r="C1545">
        <v>8.2663199046100004</v>
      </c>
      <c r="D1545">
        <v>3.9752050446356306</v>
      </c>
      <c r="E1545">
        <v>9.4880818890861356</v>
      </c>
      <c r="F1545">
        <v>4.8241248564636701</v>
      </c>
    </row>
    <row r="1546" spans="1:6">
      <c r="A1546" t="s">
        <v>3426</v>
      </c>
      <c r="B1546" t="s">
        <v>181</v>
      </c>
      <c r="C1546">
        <v>4.4117473123564288</v>
      </c>
      <c r="D1546">
        <v>0</v>
      </c>
      <c r="E1546">
        <v>0</v>
      </c>
      <c r="F1546">
        <v>4.8182126196809225</v>
      </c>
    </row>
    <row r="1547" spans="1:6">
      <c r="A1547" t="s">
        <v>2971</v>
      </c>
      <c r="B1547" t="s">
        <v>5661</v>
      </c>
      <c r="C1547">
        <v>11.393441966443081</v>
      </c>
      <c r="D1547">
        <v>9.8536121927245297</v>
      </c>
      <c r="E1547">
        <v>11.321084352363567</v>
      </c>
      <c r="F1547">
        <v>4.7979923536972402</v>
      </c>
    </row>
    <row r="1548" spans="1:6">
      <c r="A1548" t="s">
        <v>3344</v>
      </c>
      <c r="B1548" t="s">
        <v>3345</v>
      </c>
      <c r="C1548">
        <v>4.3814733569057998</v>
      </c>
      <c r="D1548">
        <v>0</v>
      </c>
      <c r="E1548">
        <v>9.602918809296213</v>
      </c>
      <c r="F1548">
        <v>4.7879397770744774</v>
      </c>
    </row>
    <row r="1549" spans="1:6">
      <c r="A1549" t="s">
        <v>415</v>
      </c>
      <c r="B1549" t="s">
        <v>181</v>
      </c>
      <c r="C1549">
        <v>0</v>
      </c>
      <c r="D1549">
        <v>0</v>
      </c>
      <c r="E1549">
        <v>9.6128289320966154</v>
      </c>
      <c r="F1549">
        <v>4.7854496431757623</v>
      </c>
    </row>
    <row r="1550" spans="1:6">
      <c r="A1550" t="s">
        <v>2412</v>
      </c>
      <c r="B1550" t="s">
        <v>2413</v>
      </c>
      <c r="C1550">
        <v>11.482958846457558</v>
      </c>
      <c r="D1550">
        <v>5.4709786297026071</v>
      </c>
      <c r="E1550">
        <v>10.653578163353583</v>
      </c>
      <c r="F1550">
        <v>4.7755657263870539</v>
      </c>
    </row>
    <row r="1551" spans="1:6">
      <c r="A1551" t="s">
        <v>1538</v>
      </c>
      <c r="B1551" t="s">
        <v>181</v>
      </c>
      <c r="C1551">
        <v>0</v>
      </c>
      <c r="D1551">
        <v>0</v>
      </c>
      <c r="E1551">
        <v>0</v>
      </c>
      <c r="F1551">
        <v>4.7612711502004084</v>
      </c>
    </row>
    <row r="1552" spans="1:6">
      <c r="A1552" t="s">
        <v>4360</v>
      </c>
      <c r="B1552" t="s">
        <v>181</v>
      </c>
      <c r="C1552">
        <v>10.699280893857761</v>
      </c>
      <c r="D1552">
        <v>9.5336994840533649</v>
      </c>
      <c r="E1552">
        <v>0</v>
      </c>
      <c r="F1552">
        <v>4.7609964782008358</v>
      </c>
    </row>
    <row r="1553" spans="1:6">
      <c r="A1553" t="s">
        <v>4638</v>
      </c>
      <c r="B1553" t="s">
        <v>4639</v>
      </c>
      <c r="C1553">
        <v>4.3885618907214878</v>
      </c>
      <c r="D1553">
        <v>4.1536459499372871</v>
      </c>
      <c r="E1553">
        <v>8.4990165974434859</v>
      </c>
      <c r="F1553">
        <v>4.7598377813996171</v>
      </c>
    </row>
    <row r="1554" spans="1:6">
      <c r="A1554" t="s">
        <v>4443</v>
      </c>
      <c r="B1554" t="s">
        <v>4444</v>
      </c>
      <c r="C1554">
        <v>10.123266481532902</v>
      </c>
      <c r="D1554">
        <v>8.5834384997052311</v>
      </c>
      <c r="E1554">
        <v>7.1602043024262603</v>
      </c>
      <c r="F1554">
        <v>4.7581159408903702</v>
      </c>
    </row>
    <row r="1555" spans="1:6">
      <c r="A1555" t="s">
        <v>522</v>
      </c>
      <c r="B1555" t="s">
        <v>523</v>
      </c>
      <c r="C1555">
        <v>0</v>
      </c>
      <c r="D1555">
        <v>0</v>
      </c>
      <c r="E1555">
        <v>4.7287827825255908</v>
      </c>
      <c r="F1555">
        <v>4.7420086284577856</v>
      </c>
    </row>
    <row r="1556" spans="1:6">
      <c r="A1556" t="s">
        <v>1776</v>
      </c>
      <c r="B1556" t="s">
        <v>1777</v>
      </c>
      <c r="C1556">
        <v>10.38468800034512</v>
      </c>
      <c r="D1556">
        <v>0</v>
      </c>
      <c r="E1556">
        <v>9.1117817012459277</v>
      </c>
      <c r="F1556">
        <v>4.732630142138798</v>
      </c>
    </row>
    <row r="1557" spans="1:6">
      <c r="A1557" t="s">
        <v>4888</v>
      </c>
      <c r="B1557" t="s">
        <v>4889</v>
      </c>
      <c r="C1557">
        <v>10.776258948433973</v>
      </c>
      <c r="D1557">
        <v>0</v>
      </c>
      <c r="E1557">
        <v>7.4244402372479161</v>
      </c>
      <c r="F1557">
        <v>4.7292443202366794</v>
      </c>
    </row>
    <row r="1558" spans="1:6">
      <c r="A1558" t="s">
        <v>2115</v>
      </c>
      <c r="B1558" t="s">
        <v>2116</v>
      </c>
      <c r="C1558">
        <v>11.231453305604852</v>
      </c>
      <c r="D1558">
        <v>10.314054869883346</v>
      </c>
      <c r="E1558">
        <v>6.006429225787655</v>
      </c>
      <c r="F1558">
        <v>4.727180494939522</v>
      </c>
    </row>
    <row r="1559" spans="1:6">
      <c r="A1559" t="s">
        <v>507</v>
      </c>
      <c r="B1559" t="s">
        <v>5661</v>
      </c>
      <c r="C1559">
        <v>0</v>
      </c>
      <c r="D1559">
        <v>0</v>
      </c>
      <c r="E1559">
        <v>4.7967982702352172</v>
      </c>
      <c r="F1559">
        <v>4.6988266218430326</v>
      </c>
    </row>
    <row r="1560" spans="1:6">
      <c r="A1560" t="s">
        <v>2416</v>
      </c>
      <c r="B1560" t="s">
        <v>2417</v>
      </c>
      <c r="C1560">
        <v>9.8813793394047451</v>
      </c>
      <c r="D1560">
        <v>8.5842707163025764</v>
      </c>
      <c r="E1560">
        <v>9.3775324565921672</v>
      </c>
      <c r="F1560">
        <v>4.6707705305738507</v>
      </c>
    </row>
    <row r="1561" spans="1:6">
      <c r="A1561" t="s">
        <v>2214</v>
      </c>
      <c r="B1561" t="s">
        <v>2215</v>
      </c>
      <c r="C1561">
        <v>4.7133420409248092</v>
      </c>
      <c r="D1561">
        <v>4.889662695724371</v>
      </c>
      <c r="E1561">
        <v>0</v>
      </c>
      <c r="F1561">
        <v>4.6664770149899555</v>
      </c>
    </row>
    <row r="1562" spans="1:6">
      <c r="A1562" t="s">
        <v>4472</v>
      </c>
      <c r="B1562" t="s">
        <v>4473</v>
      </c>
      <c r="C1562">
        <v>4.1839039310579249</v>
      </c>
      <c r="D1562">
        <v>0</v>
      </c>
      <c r="E1562">
        <v>9.9232628502092268</v>
      </c>
      <c r="F1562">
        <v>4.6589210962631649</v>
      </c>
    </row>
    <row r="1563" spans="1:6">
      <c r="A1563" t="s">
        <v>104</v>
      </c>
      <c r="B1563" t="s">
        <v>154</v>
      </c>
      <c r="C1563">
        <v>8.9126727789996245</v>
      </c>
      <c r="D1563">
        <v>3.7706257636525495</v>
      </c>
      <c r="E1563">
        <v>9.0992520651534612</v>
      </c>
      <c r="F1563">
        <v>4.647310374445814</v>
      </c>
    </row>
    <row r="1564" spans="1:6">
      <c r="A1564" t="s">
        <v>1782</v>
      </c>
      <c r="B1564" t="s">
        <v>1783</v>
      </c>
      <c r="C1564">
        <v>13.282330080074736</v>
      </c>
      <c r="D1564">
        <v>11.755097345755864</v>
      </c>
      <c r="E1564">
        <v>9.0245264020440583</v>
      </c>
      <c r="F1564">
        <v>4.6449863768514907</v>
      </c>
    </row>
    <row r="1565" spans="1:6">
      <c r="A1565" t="s">
        <v>3900</v>
      </c>
      <c r="B1565" t="s">
        <v>181</v>
      </c>
      <c r="C1565">
        <v>8.4135738890564475</v>
      </c>
      <c r="D1565">
        <v>3.9654869127814534</v>
      </c>
      <c r="E1565">
        <v>8.354248079925771</v>
      </c>
      <c r="F1565">
        <v>4.6385506919716422</v>
      </c>
    </row>
    <row r="1566" spans="1:6">
      <c r="A1566" t="s">
        <v>5539</v>
      </c>
      <c r="B1566" t="s">
        <v>5540</v>
      </c>
      <c r="C1566">
        <v>8.9935315661707556</v>
      </c>
      <c r="D1566">
        <v>8.5466397515456887</v>
      </c>
      <c r="E1566">
        <v>9.2954137358725788</v>
      </c>
      <c r="F1566">
        <v>4.6348438740041376</v>
      </c>
    </row>
    <row r="1567" spans="1:6">
      <c r="A1567" t="s">
        <v>3374</v>
      </c>
      <c r="B1567" t="s">
        <v>3375</v>
      </c>
      <c r="C1567">
        <v>4.2264706539856061</v>
      </c>
      <c r="D1567">
        <v>0</v>
      </c>
      <c r="E1567">
        <v>10.101233243177068</v>
      </c>
      <c r="F1567">
        <v>4.6254807867666097</v>
      </c>
    </row>
    <row r="1568" spans="1:6">
      <c r="A1568" t="s">
        <v>4130</v>
      </c>
      <c r="B1568" t="s">
        <v>4131</v>
      </c>
      <c r="C1568">
        <v>4.5051381645438573</v>
      </c>
      <c r="D1568">
        <v>7.8199919097965909</v>
      </c>
      <c r="E1568">
        <v>8.5929348078127532</v>
      </c>
      <c r="F1568">
        <v>4.6191187649396044</v>
      </c>
    </row>
    <row r="1569" spans="1:6">
      <c r="A1569" t="s">
        <v>676</v>
      </c>
      <c r="B1569" t="s">
        <v>677</v>
      </c>
      <c r="C1569">
        <v>0</v>
      </c>
      <c r="D1569">
        <v>0</v>
      </c>
      <c r="E1569">
        <v>4.2908639207272383</v>
      </c>
      <c r="F1569">
        <v>4.6040318075477522</v>
      </c>
    </row>
    <row r="1570" spans="1:6">
      <c r="A1570" t="s">
        <v>5565</v>
      </c>
      <c r="B1570" t="s">
        <v>1986</v>
      </c>
      <c r="C1570">
        <v>4.4934898545882884</v>
      </c>
      <c r="D1570">
        <v>0</v>
      </c>
      <c r="E1570">
        <v>0</v>
      </c>
      <c r="F1570">
        <v>4.600032430757155</v>
      </c>
    </row>
    <row r="1571" spans="1:6">
      <c r="A1571" t="s">
        <v>467</v>
      </c>
      <c r="B1571" t="s">
        <v>5661</v>
      </c>
      <c r="C1571">
        <v>0</v>
      </c>
      <c r="D1571">
        <v>0</v>
      </c>
      <c r="E1571">
        <v>8.9380126687508277</v>
      </c>
      <c r="F1571">
        <v>4.5942820603223682</v>
      </c>
    </row>
    <row r="1572" spans="1:6">
      <c r="A1572" t="s">
        <v>4327</v>
      </c>
      <c r="B1572" t="s">
        <v>181</v>
      </c>
      <c r="C1572">
        <v>10.828564933112521</v>
      </c>
      <c r="D1572">
        <v>0</v>
      </c>
      <c r="E1572">
        <v>4.645700479741846</v>
      </c>
      <c r="F1572">
        <v>4.5829182936482837</v>
      </c>
    </row>
    <row r="1573" spans="1:6">
      <c r="A1573" t="s">
        <v>2365</v>
      </c>
      <c r="B1573" t="s">
        <v>2366</v>
      </c>
      <c r="C1573">
        <v>9.567738950171119</v>
      </c>
      <c r="D1573">
        <v>4.2721731392026179</v>
      </c>
      <c r="E1573">
        <v>9.4618196162527717</v>
      </c>
      <c r="F1573">
        <v>4.5784333996663413</v>
      </c>
    </row>
    <row r="1574" spans="1:6">
      <c r="A1574" t="s">
        <v>4229</v>
      </c>
      <c r="B1574" t="s">
        <v>4230</v>
      </c>
      <c r="C1574">
        <v>9.7108898340044334</v>
      </c>
      <c r="D1574">
        <v>4.2354920904361784</v>
      </c>
      <c r="E1574">
        <v>4.1028477595366279</v>
      </c>
      <c r="F1574">
        <v>4.5695198338415297</v>
      </c>
    </row>
    <row r="1575" spans="1:6">
      <c r="A1575" t="s">
        <v>283</v>
      </c>
      <c r="B1575" t="s">
        <v>303</v>
      </c>
      <c r="C1575">
        <v>0</v>
      </c>
      <c r="D1575">
        <v>0</v>
      </c>
      <c r="E1575">
        <v>3.7604860954127455</v>
      </c>
      <c r="F1575">
        <v>4.5662113062325229</v>
      </c>
    </row>
    <row r="1576" spans="1:6">
      <c r="A1576" t="s">
        <v>4433</v>
      </c>
      <c r="B1576" t="s">
        <v>4434</v>
      </c>
      <c r="C1576">
        <v>10.026196479041939</v>
      </c>
      <c r="D1576">
        <v>4.3931348138242328</v>
      </c>
      <c r="E1576">
        <v>10.696550648288353</v>
      </c>
      <c r="F1576">
        <v>4.5662113062325229</v>
      </c>
    </row>
    <row r="1577" spans="1:6">
      <c r="A1577" t="s">
        <v>755</v>
      </c>
      <c r="B1577" t="s">
        <v>756</v>
      </c>
      <c r="C1577">
        <v>0</v>
      </c>
      <c r="D1577">
        <v>0</v>
      </c>
      <c r="E1577">
        <v>4.1110351776235898</v>
      </c>
      <c r="F1577">
        <v>4.5633393320571471</v>
      </c>
    </row>
    <row r="1578" spans="1:6">
      <c r="A1578" t="s">
        <v>2734</v>
      </c>
      <c r="B1578" t="s">
        <v>2735</v>
      </c>
      <c r="C1578">
        <v>3.9487412340980512</v>
      </c>
      <c r="D1578">
        <v>0</v>
      </c>
      <c r="E1578">
        <v>5.2933026303018051</v>
      </c>
      <c r="F1578">
        <v>4.5627325663823894</v>
      </c>
    </row>
    <row r="1579" spans="1:6">
      <c r="A1579" t="s">
        <v>193</v>
      </c>
      <c r="B1579" t="s">
        <v>194</v>
      </c>
      <c r="C1579">
        <v>0</v>
      </c>
      <c r="D1579">
        <v>5.0502588997374334</v>
      </c>
      <c r="E1579">
        <v>10.842335130204656</v>
      </c>
      <c r="F1579">
        <v>4.5515520904969584</v>
      </c>
    </row>
    <row r="1580" spans="1:6">
      <c r="A1580" t="s">
        <v>182</v>
      </c>
      <c r="B1580" t="s">
        <v>183</v>
      </c>
      <c r="C1580">
        <v>9.0420489841608109</v>
      </c>
      <c r="D1580">
        <v>9.9351046390615405</v>
      </c>
      <c r="E1580">
        <v>8.8956640897059067</v>
      </c>
      <c r="F1580">
        <v>4.5508565500942471</v>
      </c>
    </row>
    <row r="1581" spans="1:6">
      <c r="A1581" t="s">
        <v>5175</v>
      </c>
      <c r="B1581" t="s">
        <v>181</v>
      </c>
      <c r="C1581">
        <v>11.530540991048859</v>
      </c>
      <c r="D1581">
        <v>9.7362222202773747</v>
      </c>
      <c r="E1581">
        <v>10.112383985592796</v>
      </c>
      <c r="F1581">
        <v>4.5483444018267676</v>
      </c>
    </row>
    <row r="1582" spans="1:6">
      <c r="A1582" t="s">
        <v>4371</v>
      </c>
      <c r="B1582" t="s">
        <v>4372</v>
      </c>
      <c r="C1582">
        <v>9.2484227692871546</v>
      </c>
      <c r="D1582">
        <v>7.9675139028024375</v>
      </c>
      <c r="E1582">
        <v>0</v>
      </c>
      <c r="F1582">
        <v>4.5466427519389621</v>
      </c>
    </row>
    <row r="1583" spans="1:6">
      <c r="A1583" t="s">
        <v>2081</v>
      </c>
      <c r="B1583" t="s">
        <v>2082</v>
      </c>
      <c r="C1583">
        <v>8.9913354640286869</v>
      </c>
      <c r="D1583">
        <v>0</v>
      </c>
      <c r="E1583">
        <v>9.6874532354523932</v>
      </c>
      <c r="F1583">
        <v>4.5356641384305068</v>
      </c>
    </row>
    <row r="1584" spans="1:6">
      <c r="A1584" t="s">
        <v>842</v>
      </c>
      <c r="B1584" t="s">
        <v>843</v>
      </c>
      <c r="C1584">
        <v>0</v>
      </c>
      <c r="D1584">
        <v>4.0024472983202219</v>
      </c>
      <c r="E1584">
        <v>6.8463476744753189</v>
      </c>
      <c r="F1584">
        <v>4.5326407429161382</v>
      </c>
    </row>
    <row r="1585" spans="1:6">
      <c r="A1585" t="s">
        <v>2993</v>
      </c>
      <c r="B1585" t="s">
        <v>2994</v>
      </c>
      <c r="C1585">
        <v>8.6632170399032837</v>
      </c>
      <c r="D1585">
        <v>9.2730142542207155</v>
      </c>
      <c r="E1585">
        <v>9.8437658272742485</v>
      </c>
      <c r="F1585">
        <v>4.5298615001489697</v>
      </c>
    </row>
    <row r="1586" spans="1:6">
      <c r="A1586" t="s">
        <v>4399</v>
      </c>
      <c r="B1586" t="s">
        <v>181</v>
      </c>
      <c r="C1586">
        <v>9.7752770338577086</v>
      </c>
      <c r="D1586">
        <v>4.6520045023255499</v>
      </c>
      <c r="E1586">
        <v>0</v>
      </c>
      <c r="F1586">
        <v>4.5286845185339875</v>
      </c>
    </row>
    <row r="1587" spans="1:6">
      <c r="A1587" t="s">
        <v>4291</v>
      </c>
      <c r="B1587" t="s">
        <v>944</v>
      </c>
      <c r="C1587">
        <v>8.601187635413492</v>
      </c>
      <c r="D1587">
        <v>8.3465106639500934</v>
      </c>
      <c r="E1587">
        <v>5.8120932266922622</v>
      </c>
      <c r="F1587">
        <v>4.5154990590859478</v>
      </c>
    </row>
    <row r="1588" spans="1:6">
      <c r="A1588" t="s">
        <v>2093</v>
      </c>
      <c r="B1588" t="s">
        <v>2094</v>
      </c>
      <c r="C1588">
        <v>9.4082049796701259</v>
      </c>
      <c r="D1588">
        <v>8.8940359934659128</v>
      </c>
      <c r="E1588">
        <v>7.8948211494716238</v>
      </c>
      <c r="F1588">
        <v>4.5143674467424475</v>
      </c>
    </row>
    <row r="1589" spans="1:6">
      <c r="A1589" t="s">
        <v>3603</v>
      </c>
      <c r="B1589" t="s">
        <v>181</v>
      </c>
      <c r="C1589">
        <v>3.7391219021900568</v>
      </c>
      <c r="D1589">
        <v>8.0660909671092984</v>
      </c>
      <c r="E1589">
        <v>8.6225642107079601</v>
      </c>
      <c r="F1589">
        <v>4.4921807452243554</v>
      </c>
    </row>
    <row r="1590" spans="1:6">
      <c r="A1590" t="s">
        <v>2479</v>
      </c>
      <c r="B1590" t="s">
        <v>2480</v>
      </c>
      <c r="C1590">
        <v>3.2888654657450402</v>
      </c>
      <c r="D1590">
        <v>6.8875014973978121</v>
      </c>
      <c r="E1590">
        <v>7.8416765574954574</v>
      </c>
      <c r="F1590">
        <v>4.4878236903851425</v>
      </c>
    </row>
    <row r="1591" spans="1:6">
      <c r="A1591" t="s">
        <v>2371</v>
      </c>
      <c r="B1591" t="s">
        <v>2372</v>
      </c>
      <c r="C1591">
        <v>10.583161438893178</v>
      </c>
      <c r="D1591">
        <v>10.264818463807844</v>
      </c>
      <c r="E1591">
        <v>9.7440874640819963</v>
      </c>
      <c r="F1591">
        <v>4.4807827263229711</v>
      </c>
    </row>
    <row r="1592" spans="1:6">
      <c r="A1592" t="s">
        <v>5035</v>
      </c>
      <c r="B1592" t="s">
        <v>181</v>
      </c>
      <c r="C1592">
        <v>4.8716598633850827</v>
      </c>
      <c r="D1592">
        <v>0</v>
      </c>
      <c r="E1592">
        <v>5.0761614370938668</v>
      </c>
      <c r="F1592">
        <v>4.4782025998177861</v>
      </c>
    </row>
    <row r="1593" spans="1:6">
      <c r="A1593" t="s">
        <v>1615</v>
      </c>
      <c r="B1593" t="s">
        <v>1616</v>
      </c>
      <c r="C1593">
        <v>0</v>
      </c>
      <c r="D1593">
        <v>0</v>
      </c>
      <c r="E1593">
        <v>0</v>
      </c>
      <c r="F1593">
        <v>4.468510322032496</v>
      </c>
    </row>
    <row r="1594" spans="1:6">
      <c r="A1594" t="s">
        <v>2100</v>
      </c>
      <c r="B1594" t="s">
        <v>2101</v>
      </c>
      <c r="C1594">
        <v>11.227532739283106</v>
      </c>
      <c r="D1594">
        <v>10.269591718962896</v>
      </c>
      <c r="E1594">
        <v>8.6854125114449037</v>
      </c>
      <c r="F1594">
        <v>4.4476664597750606</v>
      </c>
    </row>
    <row r="1595" spans="1:6">
      <c r="A1595" t="s">
        <v>338</v>
      </c>
      <c r="B1595" t="s">
        <v>339</v>
      </c>
      <c r="C1595">
        <v>4.1261671420554569</v>
      </c>
      <c r="D1595">
        <v>0</v>
      </c>
      <c r="E1595">
        <v>9.3463628354294563</v>
      </c>
      <c r="F1595">
        <v>4.4476664597750606</v>
      </c>
    </row>
    <row r="1596" spans="1:6">
      <c r="A1596" t="s">
        <v>4568</v>
      </c>
      <c r="B1596" t="s">
        <v>4569</v>
      </c>
      <c r="C1596">
        <v>5.152683192241823</v>
      </c>
      <c r="D1596">
        <v>5.0642678567490798</v>
      </c>
      <c r="E1596">
        <v>9.1278175292169408</v>
      </c>
      <c r="F1596">
        <v>4.4448584458075393</v>
      </c>
    </row>
    <row r="1597" spans="1:6">
      <c r="A1597" t="s">
        <v>4328</v>
      </c>
      <c r="B1597" t="s">
        <v>4329</v>
      </c>
      <c r="C1597">
        <v>7.2978589336866087</v>
      </c>
      <c r="D1597">
        <v>3.7556786703485594</v>
      </c>
      <c r="E1597">
        <v>8.7848563358335525</v>
      </c>
      <c r="F1597">
        <v>4.4361989281137983</v>
      </c>
    </row>
    <row r="1598" spans="1:6">
      <c r="A1598" t="s">
        <v>2261</v>
      </c>
      <c r="B1598" t="s">
        <v>5677</v>
      </c>
      <c r="C1598">
        <v>9.3023999069552943</v>
      </c>
      <c r="D1598">
        <v>0</v>
      </c>
      <c r="E1598">
        <v>5.3550372855093737</v>
      </c>
      <c r="F1598">
        <v>4.4310396934647311</v>
      </c>
    </row>
    <row r="1599" spans="1:6">
      <c r="A1599" t="s">
        <v>452</v>
      </c>
      <c r="B1599" t="s">
        <v>181</v>
      </c>
      <c r="C1599">
        <v>0</v>
      </c>
      <c r="D1599">
        <v>0</v>
      </c>
      <c r="E1599">
        <v>5.1253209379196827</v>
      </c>
      <c r="F1599">
        <v>4.4310396934647311</v>
      </c>
    </row>
    <row r="1600" spans="1:6">
      <c r="A1600" t="s">
        <v>3486</v>
      </c>
      <c r="B1600" t="s">
        <v>181</v>
      </c>
      <c r="C1600">
        <v>5.1079060237458087</v>
      </c>
      <c r="D1600">
        <v>0</v>
      </c>
      <c r="E1600">
        <v>0</v>
      </c>
      <c r="F1600">
        <v>4.4294101251204507</v>
      </c>
    </row>
    <row r="1601" spans="1:6">
      <c r="A1601" t="s">
        <v>20</v>
      </c>
      <c r="B1601" t="s">
        <v>1751</v>
      </c>
      <c r="C1601">
        <v>0</v>
      </c>
      <c r="D1601">
        <v>8.2796251228107209</v>
      </c>
      <c r="E1601">
        <v>0</v>
      </c>
      <c r="F1601">
        <v>4.4219605256445176</v>
      </c>
    </row>
    <row r="1602" spans="1:6">
      <c r="A1602" t="s">
        <v>1529</v>
      </c>
      <c r="B1602" t="s">
        <v>1530</v>
      </c>
      <c r="C1602">
        <v>0</v>
      </c>
      <c r="D1602">
        <v>0</v>
      </c>
      <c r="E1602">
        <v>0</v>
      </c>
      <c r="F1602">
        <v>4.4186720481958073</v>
      </c>
    </row>
    <row r="1603" spans="1:6">
      <c r="A1603" t="s">
        <v>3524</v>
      </c>
      <c r="B1603" t="s">
        <v>181</v>
      </c>
      <c r="C1603">
        <v>3.5080698513276269</v>
      </c>
      <c r="D1603">
        <v>0</v>
      </c>
      <c r="E1603">
        <v>4.3088990129513896</v>
      </c>
      <c r="F1603">
        <v>4.4145283610646473</v>
      </c>
    </row>
    <row r="1604" spans="1:6">
      <c r="A1604" t="s">
        <v>3041</v>
      </c>
      <c r="B1604" t="s">
        <v>3042</v>
      </c>
      <c r="C1604">
        <v>11.006765147001168</v>
      </c>
      <c r="D1604">
        <v>9.358954153862669</v>
      </c>
      <c r="E1604">
        <v>4.3482229879668273</v>
      </c>
      <c r="F1604">
        <v>4.4112216823431147</v>
      </c>
    </row>
    <row r="1605" spans="1:6">
      <c r="A1605" t="s">
        <v>5267</v>
      </c>
      <c r="B1605" t="s">
        <v>5268</v>
      </c>
      <c r="C1605">
        <v>11.293461586874008</v>
      </c>
      <c r="D1605">
        <v>8.4727018049052187</v>
      </c>
      <c r="E1605">
        <v>8.4383039133877098</v>
      </c>
      <c r="F1605">
        <v>4.4045946635719373</v>
      </c>
    </row>
    <row r="1606" spans="1:6">
      <c r="A1606" t="s">
        <v>873</v>
      </c>
      <c r="B1606" t="s">
        <v>874</v>
      </c>
      <c r="C1606">
        <v>0</v>
      </c>
      <c r="D1606">
        <v>4.2223418148245608</v>
      </c>
      <c r="E1606">
        <v>3.88217042333509</v>
      </c>
      <c r="F1606">
        <v>4.4028558163980369</v>
      </c>
    </row>
    <row r="1607" spans="1:6">
      <c r="A1607" t="s">
        <v>1554</v>
      </c>
      <c r="B1607" t="s">
        <v>1555</v>
      </c>
      <c r="C1607">
        <v>0</v>
      </c>
      <c r="D1607">
        <v>0</v>
      </c>
      <c r="E1607">
        <v>0</v>
      </c>
      <c r="F1607">
        <v>4.3910732117773188</v>
      </c>
    </row>
    <row r="1608" spans="1:6">
      <c r="A1608" t="s">
        <v>1461</v>
      </c>
      <c r="B1608" t="s">
        <v>181</v>
      </c>
      <c r="C1608">
        <v>0</v>
      </c>
      <c r="D1608">
        <v>0</v>
      </c>
      <c r="E1608">
        <v>0</v>
      </c>
      <c r="F1608">
        <v>4.3856787044952812</v>
      </c>
    </row>
    <row r="1609" spans="1:6">
      <c r="A1609" t="s">
        <v>109</v>
      </c>
      <c r="B1609" t="s">
        <v>161</v>
      </c>
      <c r="C1609">
        <v>0</v>
      </c>
      <c r="D1609">
        <v>8.4465886700297386</v>
      </c>
      <c r="E1609">
        <v>3.5767506827482762</v>
      </c>
      <c r="F1609">
        <v>4.3824855417575304</v>
      </c>
    </row>
    <row r="1610" spans="1:6">
      <c r="A1610" t="s">
        <v>4203</v>
      </c>
      <c r="B1610" t="s">
        <v>4204</v>
      </c>
      <c r="C1610">
        <v>11.639586159126354</v>
      </c>
      <c r="D1610">
        <v>9.6127574738314259</v>
      </c>
      <c r="E1610">
        <v>10.008263988843378</v>
      </c>
      <c r="F1610">
        <v>4.3765415026583598</v>
      </c>
    </row>
    <row r="1611" spans="1:6">
      <c r="A1611" t="s">
        <v>4323</v>
      </c>
      <c r="B1611" t="s">
        <v>4324</v>
      </c>
      <c r="C1611">
        <v>9.8249135650706485</v>
      </c>
      <c r="D1611">
        <v>9.9184880141101637</v>
      </c>
      <c r="E1611">
        <v>8.8007360361755396</v>
      </c>
      <c r="F1611">
        <v>4.3765415026583598</v>
      </c>
    </row>
    <row r="1612" spans="1:6">
      <c r="A1612" t="s">
        <v>344</v>
      </c>
      <c r="B1612" t="s">
        <v>345</v>
      </c>
      <c r="C1612">
        <v>4.0348725618995145</v>
      </c>
      <c r="D1612">
        <v>0</v>
      </c>
      <c r="E1612">
        <v>8.629141618973506</v>
      </c>
      <c r="F1612">
        <v>4.3564870059422862</v>
      </c>
    </row>
    <row r="1613" spans="1:6">
      <c r="A1613" t="s">
        <v>5472</v>
      </c>
      <c r="B1613" t="s">
        <v>181</v>
      </c>
      <c r="C1613">
        <v>9.3258054618007833</v>
      </c>
      <c r="D1613">
        <v>0</v>
      </c>
      <c r="E1613">
        <v>7.7532366204933636</v>
      </c>
      <c r="F1613">
        <v>4.3511556164291481</v>
      </c>
    </row>
    <row r="1614" spans="1:6">
      <c r="A1614" t="s">
        <v>3318</v>
      </c>
      <c r="B1614" t="s">
        <v>3170</v>
      </c>
      <c r="C1614">
        <v>4.0967380394362296</v>
      </c>
      <c r="D1614">
        <v>8.3573723695096085</v>
      </c>
      <c r="E1614">
        <v>0</v>
      </c>
      <c r="F1614">
        <v>4.3498035769465888</v>
      </c>
    </row>
    <row r="1615" spans="1:6">
      <c r="A1615" t="s">
        <v>3035</v>
      </c>
      <c r="B1615" t="s">
        <v>3036</v>
      </c>
      <c r="C1615">
        <v>8.6196651997951683</v>
      </c>
      <c r="D1615">
        <v>8.4835367006351987</v>
      </c>
      <c r="E1615">
        <v>8.1715090913080086</v>
      </c>
      <c r="F1615">
        <v>4.3471267017054727</v>
      </c>
    </row>
    <row r="1616" spans="1:6">
      <c r="A1616" t="s">
        <v>1700</v>
      </c>
      <c r="B1616" t="s">
        <v>1701</v>
      </c>
      <c r="C1616">
        <v>0</v>
      </c>
      <c r="D1616">
        <v>4.6997564620914822</v>
      </c>
      <c r="E1616">
        <v>0</v>
      </c>
      <c r="F1616">
        <v>4.3450513819317074</v>
      </c>
    </row>
    <row r="1617" spans="1:6">
      <c r="A1617" t="s">
        <v>5365</v>
      </c>
      <c r="B1617" t="s">
        <v>181</v>
      </c>
      <c r="C1617">
        <v>9.2154046584448412</v>
      </c>
      <c r="D1617">
        <v>0</v>
      </c>
      <c r="E1617">
        <v>9.317007614636406</v>
      </c>
      <c r="F1617">
        <v>4.3450513819317074</v>
      </c>
    </row>
    <row r="1618" spans="1:6">
      <c r="A1618" t="s">
        <v>1648</v>
      </c>
      <c r="B1618" t="s">
        <v>1649</v>
      </c>
      <c r="C1618">
        <v>0</v>
      </c>
      <c r="D1618">
        <v>0</v>
      </c>
      <c r="E1618">
        <v>0</v>
      </c>
      <c r="F1618">
        <v>4.3444398557366117</v>
      </c>
    </row>
    <row r="1619" spans="1:6">
      <c r="A1619" t="s">
        <v>3846</v>
      </c>
      <c r="B1619" t="s">
        <v>2642</v>
      </c>
      <c r="C1619">
        <v>9.3386994061702282</v>
      </c>
      <c r="D1619">
        <v>0</v>
      </c>
      <c r="E1619">
        <v>3.7361220261955737</v>
      </c>
      <c r="F1619">
        <v>4.3417780537478379</v>
      </c>
    </row>
    <row r="1620" spans="1:6">
      <c r="A1620" t="s">
        <v>737</v>
      </c>
      <c r="B1620" t="s">
        <v>738</v>
      </c>
      <c r="C1620">
        <v>0</v>
      </c>
      <c r="D1620">
        <v>0</v>
      </c>
      <c r="E1620">
        <v>4.1564187934012153</v>
      </c>
      <c r="F1620">
        <v>4.338066695374529</v>
      </c>
    </row>
    <row r="1621" spans="1:6">
      <c r="A1621" t="s">
        <v>3710</v>
      </c>
      <c r="B1621" t="s">
        <v>3711</v>
      </c>
      <c r="C1621">
        <v>3.8587696716955824</v>
      </c>
      <c r="D1621">
        <v>4.0275327362825442</v>
      </c>
      <c r="E1621">
        <v>7.0191332631263403</v>
      </c>
      <c r="F1621">
        <v>4.3338041628368602</v>
      </c>
    </row>
    <row r="1622" spans="1:6">
      <c r="A1622" t="s">
        <v>5628</v>
      </c>
      <c r="B1622" t="s">
        <v>5629</v>
      </c>
      <c r="C1622">
        <v>9.5949693050572726</v>
      </c>
      <c r="D1622">
        <v>3.8952231240224551</v>
      </c>
      <c r="E1622">
        <v>8.904090438277219</v>
      </c>
      <c r="F1622">
        <v>4.3330054560534892</v>
      </c>
    </row>
    <row r="1623" spans="1:6">
      <c r="A1623" t="s">
        <v>3235</v>
      </c>
      <c r="B1623" t="s">
        <v>5714</v>
      </c>
      <c r="C1623">
        <v>3.559937444766275</v>
      </c>
      <c r="D1623">
        <v>0</v>
      </c>
      <c r="E1623">
        <v>3.9381049787568769</v>
      </c>
      <c r="F1623">
        <v>4.3274432994788112</v>
      </c>
    </row>
    <row r="1624" spans="1:6">
      <c r="A1624" t="s">
        <v>3741</v>
      </c>
      <c r="B1624" t="s">
        <v>3742</v>
      </c>
      <c r="C1624">
        <v>8.664355756547117</v>
      </c>
      <c r="D1624">
        <v>9.531432126550337</v>
      </c>
      <c r="E1624">
        <v>8.0787571015619584</v>
      </c>
      <c r="F1624">
        <v>4.3211341758793216</v>
      </c>
    </row>
    <row r="1625" spans="1:6">
      <c r="A1625" t="s">
        <v>959</v>
      </c>
      <c r="B1625" t="s">
        <v>181</v>
      </c>
      <c r="C1625">
        <v>0</v>
      </c>
      <c r="D1625">
        <v>0</v>
      </c>
      <c r="E1625">
        <v>3.7125869666893148</v>
      </c>
      <c r="F1625">
        <v>4.3182216830312452</v>
      </c>
    </row>
    <row r="1626" spans="1:6">
      <c r="A1626" t="s">
        <v>2408</v>
      </c>
      <c r="B1626" t="s">
        <v>2409</v>
      </c>
      <c r="C1626">
        <v>8.9443585981188107</v>
      </c>
      <c r="D1626">
        <v>3.7161456691238901</v>
      </c>
      <c r="E1626">
        <v>4.009183557771558</v>
      </c>
      <c r="F1626">
        <v>4.3148968670844843</v>
      </c>
    </row>
    <row r="1627" spans="1:6">
      <c r="A1627" t="s">
        <v>3197</v>
      </c>
      <c r="B1627" t="s">
        <v>3198</v>
      </c>
      <c r="C1627">
        <v>10.377958802112303</v>
      </c>
      <c r="D1627">
        <v>9.3475697234732067</v>
      </c>
      <c r="E1627">
        <v>9.0165599942977508</v>
      </c>
      <c r="F1627">
        <v>4.3105314158326982</v>
      </c>
    </row>
    <row r="1628" spans="1:6">
      <c r="A1628" t="s">
        <v>5546</v>
      </c>
      <c r="B1628" t="s">
        <v>5547</v>
      </c>
      <c r="C1628">
        <v>8.8054914434834508</v>
      </c>
      <c r="D1628">
        <v>9.8223384593966507</v>
      </c>
      <c r="E1628">
        <v>7.6883567710577587</v>
      </c>
      <c r="F1628">
        <v>4.3056230828756332</v>
      </c>
    </row>
    <row r="1629" spans="1:6">
      <c r="A1629" t="s">
        <v>1859</v>
      </c>
      <c r="B1629" t="s">
        <v>5661</v>
      </c>
      <c r="C1629">
        <v>10.097212680986797</v>
      </c>
      <c r="D1629">
        <v>0</v>
      </c>
      <c r="E1629">
        <v>9.5600485914017597</v>
      </c>
      <c r="F1629">
        <v>4.2978898147485207</v>
      </c>
    </row>
    <row r="1630" spans="1:6">
      <c r="A1630" t="s">
        <v>3642</v>
      </c>
      <c r="B1630" t="s">
        <v>181</v>
      </c>
      <c r="C1630">
        <v>10.218751910658847</v>
      </c>
      <c r="D1630">
        <v>0</v>
      </c>
      <c r="E1630">
        <v>0</v>
      </c>
      <c r="F1630">
        <v>4.292894404037483</v>
      </c>
    </row>
    <row r="1631" spans="1:6">
      <c r="A1631" t="s">
        <v>3078</v>
      </c>
      <c r="B1631" t="s">
        <v>3079</v>
      </c>
      <c r="C1631">
        <v>7.4419299432016697</v>
      </c>
      <c r="D1631">
        <v>8.4667798037139441</v>
      </c>
      <c r="E1631">
        <v>6.958580673904498</v>
      </c>
      <c r="F1631">
        <v>4.2918046698634758</v>
      </c>
    </row>
    <row r="1632" spans="1:6">
      <c r="A1632" t="s">
        <v>1464</v>
      </c>
      <c r="B1632" t="s">
        <v>1465</v>
      </c>
      <c r="C1632">
        <v>0</v>
      </c>
      <c r="D1632">
        <v>0</v>
      </c>
      <c r="E1632">
        <v>0</v>
      </c>
      <c r="F1632">
        <v>4.2844530772510421</v>
      </c>
    </row>
    <row r="1633" spans="1:6">
      <c r="A1633" t="s">
        <v>2481</v>
      </c>
      <c r="B1633" t="s">
        <v>5690</v>
      </c>
      <c r="C1633">
        <v>10.237386099974787</v>
      </c>
      <c r="D1633">
        <v>0</v>
      </c>
      <c r="E1633">
        <v>5.3735342257251375</v>
      </c>
      <c r="F1633">
        <v>4.2830270190855462</v>
      </c>
    </row>
    <row r="1634" spans="1:6">
      <c r="A1634" t="s">
        <v>4601</v>
      </c>
      <c r="B1634" t="s">
        <v>4602</v>
      </c>
      <c r="C1634">
        <v>3.8740964247947298</v>
      </c>
      <c r="D1634">
        <v>8.2188995140292782</v>
      </c>
      <c r="E1634">
        <v>3.467435145596014</v>
      </c>
      <c r="F1634">
        <v>4.280567584948801</v>
      </c>
    </row>
    <row r="1635" spans="1:6">
      <c r="A1635" t="s">
        <v>1466</v>
      </c>
      <c r="B1635" t="s">
        <v>1467</v>
      </c>
      <c r="C1635">
        <v>0</v>
      </c>
      <c r="D1635">
        <v>0</v>
      </c>
      <c r="E1635">
        <v>0</v>
      </c>
      <c r="F1635">
        <v>4.2755657263870539</v>
      </c>
    </row>
    <row r="1636" spans="1:6">
      <c r="A1636" t="s">
        <v>5634</v>
      </c>
      <c r="B1636" t="s">
        <v>5635</v>
      </c>
      <c r="C1636">
        <v>7.8773727608144322</v>
      </c>
      <c r="D1636">
        <v>7.533678702302181</v>
      </c>
      <c r="E1636">
        <v>7.6954189509889197</v>
      </c>
      <c r="F1636">
        <v>4.2684538462557873</v>
      </c>
    </row>
    <row r="1637" spans="1:6">
      <c r="A1637" t="s">
        <v>1909</v>
      </c>
      <c r="B1637" t="s">
        <v>1910</v>
      </c>
      <c r="C1637">
        <v>9.321221137252639</v>
      </c>
      <c r="D1637">
        <v>10.109068422706184</v>
      </c>
      <c r="E1637">
        <v>9.6008893156769481</v>
      </c>
      <c r="F1637">
        <v>4.2636603039385239</v>
      </c>
    </row>
    <row r="1638" spans="1:6">
      <c r="A1638" t="s">
        <v>1486</v>
      </c>
      <c r="B1638" t="s">
        <v>1487</v>
      </c>
      <c r="C1638">
        <v>0</v>
      </c>
      <c r="D1638">
        <v>3.9981661244125268</v>
      </c>
      <c r="E1638">
        <v>0</v>
      </c>
      <c r="F1638">
        <v>4.2636603039385239</v>
      </c>
    </row>
    <row r="1639" spans="1:6">
      <c r="A1639" t="s">
        <v>465</v>
      </c>
      <c r="B1639" t="s">
        <v>466</v>
      </c>
      <c r="C1639">
        <v>0</v>
      </c>
      <c r="D1639">
        <v>0</v>
      </c>
      <c r="E1639">
        <v>9.1008949743031398</v>
      </c>
      <c r="F1639">
        <v>4.2636603039385239</v>
      </c>
    </row>
    <row r="1640" spans="1:6">
      <c r="A1640" t="s">
        <v>962</v>
      </c>
      <c r="B1640" t="s">
        <v>963</v>
      </c>
      <c r="C1640">
        <v>0</v>
      </c>
      <c r="D1640">
        <v>0</v>
      </c>
      <c r="E1640">
        <v>3.7043559305147147</v>
      </c>
      <c r="F1640">
        <v>4.2602504122739324</v>
      </c>
    </row>
    <row r="1641" spans="1:6">
      <c r="A1641" t="s">
        <v>2724</v>
      </c>
      <c r="B1641" t="s">
        <v>2725</v>
      </c>
      <c r="C1641">
        <v>3.1526204829772415</v>
      </c>
      <c r="D1641">
        <v>4.225090123582377</v>
      </c>
      <c r="E1641">
        <v>7.2768007256086022</v>
      </c>
      <c r="F1641">
        <v>4.2591888841874459</v>
      </c>
    </row>
    <row r="1642" spans="1:6">
      <c r="A1642" t="s">
        <v>22</v>
      </c>
      <c r="B1642" t="s">
        <v>3489</v>
      </c>
      <c r="C1642">
        <v>4.4326501213645617</v>
      </c>
      <c r="D1642">
        <v>0</v>
      </c>
      <c r="E1642">
        <v>0</v>
      </c>
      <c r="F1642">
        <v>4.2541548982204374</v>
      </c>
    </row>
    <row r="1643" spans="1:6">
      <c r="A1643" t="s">
        <v>468</v>
      </c>
      <c r="B1643" t="s">
        <v>181</v>
      </c>
      <c r="C1643">
        <v>0</v>
      </c>
      <c r="D1643">
        <v>0</v>
      </c>
      <c r="E1643">
        <v>5.0330715106789903</v>
      </c>
      <c r="F1643">
        <v>4.2538180467853008</v>
      </c>
    </row>
    <row r="1644" spans="1:6">
      <c r="A1644" t="s">
        <v>3378</v>
      </c>
      <c r="B1644" t="s">
        <v>3379</v>
      </c>
      <c r="C1644">
        <v>10.735686841378588</v>
      </c>
      <c r="D1644">
        <v>8.8070620509538884</v>
      </c>
      <c r="E1644">
        <v>10.883846641604329</v>
      </c>
      <c r="F1644">
        <v>4.2514357872870692</v>
      </c>
    </row>
    <row r="1645" spans="1:6">
      <c r="A1645" t="s">
        <v>1087</v>
      </c>
      <c r="B1645" t="s">
        <v>1088</v>
      </c>
      <c r="C1645">
        <v>0</v>
      </c>
      <c r="D1645">
        <v>5.5978829478062035</v>
      </c>
      <c r="E1645">
        <v>3.4374599448434986</v>
      </c>
      <c r="F1645">
        <v>4.2506399492535163</v>
      </c>
    </row>
    <row r="1646" spans="1:6">
      <c r="A1646" t="s">
        <v>3456</v>
      </c>
      <c r="B1646" t="s">
        <v>3457</v>
      </c>
      <c r="C1646">
        <v>3.979218357593223</v>
      </c>
      <c r="D1646">
        <v>7.5606235474210175</v>
      </c>
      <c r="E1646">
        <v>7.798406442342193</v>
      </c>
      <c r="F1646">
        <v>4.2467075849933815</v>
      </c>
    </row>
    <row r="1647" spans="1:6">
      <c r="A1647" t="s">
        <v>3700</v>
      </c>
      <c r="B1647" t="s">
        <v>3701</v>
      </c>
      <c r="C1647">
        <v>4.1308124177895609</v>
      </c>
      <c r="D1647">
        <v>4.0070660432516076</v>
      </c>
      <c r="E1647">
        <v>0</v>
      </c>
      <c r="F1647">
        <v>4.2447835094461643</v>
      </c>
    </row>
    <row r="1648" spans="1:6">
      <c r="A1648" t="s">
        <v>5561</v>
      </c>
      <c r="B1648" t="s">
        <v>5562</v>
      </c>
      <c r="C1648">
        <v>9.991015653169633</v>
      </c>
      <c r="D1648">
        <v>10.216102428238171</v>
      </c>
      <c r="E1648">
        <v>4.5428291722017962</v>
      </c>
      <c r="F1648">
        <v>4.2447835094461643</v>
      </c>
    </row>
    <row r="1649" spans="1:6">
      <c r="A1649" t="s">
        <v>1505</v>
      </c>
      <c r="B1649" t="s">
        <v>1506</v>
      </c>
      <c r="C1649">
        <v>0</v>
      </c>
      <c r="D1649">
        <v>0</v>
      </c>
      <c r="E1649">
        <v>0</v>
      </c>
      <c r="F1649">
        <v>4.2420086284577856</v>
      </c>
    </row>
    <row r="1650" spans="1:6">
      <c r="A1650" t="s">
        <v>634</v>
      </c>
      <c r="B1650" t="s">
        <v>635</v>
      </c>
      <c r="C1650">
        <v>0</v>
      </c>
      <c r="D1650">
        <v>0</v>
      </c>
      <c r="E1650">
        <v>4.432557309726266</v>
      </c>
      <c r="F1650">
        <v>4.2382718531071282</v>
      </c>
    </row>
    <row r="1651" spans="1:6">
      <c r="A1651" t="s">
        <v>266</v>
      </c>
      <c r="B1651" t="s">
        <v>242</v>
      </c>
      <c r="C1651">
        <v>0</v>
      </c>
      <c r="D1651">
        <v>3.9769817994353915</v>
      </c>
      <c r="E1651">
        <v>7.3509792529461038</v>
      </c>
      <c r="F1651">
        <v>4.2350243630056639</v>
      </c>
    </row>
    <row r="1652" spans="1:6">
      <c r="A1652" t="s">
        <v>3484</v>
      </c>
      <c r="B1652" t="s">
        <v>3485</v>
      </c>
      <c r="C1652">
        <v>8.677563066789741</v>
      </c>
      <c r="D1652">
        <v>3.7568243250756952</v>
      </c>
      <c r="E1652">
        <v>7.7031386156942974</v>
      </c>
      <c r="F1652">
        <v>4.2298182661784827</v>
      </c>
    </row>
    <row r="1653" spans="1:6">
      <c r="A1653" t="s">
        <v>5419</v>
      </c>
      <c r="B1653" t="s">
        <v>181</v>
      </c>
      <c r="C1653">
        <v>10.107960588710256</v>
      </c>
      <c r="D1653">
        <v>5.2811832300646033</v>
      </c>
      <c r="E1653">
        <v>5.3169290061572756</v>
      </c>
      <c r="F1653">
        <v>4.2264088956613053</v>
      </c>
    </row>
    <row r="1654" spans="1:6">
      <c r="A1654" t="s">
        <v>4572</v>
      </c>
      <c r="B1654" t="s">
        <v>4573</v>
      </c>
      <c r="C1654">
        <v>8.2659365504404665</v>
      </c>
      <c r="D1654">
        <v>7.8667647103193943</v>
      </c>
      <c r="E1654">
        <v>7.5252876173075176</v>
      </c>
      <c r="F1654">
        <v>4.2240788065971735</v>
      </c>
    </row>
    <row r="1655" spans="1:6">
      <c r="A1655" t="s">
        <v>3972</v>
      </c>
      <c r="B1655" t="s">
        <v>181</v>
      </c>
      <c r="C1655">
        <v>4.8245023135938014</v>
      </c>
      <c r="D1655">
        <v>9.5436924338159308</v>
      </c>
      <c r="E1655">
        <v>0</v>
      </c>
      <c r="F1655">
        <v>4.2235209438253101</v>
      </c>
    </row>
    <row r="1656" spans="1:6">
      <c r="A1656" t="s">
        <v>4223</v>
      </c>
      <c r="B1656" t="s">
        <v>4224</v>
      </c>
      <c r="C1656">
        <v>9.1571845577554871</v>
      </c>
      <c r="D1656">
        <v>0</v>
      </c>
      <c r="E1656">
        <v>0</v>
      </c>
      <c r="F1656">
        <v>4.2121881364069713</v>
      </c>
    </row>
    <row r="1657" spans="1:6">
      <c r="A1657" t="s">
        <v>3845</v>
      </c>
      <c r="B1657" t="s">
        <v>181</v>
      </c>
      <c r="C1657">
        <v>9.567735313786903</v>
      </c>
      <c r="D1657">
        <v>8.8850540139964522</v>
      </c>
      <c r="E1657">
        <v>4.2727139374118526</v>
      </c>
      <c r="F1657">
        <v>4.2099379652110978</v>
      </c>
    </row>
    <row r="1658" spans="1:6">
      <c r="A1658" t="s">
        <v>4759</v>
      </c>
      <c r="B1658" t="s">
        <v>4760</v>
      </c>
      <c r="C1658">
        <v>8.5876889435400336</v>
      </c>
      <c r="D1658">
        <v>7.5143283692405607</v>
      </c>
      <c r="E1658">
        <v>8.8370344810435935</v>
      </c>
      <c r="F1658">
        <v>4.2088207895693142</v>
      </c>
    </row>
    <row r="1659" spans="1:6">
      <c r="A1659" t="s">
        <v>2198</v>
      </c>
      <c r="B1659" t="s">
        <v>2199</v>
      </c>
      <c r="C1659">
        <v>8.4721391304652869</v>
      </c>
      <c r="D1659">
        <v>8.7599951531630147</v>
      </c>
      <c r="E1659">
        <v>8.2518382215647268</v>
      </c>
      <c r="F1659">
        <v>4.2075962339809125</v>
      </c>
    </row>
    <row r="1660" spans="1:6">
      <c r="A1660" t="s">
        <v>4974</v>
      </c>
      <c r="B1660" t="s">
        <v>181</v>
      </c>
      <c r="C1660">
        <v>10.97009232826877</v>
      </c>
      <c r="D1660">
        <v>4.6273253639312815</v>
      </c>
      <c r="E1660">
        <v>9.4351791627065147</v>
      </c>
      <c r="F1660">
        <v>4.204079938523539</v>
      </c>
    </row>
    <row r="1661" spans="1:6">
      <c r="A1661" t="s">
        <v>4015</v>
      </c>
      <c r="B1661" t="s">
        <v>181</v>
      </c>
      <c r="C1661">
        <v>4.3310493305265698</v>
      </c>
      <c r="D1661">
        <v>0</v>
      </c>
      <c r="E1661">
        <v>0</v>
      </c>
      <c r="F1661">
        <v>4.2023153421088058</v>
      </c>
    </row>
    <row r="1662" spans="1:6">
      <c r="A1662" t="s">
        <v>1564</v>
      </c>
      <c r="B1662" t="s">
        <v>181</v>
      </c>
      <c r="C1662">
        <v>0</v>
      </c>
      <c r="D1662">
        <v>0</v>
      </c>
      <c r="E1662">
        <v>0</v>
      </c>
      <c r="F1662">
        <v>4.1978955814532881</v>
      </c>
    </row>
    <row r="1663" spans="1:6">
      <c r="A1663" t="s">
        <v>5630</v>
      </c>
      <c r="B1663" t="s">
        <v>5631</v>
      </c>
      <c r="C1663">
        <v>9.2221526548509303</v>
      </c>
      <c r="D1663">
        <v>0</v>
      </c>
      <c r="E1663">
        <v>0</v>
      </c>
      <c r="F1663">
        <v>4.1944606889990945</v>
      </c>
    </row>
    <row r="1664" spans="1:6">
      <c r="A1664" t="s">
        <v>2045</v>
      </c>
      <c r="B1664" t="s">
        <v>2046</v>
      </c>
      <c r="C1664">
        <v>9.05119910809751</v>
      </c>
      <c r="D1664">
        <v>5.0949122794400088</v>
      </c>
      <c r="E1664">
        <v>0</v>
      </c>
      <c r="F1664">
        <v>4.1899274271529627</v>
      </c>
    </row>
    <row r="1665" spans="1:6">
      <c r="A1665" t="s">
        <v>4591</v>
      </c>
      <c r="B1665" t="s">
        <v>4592</v>
      </c>
      <c r="C1665">
        <v>7.927282437569044</v>
      </c>
      <c r="D1665">
        <v>8.0836431332502485</v>
      </c>
      <c r="E1665">
        <v>3.3745659865952056</v>
      </c>
      <c r="F1665">
        <v>4.1878889858336734</v>
      </c>
    </row>
    <row r="1666" spans="1:6">
      <c r="A1666" t="s">
        <v>2361</v>
      </c>
      <c r="B1666" t="s">
        <v>5661</v>
      </c>
      <c r="C1666">
        <v>5.0121750780804408</v>
      </c>
      <c r="D1666">
        <v>4.235044705288499</v>
      </c>
      <c r="E1666">
        <v>8.9725666761384595</v>
      </c>
      <c r="F1666">
        <v>4.172835680575294</v>
      </c>
    </row>
    <row r="1667" spans="1:6">
      <c r="A1667" t="s">
        <v>4218</v>
      </c>
      <c r="B1667" t="s">
        <v>4219</v>
      </c>
      <c r="C1667">
        <v>5.2960135773786332</v>
      </c>
      <c r="D1667">
        <v>5.3200139866431222</v>
      </c>
      <c r="E1667">
        <v>9.8965645742850796</v>
      </c>
      <c r="F1667">
        <v>4.172835680575294</v>
      </c>
    </row>
    <row r="1668" spans="1:6">
      <c r="A1668" t="s">
        <v>1186</v>
      </c>
      <c r="B1668" t="s">
        <v>1187</v>
      </c>
      <c r="C1668">
        <v>0</v>
      </c>
      <c r="D1668">
        <v>0</v>
      </c>
      <c r="E1668">
        <v>3.2437592530328918</v>
      </c>
      <c r="F1668">
        <v>4.1682979094615638</v>
      </c>
    </row>
    <row r="1669" spans="1:6">
      <c r="A1669" t="s">
        <v>2585</v>
      </c>
      <c r="B1669" t="s">
        <v>2586</v>
      </c>
      <c r="C1669">
        <v>3.8461159471568509</v>
      </c>
      <c r="D1669">
        <v>7.9170160430529464</v>
      </c>
      <c r="E1669">
        <v>7.7862835939308583</v>
      </c>
      <c r="F1669">
        <v>4.1676281760136842</v>
      </c>
    </row>
    <row r="1670" spans="1:6">
      <c r="A1670" t="s">
        <v>2747</v>
      </c>
      <c r="B1670" t="s">
        <v>5661</v>
      </c>
      <c r="C1670">
        <v>9.0657607360516614</v>
      </c>
      <c r="D1670">
        <v>4.5211716898968461</v>
      </c>
      <c r="E1670">
        <v>9.4100781999341372</v>
      </c>
      <c r="F1670">
        <v>4.1664882001464552</v>
      </c>
    </row>
    <row r="1671" spans="1:6">
      <c r="A1671" t="s">
        <v>2134</v>
      </c>
      <c r="B1671" t="s">
        <v>2135</v>
      </c>
      <c r="C1671">
        <v>4.6323620371190044</v>
      </c>
      <c r="D1671">
        <v>4.0086269194844686</v>
      </c>
      <c r="E1671">
        <v>8.7886558519450713</v>
      </c>
      <c r="F1671">
        <v>4.1613922204326643</v>
      </c>
    </row>
    <row r="1672" spans="1:6">
      <c r="A1672" t="s">
        <v>455</v>
      </c>
      <c r="B1672" t="s">
        <v>456</v>
      </c>
      <c r="C1672">
        <v>0</v>
      </c>
      <c r="D1672">
        <v>0</v>
      </c>
      <c r="E1672">
        <v>8.9730521059527728</v>
      </c>
      <c r="F1672">
        <v>4.1572576355875643</v>
      </c>
    </row>
    <row r="1673" spans="1:6">
      <c r="A1673" t="s">
        <v>986</v>
      </c>
      <c r="B1673" t="s">
        <v>987</v>
      </c>
      <c r="C1673">
        <v>0</v>
      </c>
      <c r="D1673">
        <v>0</v>
      </c>
      <c r="E1673">
        <v>3.6253387006520152</v>
      </c>
      <c r="F1673">
        <v>4.145999731984447</v>
      </c>
    </row>
    <row r="1674" spans="1:6">
      <c r="A1674" t="s">
        <v>902</v>
      </c>
      <c r="B1674" t="s">
        <v>903</v>
      </c>
      <c r="C1674">
        <v>0</v>
      </c>
      <c r="D1674">
        <v>8.7402185090630837</v>
      </c>
      <c r="E1674">
        <v>3.831814629407376</v>
      </c>
      <c r="F1674">
        <v>4.1449863768514907</v>
      </c>
    </row>
    <row r="1675" spans="1:6">
      <c r="A1675" t="s">
        <v>1727</v>
      </c>
      <c r="B1675" t="s">
        <v>1728</v>
      </c>
      <c r="C1675">
        <v>0</v>
      </c>
      <c r="D1675">
        <v>4.1699695276927784</v>
      </c>
      <c r="E1675">
        <v>0</v>
      </c>
      <c r="F1675">
        <v>4.1429553858505708</v>
      </c>
    </row>
    <row r="1676" spans="1:6">
      <c r="A1676" t="s">
        <v>2037</v>
      </c>
      <c r="B1676" t="s">
        <v>5661</v>
      </c>
      <c r="C1676">
        <v>3.7425926421719784</v>
      </c>
      <c r="D1676">
        <v>0</v>
      </c>
      <c r="E1676">
        <v>3.5434131088510359</v>
      </c>
      <c r="F1676">
        <v>4.1416136448381815</v>
      </c>
    </row>
    <row r="1677" spans="1:6">
      <c r="A1677" t="s">
        <v>3957</v>
      </c>
      <c r="B1677" t="s">
        <v>3958</v>
      </c>
      <c r="C1677">
        <v>5.2647836017484551</v>
      </c>
      <c r="D1677">
        <v>9.1723430416751199</v>
      </c>
      <c r="E1677">
        <v>0</v>
      </c>
      <c r="F1677">
        <v>4.1416136448381815</v>
      </c>
    </row>
    <row r="1678" spans="1:6">
      <c r="A1678" t="s">
        <v>2076</v>
      </c>
      <c r="B1678" t="s">
        <v>5661</v>
      </c>
      <c r="C1678">
        <v>8.6912728244110404</v>
      </c>
      <c r="D1678">
        <v>9.4236368003731332</v>
      </c>
      <c r="E1678">
        <v>9.0356112587028523</v>
      </c>
      <c r="F1678">
        <v>4.1329247107204239</v>
      </c>
    </row>
    <row r="1679" spans="1:6">
      <c r="A1679" t="s">
        <v>2720</v>
      </c>
      <c r="B1679" t="s">
        <v>2721</v>
      </c>
      <c r="C1679">
        <v>11.263923275245075</v>
      </c>
      <c r="D1679">
        <v>0</v>
      </c>
      <c r="E1679">
        <v>9.8230830659422974</v>
      </c>
      <c r="F1679">
        <v>4.1294714259755052</v>
      </c>
    </row>
    <row r="1680" spans="1:6">
      <c r="A1680" t="s">
        <v>3761</v>
      </c>
      <c r="B1680" t="s">
        <v>3762</v>
      </c>
      <c r="C1680">
        <v>8.3908515726189989</v>
      </c>
      <c r="D1680">
        <v>4.1559649587135947</v>
      </c>
      <c r="E1680">
        <v>8.4164768396952105</v>
      </c>
      <c r="F1680">
        <v>4.1289531826820438</v>
      </c>
    </row>
    <row r="1681" spans="1:6">
      <c r="A1681" t="s">
        <v>2320</v>
      </c>
      <c r="B1681" t="s">
        <v>2321</v>
      </c>
      <c r="C1681">
        <v>4.4568934999372667</v>
      </c>
      <c r="D1681">
        <v>5.3129639849864256</v>
      </c>
      <c r="E1681">
        <v>0</v>
      </c>
      <c r="F1681">
        <v>4.1250070575051856</v>
      </c>
    </row>
    <row r="1682" spans="1:6">
      <c r="A1682" t="s">
        <v>4596</v>
      </c>
      <c r="B1682" t="s">
        <v>4597</v>
      </c>
      <c r="C1682">
        <v>4.6719814699350648</v>
      </c>
      <c r="D1682">
        <v>0</v>
      </c>
      <c r="E1682">
        <v>0</v>
      </c>
      <c r="F1682">
        <v>4.1250070575051856</v>
      </c>
    </row>
    <row r="1683" spans="1:6">
      <c r="A1683" t="s">
        <v>3917</v>
      </c>
      <c r="B1683" t="s">
        <v>3918</v>
      </c>
      <c r="C1683">
        <v>6.8947761143594963</v>
      </c>
      <c r="D1683">
        <v>4.026419859602731</v>
      </c>
      <c r="E1683">
        <v>7.7129300204272342</v>
      </c>
      <c r="F1683">
        <v>4.1234890298073612</v>
      </c>
    </row>
    <row r="1684" spans="1:6">
      <c r="A1684" t="s">
        <v>2008</v>
      </c>
      <c r="B1684" t="s">
        <v>2009</v>
      </c>
      <c r="C1684">
        <v>3.5010699563137719</v>
      </c>
      <c r="D1684">
        <v>0</v>
      </c>
      <c r="E1684">
        <v>3.1485039746374248</v>
      </c>
      <c r="F1684">
        <v>4.1226337332597565</v>
      </c>
    </row>
    <row r="1685" spans="1:6">
      <c r="A1685" t="s">
        <v>4269</v>
      </c>
      <c r="B1685" t="s">
        <v>4270</v>
      </c>
      <c r="C1685">
        <v>9.2486167213198591</v>
      </c>
      <c r="D1685">
        <v>9.9809648140527472</v>
      </c>
      <c r="E1685">
        <v>4.7096324947058443</v>
      </c>
      <c r="F1685">
        <v>4.1191068206167092</v>
      </c>
    </row>
    <row r="1686" spans="1:6">
      <c r="A1686" t="s">
        <v>919</v>
      </c>
      <c r="B1686" t="s">
        <v>181</v>
      </c>
      <c r="C1686">
        <v>0</v>
      </c>
      <c r="D1686">
        <v>0</v>
      </c>
      <c r="E1686">
        <v>3.8118310260133712</v>
      </c>
      <c r="F1686">
        <v>4.1175523721285296</v>
      </c>
    </row>
    <row r="1687" spans="1:6">
      <c r="A1687" t="s">
        <v>731</v>
      </c>
      <c r="B1687" t="s">
        <v>181</v>
      </c>
      <c r="C1687">
        <v>0</v>
      </c>
      <c r="D1687">
        <v>0</v>
      </c>
      <c r="E1687">
        <v>4.1724808067764467</v>
      </c>
      <c r="F1687">
        <v>4.1097052815417321</v>
      </c>
    </row>
    <row r="1688" spans="1:6">
      <c r="A1688" t="s">
        <v>3096</v>
      </c>
      <c r="B1688" t="s">
        <v>3097</v>
      </c>
      <c r="C1688">
        <v>4.1488249913719963</v>
      </c>
      <c r="D1688">
        <v>0</v>
      </c>
      <c r="E1688">
        <v>0</v>
      </c>
      <c r="F1688">
        <v>4.1094147962783909</v>
      </c>
    </row>
    <row r="1689" spans="1:6">
      <c r="A1689" t="s">
        <v>3032</v>
      </c>
      <c r="B1689" t="s">
        <v>250</v>
      </c>
      <c r="C1689">
        <v>9.1683601351903015</v>
      </c>
      <c r="D1689">
        <v>7.9634818920038235</v>
      </c>
      <c r="E1689">
        <v>8.7295130679439978</v>
      </c>
      <c r="F1689">
        <v>4.1029210560382854</v>
      </c>
    </row>
    <row r="1690" spans="1:6">
      <c r="A1690" t="s">
        <v>3434</v>
      </c>
      <c r="B1690" t="s">
        <v>3435</v>
      </c>
      <c r="C1690">
        <v>3.3765749393988327</v>
      </c>
      <c r="D1690">
        <v>3.517536998688811</v>
      </c>
      <c r="E1690">
        <v>7.6395952392967477</v>
      </c>
      <c r="F1690">
        <v>4.101722946225987</v>
      </c>
    </row>
    <row r="1691" spans="1:6">
      <c r="A1691" t="s">
        <v>434</v>
      </c>
      <c r="B1691" t="s">
        <v>435</v>
      </c>
      <c r="C1691">
        <v>0</v>
      </c>
      <c r="D1691">
        <v>0</v>
      </c>
      <c r="E1691">
        <v>9.3899510891396112</v>
      </c>
      <c r="F1691">
        <v>4.0971568188502809</v>
      </c>
    </row>
    <row r="1692" spans="1:6">
      <c r="A1692" t="s">
        <v>5051</v>
      </c>
      <c r="B1692" t="s">
        <v>5052</v>
      </c>
      <c r="C1692">
        <v>7.3934781406029533</v>
      </c>
      <c r="D1692">
        <v>3.2463271855094566</v>
      </c>
      <c r="E1692">
        <v>0</v>
      </c>
      <c r="F1692">
        <v>4.0952086627299868</v>
      </c>
    </row>
    <row r="1693" spans="1:6">
      <c r="A1693" t="s">
        <v>2571</v>
      </c>
      <c r="B1693" t="s">
        <v>2572</v>
      </c>
      <c r="C1693">
        <v>3.8176958203844875</v>
      </c>
      <c r="D1693">
        <v>0</v>
      </c>
      <c r="E1693">
        <v>8.7180414849531509</v>
      </c>
      <c r="F1693">
        <v>4.0926359527969094</v>
      </c>
    </row>
    <row r="1694" spans="1:6">
      <c r="A1694" t="s">
        <v>4735</v>
      </c>
      <c r="B1694" t="s">
        <v>4736</v>
      </c>
      <c r="C1694">
        <v>7.8737275205909611</v>
      </c>
      <c r="D1694">
        <v>9.3487851531688282</v>
      </c>
      <c r="E1694">
        <v>8.2180551469673837</v>
      </c>
      <c r="F1694">
        <v>4.0851878866065841</v>
      </c>
    </row>
    <row r="1695" spans="1:6">
      <c r="A1695" t="s">
        <v>2224</v>
      </c>
      <c r="B1695" t="s">
        <v>2020</v>
      </c>
      <c r="C1695">
        <v>3.2261000247031104</v>
      </c>
      <c r="D1695">
        <v>6.9551015174737136</v>
      </c>
      <c r="E1695">
        <v>7.9853675032114122</v>
      </c>
      <c r="F1695">
        <v>4.0829308524734502</v>
      </c>
    </row>
    <row r="1696" spans="1:6">
      <c r="A1696" t="s">
        <v>12</v>
      </c>
      <c r="B1696" t="s">
        <v>905</v>
      </c>
      <c r="C1696">
        <v>0</v>
      </c>
      <c r="D1696">
        <v>0</v>
      </c>
      <c r="E1696">
        <v>6.5430888501272619</v>
      </c>
      <c r="F1696">
        <v>4.0810445810141047</v>
      </c>
    </row>
    <row r="1697" spans="1:6">
      <c r="A1697" t="s">
        <v>5029</v>
      </c>
      <c r="B1697" t="s">
        <v>5030</v>
      </c>
      <c r="C1697">
        <v>9.4522914385364469</v>
      </c>
      <c r="D1697">
        <v>9.3513420880491829</v>
      </c>
      <c r="E1697">
        <v>8.0244628230810378</v>
      </c>
      <c r="F1697">
        <v>4.0791786130245047</v>
      </c>
    </row>
    <row r="1698" spans="1:6">
      <c r="A1698" t="s">
        <v>4501</v>
      </c>
      <c r="B1698" t="s">
        <v>4502</v>
      </c>
      <c r="C1698">
        <v>3.4707879309091187</v>
      </c>
      <c r="D1698">
        <v>3.3192541592245703</v>
      </c>
      <c r="E1698">
        <v>7.328047562097292</v>
      </c>
      <c r="F1698">
        <v>4.0773078056634473</v>
      </c>
    </row>
    <row r="1699" spans="1:6">
      <c r="A1699" t="s">
        <v>3158</v>
      </c>
      <c r="B1699" t="s">
        <v>3159</v>
      </c>
      <c r="C1699">
        <v>9.5709035125168604</v>
      </c>
      <c r="D1699">
        <v>7.9550724984009875</v>
      </c>
      <c r="E1699">
        <v>9.4690965298139869</v>
      </c>
      <c r="F1699">
        <v>4.0754575132175326</v>
      </c>
    </row>
    <row r="1700" spans="1:6">
      <c r="A1700" t="s">
        <v>3868</v>
      </c>
      <c r="B1700" t="s">
        <v>3869</v>
      </c>
      <c r="C1700">
        <v>7.0783162190406008</v>
      </c>
      <c r="D1700">
        <v>4.1311883888817622</v>
      </c>
      <c r="E1700">
        <v>4.0557504316302753</v>
      </c>
      <c r="F1700">
        <v>4.0689822693485338</v>
      </c>
    </row>
    <row r="1701" spans="1:6">
      <c r="A1701" t="s">
        <v>4860</v>
      </c>
      <c r="B1701" t="s">
        <v>4861</v>
      </c>
      <c r="C1701">
        <v>8.865243821684107</v>
      </c>
      <c r="D1701">
        <v>4.1284345667953328</v>
      </c>
      <c r="E1701">
        <v>9.0355935539106369</v>
      </c>
      <c r="F1701">
        <v>4.0662113062325229</v>
      </c>
    </row>
    <row r="1702" spans="1:6">
      <c r="A1702" t="s">
        <v>991</v>
      </c>
      <c r="B1702" t="s">
        <v>992</v>
      </c>
      <c r="C1702">
        <v>0</v>
      </c>
      <c r="D1702">
        <v>0</v>
      </c>
      <c r="E1702">
        <v>3.6216822128468302</v>
      </c>
      <c r="F1702">
        <v>4.0588994598106494</v>
      </c>
    </row>
    <row r="1703" spans="1:6">
      <c r="A1703" t="s">
        <v>1922</v>
      </c>
      <c r="B1703" t="s">
        <v>1923</v>
      </c>
      <c r="C1703">
        <v>8.5487724026066481</v>
      </c>
      <c r="D1703">
        <v>4.4609353415286677</v>
      </c>
      <c r="E1703">
        <v>7.4006614963516739</v>
      </c>
      <c r="F1703">
        <v>4.0579899961280814</v>
      </c>
    </row>
    <row r="1704" spans="1:6">
      <c r="A1704" t="s">
        <v>3174</v>
      </c>
      <c r="B1704" t="s">
        <v>5661</v>
      </c>
      <c r="C1704">
        <v>9.7860128165313345</v>
      </c>
      <c r="D1704">
        <v>0</v>
      </c>
      <c r="E1704">
        <v>8.8581825178303788</v>
      </c>
      <c r="F1704">
        <v>4.0498842949425446</v>
      </c>
    </row>
    <row r="1705" spans="1:6">
      <c r="A1705" t="s">
        <v>5477</v>
      </c>
      <c r="B1705" t="s">
        <v>181</v>
      </c>
      <c r="C1705">
        <v>7.625073324295939</v>
      </c>
      <c r="D1705">
        <v>0</v>
      </c>
      <c r="E1705">
        <v>4.0366423459309884</v>
      </c>
      <c r="F1705">
        <v>4.0498842949425446</v>
      </c>
    </row>
    <row r="1706" spans="1:6">
      <c r="A1706" t="s">
        <v>860</v>
      </c>
      <c r="B1706" t="s">
        <v>861</v>
      </c>
      <c r="C1706">
        <v>0</v>
      </c>
      <c r="D1706">
        <v>0</v>
      </c>
      <c r="E1706">
        <v>3.8971104471933598</v>
      </c>
      <c r="F1706">
        <v>4.0493055754362732</v>
      </c>
    </row>
    <row r="1707" spans="1:6">
      <c r="A1707" t="s">
        <v>1985</v>
      </c>
      <c r="B1707" t="s">
        <v>1986</v>
      </c>
      <c r="C1707">
        <v>10.672056018909462</v>
      </c>
      <c r="D1707">
        <v>10.270656659573017</v>
      </c>
      <c r="E1707">
        <v>4.2387981920727968</v>
      </c>
      <c r="F1707">
        <v>4.0445265860782174</v>
      </c>
    </row>
    <row r="1708" spans="1:6">
      <c r="A1708" t="s">
        <v>591</v>
      </c>
      <c r="B1708" t="s">
        <v>592</v>
      </c>
      <c r="C1708">
        <v>0</v>
      </c>
      <c r="D1708">
        <v>0</v>
      </c>
      <c r="E1708">
        <v>7.9664235364987821</v>
      </c>
      <c r="F1708">
        <v>4.0427495078397229</v>
      </c>
    </row>
    <row r="1709" spans="1:6">
      <c r="A1709" t="s">
        <v>3707</v>
      </c>
      <c r="B1709" t="s">
        <v>181</v>
      </c>
      <c r="C1709">
        <v>4.427371869497768</v>
      </c>
      <c r="D1709">
        <v>0</v>
      </c>
      <c r="E1709">
        <v>4.3055492952814154</v>
      </c>
      <c r="F1709">
        <v>4.0413672591556136</v>
      </c>
    </row>
    <row r="1710" spans="1:6">
      <c r="A1710" t="s">
        <v>3795</v>
      </c>
      <c r="B1710" t="s">
        <v>3796</v>
      </c>
      <c r="C1710">
        <v>9.5931018828522667</v>
      </c>
      <c r="D1710">
        <v>0</v>
      </c>
      <c r="E1710">
        <v>0</v>
      </c>
      <c r="F1710">
        <v>4.0413672591556136</v>
      </c>
    </row>
    <row r="1711" spans="1:6">
      <c r="A1711" t="s">
        <v>1998</v>
      </c>
      <c r="B1711" t="s">
        <v>1999</v>
      </c>
      <c r="C1711">
        <v>3.80292493359749</v>
      </c>
      <c r="D1711">
        <v>3.3107329172300726</v>
      </c>
      <c r="E1711">
        <v>3.6037512296293945</v>
      </c>
      <c r="F1711">
        <v>4.0409680408597159</v>
      </c>
    </row>
    <row r="1712" spans="1:6">
      <c r="A1712" t="s">
        <v>1514</v>
      </c>
      <c r="B1712" t="s">
        <v>1515</v>
      </c>
      <c r="C1712">
        <v>0</v>
      </c>
      <c r="D1712">
        <v>0</v>
      </c>
      <c r="E1712">
        <v>0</v>
      </c>
      <c r="F1712">
        <v>4.0391821634073057</v>
      </c>
    </row>
    <row r="1713" spans="1:6">
      <c r="A1713" t="s">
        <v>1498</v>
      </c>
      <c r="B1713" t="s">
        <v>1499</v>
      </c>
      <c r="C1713">
        <v>0</v>
      </c>
      <c r="D1713">
        <v>0</v>
      </c>
      <c r="E1713">
        <v>0</v>
      </c>
      <c r="F1713">
        <v>4.0361065061199541</v>
      </c>
    </row>
    <row r="1714" spans="1:6">
      <c r="A1714" t="s">
        <v>1687</v>
      </c>
      <c r="B1714" t="s">
        <v>1139</v>
      </c>
      <c r="C1714">
        <v>0</v>
      </c>
      <c r="D1714">
        <v>0</v>
      </c>
      <c r="E1714">
        <v>0</v>
      </c>
      <c r="F1714">
        <v>4.03567754749856</v>
      </c>
    </row>
    <row r="1715" spans="1:6">
      <c r="A1715" t="s">
        <v>3074</v>
      </c>
      <c r="B1715" t="s">
        <v>3075</v>
      </c>
      <c r="C1715">
        <v>7.508164574563768</v>
      </c>
      <c r="D1715">
        <v>10.484601946241082</v>
      </c>
      <c r="E1715">
        <v>7.8262328530290404</v>
      </c>
      <c r="F1715">
        <v>4.0339053918948107</v>
      </c>
    </row>
    <row r="1716" spans="1:6">
      <c r="A1716" t="s">
        <v>5464</v>
      </c>
      <c r="B1716" t="s">
        <v>5465</v>
      </c>
      <c r="C1716">
        <v>9.8855831332128439</v>
      </c>
      <c r="D1716">
        <v>4.5683546040332557</v>
      </c>
      <c r="E1716">
        <v>9.1187049762787051</v>
      </c>
      <c r="F1716">
        <v>4.0339053918948107</v>
      </c>
    </row>
    <row r="1717" spans="1:6">
      <c r="A1717" t="s">
        <v>2122</v>
      </c>
      <c r="B1717" t="s">
        <v>5673</v>
      </c>
      <c r="C1717">
        <v>4.7146092075745747</v>
      </c>
      <c r="D1717">
        <v>0</v>
      </c>
      <c r="E1717">
        <v>4.3002909892504544</v>
      </c>
      <c r="F1717">
        <v>4.0286709788397426</v>
      </c>
    </row>
    <row r="1718" spans="1:6">
      <c r="A1718" t="s">
        <v>2605</v>
      </c>
      <c r="B1718" t="s">
        <v>2606</v>
      </c>
      <c r="C1718">
        <v>3.6192501394397461</v>
      </c>
      <c r="D1718">
        <v>0</v>
      </c>
      <c r="E1718">
        <v>8.8709682905745346</v>
      </c>
      <c r="F1718">
        <v>4.0257404326706672</v>
      </c>
    </row>
    <row r="1719" spans="1:6">
      <c r="A1719" t="s">
        <v>531</v>
      </c>
      <c r="B1719" t="s">
        <v>532</v>
      </c>
      <c r="C1719">
        <v>0</v>
      </c>
      <c r="D1719">
        <v>0</v>
      </c>
      <c r="E1719">
        <v>8.3808537659776228</v>
      </c>
      <c r="F1719">
        <v>4.0203366463218808</v>
      </c>
    </row>
    <row r="1720" spans="1:6">
      <c r="A1720" t="s">
        <v>4821</v>
      </c>
      <c r="B1720" t="s">
        <v>4822</v>
      </c>
      <c r="C1720">
        <v>9.5545246461561568</v>
      </c>
      <c r="D1720">
        <v>0</v>
      </c>
      <c r="E1720">
        <v>0</v>
      </c>
      <c r="F1720">
        <v>4.0162157481865757</v>
      </c>
    </row>
    <row r="1721" spans="1:6">
      <c r="A1721" t="s">
        <v>518</v>
      </c>
      <c r="B1721" t="s">
        <v>519</v>
      </c>
      <c r="C1721">
        <v>0</v>
      </c>
      <c r="D1721">
        <v>0</v>
      </c>
      <c r="E1721">
        <v>8.4922432142243949</v>
      </c>
      <c r="F1721">
        <v>4.0131510554336476</v>
      </c>
    </row>
    <row r="1722" spans="1:6">
      <c r="A1722" t="s">
        <v>485</v>
      </c>
      <c r="B1722" t="s">
        <v>181</v>
      </c>
      <c r="C1722">
        <v>0</v>
      </c>
      <c r="D1722">
        <v>0</v>
      </c>
      <c r="E1722">
        <v>8.7847103742526045</v>
      </c>
      <c r="F1722">
        <v>4.0131510554336476</v>
      </c>
    </row>
    <row r="1723" spans="1:6">
      <c r="A1723" t="s">
        <v>616</v>
      </c>
      <c r="B1723" t="s">
        <v>617</v>
      </c>
      <c r="C1723">
        <v>0</v>
      </c>
      <c r="D1723">
        <v>0</v>
      </c>
      <c r="E1723">
        <v>7.8902994928754122</v>
      </c>
      <c r="F1723">
        <v>4.0121265908815875</v>
      </c>
    </row>
    <row r="1724" spans="1:6">
      <c r="A1724" t="s">
        <v>5171</v>
      </c>
      <c r="B1724" t="s">
        <v>5172</v>
      </c>
      <c r="C1724">
        <v>8.3237583403059894</v>
      </c>
      <c r="D1724">
        <v>9.5560819083015893</v>
      </c>
      <c r="E1724">
        <v>9.2178369466520547</v>
      </c>
      <c r="F1724">
        <v>4.0104344256374604</v>
      </c>
    </row>
    <row r="1725" spans="1:6">
      <c r="A1725" t="s">
        <v>3482</v>
      </c>
      <c r="B1725" t="s">
        <v>3483</v>
      </c>
      <c r="C1725">
        <v>3.9015166258507401</v>
      </c>
      <c r="D1725">
        <v>0</v>
      </c>
      <c r="E1725">
        <v>3.9872072949027637</v>
      </c>
      <c r="F1725">
        <v>4.0080419866237911</v>
      </c>
    </row>
    <row r="1726" spans="1:6">
      <c r="A1726" t="s">
        <v>1920</v>
      </c>
      <c r="B1726" t="s">
        <v>1921</v>
      </c>
      <c r="C1726">
        <v>3.3898925026505653</v>
      </c>
      <c r="D1726">
        <v>0</v>
      </c>
      <c r="E1726">
        <v>4.0373115864373492</v>
      </c>
      <c r="F1726">
        <v>4.0039901682476735</v>
      </c>
    </row>
    <row r="1727" spans="1:6">
      <c r="A1727" t="s">
        <v>554</v>
      </c>
      <c r="B1727" t="s">
        <v>555</v>
      </c>
      <c r="C1727">
        <v>0</v>
      </c>
      <c r="D1727">
        <v>0</v>
      </c>
      <c r="E1727">
        <v>8.2320630993473394</v>
      </c>
      <c r="F1727">
        <v>3.9987591172598944</v>
      </c>
    </row>
    <row r="1728" spans="1:6">
      <c r="A1728" t="s">
        <v>678</v>
      </c>
      <c r="B1728" t="s">
        <v>679</v>
      </c>
      <c r="C1728">
        <v>0</v>
      </c>
      <c r="D1728">
        <v>0</v>
      </c>
      <c r="E1728">
        <v>7.5645006427599606</v>
      </c>
      <c r="F1728">
        <v>3.9954490747858298</v>
      </c>
    </row>
    <row r="1729" spans="1:6">
      <c r="A1729" t="s">
        <v>3777</v>
      </c>
      <c r="B1729" t="s">
        <v>3778</v>
      </c>
      <c r="C1729">
        <v>8.4923391630593557</v>
      </c>
      <c r="D1729">
        <v>0</v>
      </c>
      <c r="E1729">
        <v>8.8718651433242854</v>
      </c>
      <c r="F1729">
        <v>3.9954490747858298</v>
      </c>
    </row>
    <row r="1730" spans="1:6">
      <c r="A1730" t="s">
        <v>110</v>
      </c>
      <c r="B1730" t="s">
        <v>147</v>
      </c>
      <c r="C1730">
        <v>0</v>
      </c>
      <c r="D1730">
        <v>0</v>
      </c>
      <c r="E1730">
        <v>0</v>
      </c>
      <c r="F1730">
        <v>3.9880099388646277</v>
      </c>
    </row>
    <row r="1731" spans="1:6">
      <c r="A1731" t="s">
        <v>5204</v>
      </c>
      <c r="B1731" t="s">
        <v>2209</v>
      </c>
      <c r="C1731">
        <v>6.7063792335578114</v>
      </c>
      <c r="D1731">
        <v>9.4476583585922107</v>
      </c>
      <c r="E1731">
        <v>9.2344715846882437</v>
      </c>
      <c r="F1731">
        <v>3.9867769394040025</v>
      </c>
    </row>
    <row r="1732" spans="1:6">
      <c r="A1732" t="s">
        <v>5077</v>
      </c>
      <c r="B1732" t="s">
        <v>5078</v>
      </c>
      <c r="C1732">
        <v>3.2087575014425433</v>
      </c>
      <c r="D1732">
        <v>0</v>
      </c>
      <c r="E1732">
        <v>6.5964679209295038</v>
      </c>
      <c r="F1732">
        <v>3.983699599462307</v>
      </c>
    </row>
    <row r="1733" spans="1:6">
      <c r="A1733" t="s">
        <v>3946</v>
      </c>
      <c r="B1733" t="s">
        <v>181</v>
      </c>
      <c r="C1733">
        <v>3.2106958159414014</v>
      </c>
      <c r="D1733">
        <v>3.8794447163604824</v>
      </c>
      <c r="E1733">
        <v>3.7963780052205132</v>
      </c>
      <c r="F1733">
        <v>3.978202599817787</v>
      </c>
    </row>
    <row r="1734" spans="1:6">
      <c r="A1734" t="s">
        <v>2266</v>
      </c>
      <c r="B1734" t="s">
        <v>2267</v>
      </c>
      <c r="C1734">
        <v>3.5185812750636889</v>
      </c>
      <c r="D1734">
        <v>0</v>
      </c>
      <c r="E1734">
        <v>6.5319943107225713</v>
      </c>
      <c r="F1734">
        <v>3.9717262692794102</v>
      </c>
    </row>
    <row r="1735" spans="1:6">
      <c r="A1735" t="s">
        <v>1472</v>
      </c>
      <c r="B1735" t="s">
        <v>1473</v>
      </c>
      <c r="C1735">
        <v>0</v>
      </c>
      <c r="D1735">
        <v>0</v>
      </c>
      <c r="E1735">
        <v>0</v>
      </c>
      <c r="F1735">
        <v>3.9704357390945981</v>
      </c>
    </row>
    <row r="1736" spans="1:6">
      <c r="A1736" t="s">
        <v>492</v>
      </c>
      <c r="B1736" t="s">
        <v>181</v>
      </c>
      <c r="C1736">
        <v>0</v>
      </c>
      <c r="D1736">
        <v>0</v>
      </c>
      <c r="E1736">
        <v>8.6954441463008454</v>
      </c>
      <c r="F1736">
        <v>3.9685250393556921</v>
      </c>
    </row>
    <row r="1737" spans="1:6">
      <c r="A1737" t="s">
        <v>4330</v>
      </c>
      <c r="B1737" t="s">
        <v>4331</v>
      </c>
      <c r="C1737">
        <v>3.5010699563137719</v>
      </c>
      <c r="D1737">
        <v>3.4886972092814705</v>
      </c>
      <c r="E1737">
        <v>3.725852832678151</v>
      </c>
      <c r="F1737">
        <v>3.9616934577523577</v>
      </c>
    </row>
    <row r="1738" spans="1:6">
      <c r="A1738" t="s">
        <v>2643</v>
      </c>
      <c r="B1738" t="s">
        <v>2644</v>
      </c>
      <c r="C1738">
        <v>3.1896025299803052</v>
      </c>
      <c r="D1738">
        <v>8.2738315729741032</v>
      </c>
      <c r="E1738">
        <v>6.9265851253116928</v>
      </c>
      <c r="F1738">
        <v>3.9570729545000409</v>
      </c>
    </row>
    <row r="1739" spans="1:6">
      <c r="A1739" t="s">
        <v>5211</v>
      </c>
      <c r="B1739" t="s">
        <v>5212</v>
      </c>
      <c r="C1739">
        <v>3.1896025299803052</v>
      </c>
      <c r="D1739">
        <v>4.1230377496725108</v>
      </c>
      <c r="E1739">
        <v>7.0580942284880175</v>
      </c>
      <c r="F1739">
        <v>3.9570729545000409</v>
      </c>
    </row>
    <row r="1740" spans="1:6">
      <c r="A1740" t="s">
        <v>1457</v>
      </c>
      <c r="B1740" t="s">
        <v>5699</v>
      </c>
      <c r="C1740">
        <v>0</v>
      </c>
      <c r="D1740">
        <v>0</v>
      </c>
      <c r="E1740">
        <v>0</v>
      </c>
      <c r="F1740">
        <v>3.9538659611762936</v>
      </c>
    </row>
    <row r="1741" spans="1:6">
      <c r="A1741" t="s">
        <v>966</v>
      </c>
      <c r="B1741" t="s">
        <v>967</v>
      </c>
      <c r="C1741">
        <v>0</v>
      </c>
      <c r="D1741">
        <v>0</v>
      </c>
      <c r="E1741">
        <v>6.2830838776814808</v>
      </c>
      <c r="F1741">
        <v>3.9510971004718809</v>
      </c>
    </row>
    <row r="1742" spans="1:6">
      <c r="A1742" t="s">
        <v>1451</v>
      </c>
      <c r="B1742" t="s">
        <v>5661</v>
      </c>
      <c r="C1742">
        <v>0</v>
      </c>
      <c r="D1742">
        <v>4.0117385759152171</v>
      </c>
      <c r="E1742">
        <v>0</v>
      </c>
      <c r="F1742">
        <v>3.9495273780972071</v>
      </c>
    </row>
    <row r="1743" spans="1:6">
      <c r="A1743" t="s">
        <v>3686</v>
      </c>
      <c r="B1743" t="s">
        <v>3687</v>
      </c>
      <c r="C1743">
        <v>8.0003463608859668</v>
      </c>
      <c r="D1743">
        <v>8.1566788573279787</v>
      </c>
      <c r="E1743">
        <v>8.572505079754329</v>
      </c>
      <c r="F1743">
        <v>3.9495273780972071</v>
      </c>
    </row>
    <row r="1744" spans="1:6">
      <c r="A1744" t="s">
        <v>2494</v>
      </c>
      <c r="B1744" t="s">
        <v>2495</v>
      </c>
      <c r="C1744">
        <v>9.2016331225216668</v>
      </c>
      <c r="D1744">
        <v>8.9691630627518784</v>
      </c>
      <c r="E1744">
        <v>7.9813351590626418</v>
      </c>
      <c r="F1744">
        <v>3.9464079998664423</v>
      </c>
    </row>
    <row r="1745" spans="1:6">
      <c r="A1745" t="s">
        <v>4373</v>
      </c>
      <c r="B1745" t="s">
        <v>4374</v>
      </c>
      <c r="C1745">
        <v>4.1308124177895609</v>
      </c>
      <c r="D1745">
        <v>4.4107594486571537</v>
      </c>
      <c r="E1745">
        <v>0</v>
      </c>
      <c r="F1745">
        <v>3.9448584458075393</v>
      </c>
    </row>
    <row r="1746" spans="1:6">
      <c r="A1746" t="s">
        <v>3177</v>
      </c>
      <c r="B1746" t="s">
        <v>5661</v>
      </c>
      <c r="C1746">
        <v>9.2183058075000996</v>
      </c>
      <c r="D1746">
        <v>8.3394254355604538</v>
      </c>
      <c r="E1746">
        <v>3.3389655050226485</v>
      </c>
      <c r="F1746">
        <v>3.9445846492209906</v>
      </c>
    </row>
    <row r="1747" spans="1:6">
      <c r="A1747" t="s">
        <v>1620</v>
      </c>
      <c r="B1747" t="s">
        <v>1621</v>
      </c>
      <c r="C1747">
        <v>0</v>
      </c>
      <c r="D1747">
        <v>0</v>
      </c>
      <c r="E1747">
        <v>0</v>
      </c>
      <c r="F1747">
        <v>3.9430616617444207</v>
      </c>
    </row>
    <row r="1748" spans="1:6">
      <c r="A1748" t="s">
        <v>4183</v>
      </c>
      <c r="B1748" t="s">
        <v>4184</v>
      </c>
      <c r="C1748">
        <v>8.5577244667501766</v>
      </c>
      <c r="D1748">
        <v>4.6136394972341606</v>
      </c>
      <c r="E1748">
        <v>4.1345165732276188</v>
      </c>
      <c r="F1748">
        <v>3.9402203239439504</v>
      </c>
    </row>
    <row r="1749" spans="1:6">
      <c r="A1749" t="s">
        <v>770</v>
      </c>
      <c r="B1749" t="s">
        <v>771</v>
      </c>
      <c r="C1749">
        <v>0</v>
      </c>
      <c r="D1749">
        <v>0</v>
      </c>
      <c r="E1749">
        <v>4.0702104000669799</v>
      </c>
      <c r="F1749">
        <v>3.9386880842743208</v>
      </c>
    </row>
    <row r="1750" spans="1:6">
      <c r="A1750" t="s">
        <v>845</v>
      </c>
      <c r="B1750" t="s">
        <v>771</v>
      </c>
      <c r="C1750">
        <v>0</v>
      </c>
      <c r="D1750">
        <v>0</v>
      </c>
      <c r="E1750">
        <v>3.9178357397408119</v>
      </c>
      <c r="F1750">
        <v>3.9386880842743208</v>
      </c>
    </row>
    <row r="1751" spans="1:6">
      <c r="A1751" t="s">
        <v>1101</v>
      </c>
      <c r="B1751" t="s">
        <v>1102</v>
      </c>
      <c r="C1751">
        <v>0</v>
      </c>
      <c r="D1751">
        <v>0</v>
      </c>
      <c r="E1751">
        <v>3.4246869113337155</v>
      </c>
      <c r="F1751">
        <v>3.9379207422020412</v>
      </c>
    </row>
    <row r="1752" spans="1:6">
      <c r="A1752" t="s">
        <v>851</v>
      </c>
      <c r="B1752" t="s">
        <v>852</v>
      </c>
      <c r="C1752">
        <v>0</v>
      </c>
      <c r="D1752">
        <v>0</v>
      </c>
      <c r="E1752">
        <v>3.910982632934525</v>
      </c>
      <c r="F1752">
        <v>3.9316595143659399</v>
      </c>
    </row>
    <row r="1753" spans="1:6">
      <c r="A1753" t="s">
        <v>249</v>
      </c>
      <c r="B1753" t="s">
        <v>250</v>
      </c>
      <c r="C1753">
        <v>0</v>
      </c>
      <c r="D1753">
        <v>7.6662532369694318</v>
      </c>
      <c r="E1753">
        <v>7.7429953109816214</v>
      </c>
      <c r="F1753">
        <v>3.9310396934647316</v>
      </c>
    </row>
    <row r="1754" spans="1:6">
      <c r="A1754" t="s">
        <v>817</v>
      </c>
      <c r="B1754" t="s">
        <v>818</v>
      </c>
      <c r="C1754">
        <v>0</v>
      </c>
      <c r="D1754">
        <v>3.6229664690992767</v>
      </c>
      <c r="E1754">
        <v>3.9625249823636794</v>
      </c>
      <c r="F1754">
        <v>3.9292081126943228</v>
      </c>
    </row>
    <row r="1755" spans="1:6">
      <c r="A1755" t="s">
        <v>2022</v>
      </c>
      <c r="B1755" t="s">
        <v>2023</v>
      </c>
      <c r="C1755">
        <v>3.9748550033717218</v>
      </c>
      <c r="D1755">
        <v>8.6601821434646986</v>
      </c>
      <c r="E1755">
        <v>7.236950598223868</v>
      </c>
      <c r="F1755">
        <v>3.9279948486542402</v>
      </c>
    </row>
    <row r="1756" spans="1:6">
      <c r="A1756" t="s">
        <v>4284</v>
      </c>
      <c r="B1756" t="s">
        <v>4285</v>
      </c>
      <c r="C1756">
        <v>9.5563793874965608</v>
      </c>
      <c r="D1756">
        <v>8.3850540139964522</v>
      </c>
      <c r="E1756">
        <v>4.1967166811173628</v>
      </c>
      <c r="F1756">
        <v>3.9249058284472347</v>
      </c>
    </row>
    <row r="1757" spans="1:6">
      <c r="A1757" t="s">
        <v>97</v>
      </c>
      <c r="B1757" t="s">
        <v>142</v>
      </c>
      <c r="C1757">
        <v>3.1544425287058817</v>
      </c>
      <c r="D1757">
        <v>3.9564147360615967</v>
      </c>
      <c r="E1757">
        <v>8.6306254148660031</v>
      </c>
      <c r="F1757">
        <v>3.9219605256445171</v>
      </c>
    </row>
    <row r="1758" spans="1:6">
      <c r="A1758" t="s">
        <v>211</v>
      </c>
      <c r="B1758" t="s">
        <v>212</v>
      </c>
      <c r="C1758">
        <v>0</v>
      </c>
      <c r="D1758">
        <v>0</v>
      </c>
      <c r="E1758">
        <v>8.1023151026394267</v>
      </c>
      <c r="F1758">
        <v>3.9219605256445171</v>
      </c>
    </row>
    <row r="1759" spans="1:6">
      <c r="A1759" t="s">
        <v>703</v>
      </c>
      <c r="B1759" t="s">
        <v>704</v>
      </c>
      <c r="C1759">
        <v>0</v>
      </c>
      <c r="D1759">
        <v>3.9507954959516853</v>
      </c>
      <c r="E1759">
        <v>7.4947754678011904</v>
      </c>
      <c r="F1759">
        <v>3.9163500866900445</v>
      </c>
    </row>
    <row r="1760" spans="1:6">
      <c r="A1760" t="s">
        <v>622</v>
      </c>
      <c r="B1760" t="s">
        <v>623</v>
      </c>
      <c r="C1760">
        <v>0</v>
      </c>
      <c r="D1760">
        <v>0</v>
      </c>
      <c r="E1760">
        <v>7.8240788445843936</v>
      </c>
      <c r="F1760">
        <v>3.9159702801679388</v>
      </c>
    </row>
    <row r="1761" spans="1:6">
      <c r="A1761" t="s">
        <v>3533</v>
      </c>
      <c r="B1761" t="s">
        <v>3534</v>
      </c>
      <c r="C1761">
        <v>8.8248151878668235</v>
      </c>
      <c r="D1761">
        <v>9.0571533682205487</v>
      </c>
      <c r="E1761">
        <v>0</v>
      </c>
      <c r="F1761">
        <v>3.9072111232833966</v>
      </c>
    </row>
    <row r="1762" spans="1:6">
      <c r="A1762" t="s">
        <v>4235</v>
      </c>
      <c r="B1762" t="s">
        <v>4236</v>
      </c>
      <c r="C1762">
        <v>9.3248151878668217</v>
      </c>
      <c r="D1762">
        <v>0</v>
      </c>
      <c r="E1762">
        <v>4.2550260192512273</v>
      </c>
      <c r="F1762">
        <v>3.9072111232833966</v>
      </c>
    </row>
    <row r="1763" spans="1:6">
      <c r="A1763" t="s">
        <v>3183</v>
      </c>
      <c r="B1763" t="s">
        <v>5661</v>
      </c>
      <c r="C1763">
        <v>8.0411080242536244</v>
      </c>
      <c r="D1763">
        <v>8.8086422497872707</v>
      </c>
      <c r="E1763">
        <v>9.4703776759972342</v>
      </c>
      <c r="F1763">
        <v>3.9041603445816633</v>
      </c>
    </row>
    <row r="1764" spans="1:6">
      <c r="A1764" t="s">
        <v>4788</v>
      </c>
      <c r="B1764" t="s">
        <v>4789</v>
      </c>
      <c r="C1764">
        <v>7.6976898681696593</v>
      </c>
      <c r="D1764">
        <v>3.7566664118700634</v>
      </c>
      <c r="E1764">
        <v>3.381107957863891</v>
      </c>
      <c r="F1764">
        <v>3.9019363988103146</v>
      </c>
    </row>
    <row r="1765" spans="1:6">
      <c r="A1765" t="s">
        <v>3692</v>
      </c>
      <c r="B1765" t="s">
        <v>3693</v>
      </c>
      <c r="C1765">
        <v>3.6526660902557597</v>
      </c>
      <c r="D1765">
        <v>4.1680524127240517</v>
      </c>
      <c r="E1765">
        <v>4.5925987791964857</v>
      </c>
      <c r="F1765">
        <v>3.8983118545182469</v>
      </c>
    </row>
    <row r="1766" spans="1:6">
      <c r="A1766" t="s">
        <v>3556</v>
      </c>
      <c r="B1766" t="s">
        <v>181</v>
      </c>
      <c r="C1766">
        <v>9.7737784716644569</v>
      </c>
      <c r="D1766">
        <v>9.2501797611154615</v>
      </c>
      <c r="E1766">
        <v>9.1194309408578462</v>
      </c>
      <c r="F1766">
        <v>3.892513681117733</v>
      </c>
    </row>
    <row r="1767" spans="1:6">
      <c r="A1767" t="s">
        <v>1843</v>
      </c>
      <c r="B1767" t="s">
        <v>1844</v>
      </c>
      <c r="C1767">
        <v>7.7081317610642985</v>
      </c>
      <c r="D1767">
        <v>0</v>
      </c>
      <c r="E1767">
        <v>3.5782185342243467</v>
      </c>
      <c r="F1767">
        <v>3.8913680873376664</v>
      </c>
    </row>
    <row r="1768" spans="1:6">
      <c r="A1768" t="s">
        <v>541</v>
      </c>
      <c r="B1768" t="s">
        <v>542</v>
      </c>
      <c r="C1768">
        <v>0</v>
      </c>
      <c r="D1768">
        <v>0</v>
      </c>
      <c r="E1768">
        <v>8.2629505773834282</v>
      </c>
      <c r="F1768">
        <v>3.8910732117773184</v>
      </c>
    </row>
    <row r="1769" spans="1:6">
      <c r="A1769" t="s">
        <v>3545</v>
      </c>
      <c r="B1769" t="s">
        <v>3546</v>
      </c>
      <c r="C1769">
        <v>8.4508201686383941</v>
      </c>
      <c r="D1769">
        <v>3.9212066022866545</v>
      </c>
      <c r="E1769">
        <v>3.2885633306535262</v>
      </c>
      <c r="F1769">
        <v>3.8867674315502558</v>
      </c>
    </row>
    <row r="1770" spans="1:6">
      <c r="A1770" t="s">
        <v>3261</v>
      </c>
      <c r="B1770" t="s">
        <v>3262</v>
      </c>
      <c r="C1770">
        <v>4.6753701638954936</v>
      </c>
      <c r="D1770">
        <v>0</v>
      </c>
      <c r="E1770">
        <v>4.0725075245345961</v>
      </c>
      <c r="F1770">
        <v>3.8856787044952812</v>
      </c>
    </row>
    <row r="1771" spans="1:6">
      <c r="A1771" t="s">
        <v>1847</v>
      </c>
      <c r="B1771" t="s">
        <v>1848</v>
      </c>
      <c r="C1771">
        <v>3.559937444766275</v>
      </c>
      <c r="D1771">
        <v>0</v>
      </c>
      <c r="E1771">
        <v>7.7139219297315993</v>
      </c>
      <c r="F1771">
        <v>3.8814401464584996</v>
      </c>
    </row>
    <row r="1772" spans="1:6">
      <c r="A1772" t="s">
        <v>5569</v>
      </c>
      <c r="B1772" t="s">
        <v>5570</v>
      </c>
      <c r="C1772">
        <v>4.2716899408133404</v>
      </c>
      <c r="D1772">
        <v>7.2681581989071287</v>
      </c>
      <c r="E1772">
        <v>0</v>
      </c>
      <c r="F1772">
        <v>3.8782448033799852</v>
      </c>
    </row>
    <row r="1773" spans="1:6">
      <c r="A1773" t="s">
        <v>1448</v>
      </c>
      <c r="B1773" t="s">
        <v>5661</v>
      </c>
      <c r="C1773">
        <v>0</v>
      </c>
      <c r="D1773">
        <v>0</v>
      </c>
      <c r="E1773">
        <v>0</v>
      </c>
      <c r="F1773">
        <v>3.8689109700720858</v>
      </c>
    </row>
    <row r="1774" spans="1:6">
      <c r="A1774" t="s">
        <v>888</v>
      </c>
      <c r="B1774" t="s">
        <v>889</v>
      </c>
      <c r="C1774">
        <v>0</v>
      </c>
      <c r="D1774">
        <v>0</v>
      </c>
      <c r="E1774">
        <v>3.844754419672308</v>
      </c>
      <c r="F1774">
        <v>3.8656255689481154</v>
      </c>
    </row>
    <row r="1775" spans="1:6">
      <c r="A1775" t="s">
        <v>2690</v>
      </c>
      <c r="B1775" t="s">
        <v>2691</v>
      </c>
      <c r="C1775">
        <v>3.4651912664309701</v>
      </c>
      <c r="D1775">
        <v>0</v>
      </c>
      <c r="E1775">
        <v>3.5585358119225612</v>
      </c>
      <c r="F1775">
        <v>3.864232382546267</v>
      </c>
    </row>
    <row r="1776" spans="1:6">
      <c r="A1776" t="s">
        <v>3750</v>
      </c>
      <c r="B1776" t="s">
        <v>3751</v>
      </c>
      <c r="C1776">
        <v>10.405731388767048</v>
      </c>
      <c r="D1776">
        <v>9.3921467518526249</v>
      </c>
      <c r="E1776">
        <v>8.5449311962786982</v>
      </c>
      <c r="F1776">
        <v>3.8627001718066292</v>
      </c>
    </row>
    <row r="1777" spans="1:6">
      <c r="A1777" t="s">
        <v>574</v>
      </c>
      <c r="B1777" t="s">
        <v>181</v>
      </c>
      <c r="C1777">
        <v>0</v>
      </c>
      <c r="D1777">
        <v>0</v>
      </c>
      <c r="E1777">
        <v>8.0819315317306426</v>
      </c>
      <c r="F1777">
        <v>3.8579466852738027</v>
      </c>
    </row>
    <row r="1778" spans="1:6">
      <c r="A1778" t="s">
        <v>4534</v>
      </c>
      <c r="B1778" t="s">
        <v>4535</v>
      </c>
      <c r="C1778">
        <v>4.4514588595167979</v>
      </c>
      <c r="D1778">
        <v>4.4127020231153411</v>
      </c>
      <c r="E1778">
        <v>3.7522704733283145</v>
      </c>
      <c r="F1778">
        <v>3.8579466852738027</v>
      </c>
    </row>
    <row r="1779" spans="1:6">
      <c r="A1779" t="s">
        <v>1391</v>
      </c>
      <c r="B1779" t="s">
        <v>1392</v>
      </c>
      <c r="C1779">
        <v>0</v>
      </c>
      <c r="D1779">
        <v>0</v>
      </c>
      <c r="E1779">
        <v>0</v>
      </c>
      <c r="F1779">
        <v>3.8573288286874683</v>
      </c>
    </row>
    <row r="1780" spans="1:6">
      <c r="A1780" t="s">
        <v>890</v>
      </c>
      <c r="B1780" t="s">
        <v>891</v>
      </c>
      <c r="C1780">
        <v>0</v>
      </c>
      <c r="D1780">
        <v>0</v>
      </c>
      <c r="E1780">
        <v>3.8440901792934636</v>
      </c>
      <c r="F1780">
        <v>3.8573288286874683</v>
      </c>
    </row>
    <row r="1781" spans="1:6">
      <c r="A1781" t="s">
        <v>1657</v>
      </c>
      <c r="B1781" t="s">
        <v>181</v>
      </c>
      <c r="C1781">
        <v>0</v>
      </c>
      <c r="D1781">
        <v>0</v>
      </c>
      <c r="E1781">
        <v>0</v>
      </c>
      <c r="F1781">
        <v>3.8531962048350574</v>
      </c>
    </row>
    <row r="1782" spans="1:6">
      <c r="A1782" t="s">
        <v>721</v>
      </c>
      <c r="B1782" t="s">
        <v>722</v>
      </c>
      <c r="C1782">
        <v>0</v>
      </c>
      <c r="D1782">
        <v>0</v>
      </c>
      <c r="E1782">
        <v>4.2003116569186751</v>
      </c>
      <c r="F1782">
        <v>3.8525051264909131</v>
      </c>
    </row>
    <row r="1783" spans="1:6">
      <c r="A1783" t="s">
        <v>749</v>
      </c>
      <c r="B1783" t="s">
        <v>750</v>
      </c>
      <c r="C1783">
        <v>0</v>
      </c>
      <c r="D1783">
        <v>7.5783694838850124</v>
      </c>
      <c r="E1783">
        <v>7.2311246721242197</v>
      </c>
      <c r="F1783">
        <v>3.8520209774106444</v>
      </c>
    </row>
    <row r="1784" spans="1:6">
      <c r="A1784" t="s">
        <v>4970</v>
      </c>
      <c r="B1784" t="s">
        <v>4971</v>
      </c>
      <c r="C1784">
        <v>6.1248417416037251</v>
      </c>
      <c r="D1784">
        <v>7.3458517957768876</v>
      </c>
      <c r="E1784">
        <v>7.2354045798374029</v>
      </c>
      <c r="F1784">
        <v>3.8496994688685051</v>
      </c>
    </row>
    <row r="1785" spans="1:6">
      <c r="A1785" t="s">
        <v>3443</v>
      </c>
      <c r="B1785" t="s">
        <v>3444</v>
      </c>
      <c r="C1785">
        <v>7.7954517555532732</v>
      </c>
      <c r="D1785">
        <v>3.4093230414112701</v>
      </c>
      <c r="E1785">
        <v>8.3210824111179775</v>
      </c>
      <c r="F1785">
        <v>3.8470918716665752</v>
      </c>
    </row>
    <row r="1786" spans="1:6">
      <c r="A1786" t="s">
        <v>1556</v>
      </c>
      <c r="B1786" t="s">
        <v>181</v>
      </c>
      <c r="C1786">
        <v>0</v>
      </c>
      <c r="D1786">
        <v>0</v>
      </c>
      <c r="E1786">
        <v>0</v>
      </c>
      <c r="F1786">
        <v>3.8444398557366113</v>
      </c>
    </row>
    <row r="1787" spans="1:6">
      <c r="A1787" t="s">
        <v>1570</v>
      </c>
      <c r="B1787" t="s">
        <v>1571</v>
      </c>
      <c r="C1787">
        <v>0</v>
      </c>
      <c r="D1787">
        <v>0</v>
      </c>
      <c r="E1787">
        <v>0</v>
      </c>
      <c r="F1787">
        <v>3.8444398557366113</v>
      </c>
    </row>
    <row r="1788" spans="1:6">
      <c r="A1788" t="s">
        <v>5209</v>
      </c>
      <c r="B1788" t="s">
        <v>5210</v>
      </c>
      <c r="C1788">
        <v>4.8470222065431017</v>
      </c>
      <c r="D1788">
        <v>8.1498636475688961</v>
      </c>
      <c r="E1788">
        <v>7.0656923401776943</v>
      </c>
      <c r="F1788">
        <v>3.842374310210813</v>
      </c>
    </row>
    <row r="1789" spans="1:6">
      <c r="A1789" t="s">
        <v>3962</v>
      </c>
      <c r="B1789" t="s">
        <v>3170</v>
      </c>
      <c r="C1789">
        <v>7.578456572872291</v>
      </c>
      <c r="D1789">
        <v>0</v>
      </c>
      <c r="E1789">
        <v>3.3671515850036884</v>
      </c>
      <c r="F1789">
        <v>3.8412515354983041</v>
      </c>
    </row>
    <row r="1790" spans="1:6">
      <c r="A1790" t="s">
        <v>2989</v>
      </c>
      <c r="B1790" t="s">
        <v>2990</v>
      </c>
      <c r="C1790">
        <v>3.4406487684555578</v>
      </c>
      <c r="D1790">
        <v>3.6093905838920346</v>
      </c>
      <c r="E1790">
        <v>3.5339591575953122</v>
      </c>
      <c r="F1790">
        <v>3.8396696709517069</v>
      </c>
    </row>
    <row r="1791" spans="1:6">
      <c r="A1791" t="s">
        <v>2279</v>
      </c>
      <c r="B1791" t="s">
        <v>2280</v>
      </c>
      <c r="C1791">
        <v>4.2304531741036229</v>
      </c>
      <c r="D1791">
        <v>0</v>
      </c>
      <c r="E1791">
        <v>7.0549369876398984</v>
      </c>
      <c r="F1791">
        <v>3.8369901756149272</v>
      </c>
    </row>
    <row r="1792" spans="1:6">
      <c r="A1792" t="s">
        <v>4585</v>
      </c>
      <c r="B1792" t="s">
        <v>4586</v>
      </c>
      <c r="C1792">
        <v>7.9170879035096924</v>
      </c>
      <c r="D1792">
        <v>4.0987557960538075</v>
      </c>
      <c r="E1792">
        <v>7.9762681987130639</v>
      </c>
      <c r="F1792">
        <v>3.8364601497365816</v>
      </c>
    </row>
    <row r="1793" spans="1:6">
      <c r="A1793" t="s">
        <v>5306</v>
      </c>
      <c r="B1793" t="s">
        <v>5307</v>
      </c>
      <c r="C1793">
        <v>6.9028050118693853</v>
      </c>
      <c r="D1793">
        <v>8.4276234377596175</v>
      </c>
      <c r="E1793">
        <v>3.3217838109543991</v>
      </c>
      <c r="F1793">
        <v>3.8350094221322002</v>
      </c>
    </row>
    <row r="1794" spans="1:6">
      <c r="A1794" t="s">
        <v>2326</v>
      </c>
      <c r="B1794" t="s">
        <v>2327</v>
      </c>
      <c r="C1794">
        <v>2.9221174938793752</v>
      </c>
      <c r="D1794">
        <v>0</v>
      </c>
      <c r="E1794">
        <v>9.2954137316703882</v>
      </c>
      <c r="F1794">
        <v>3.828605624221896</v>
      </c>
    </row>
    <row r="1795" spans="1:6">
      <c r="A1795" t="s">
        <v>4886</v>
      </c>
      <c r="B1795" t="s">
        <v>4887</v>
      </c>
      <c r="C1795">
        <v>9.1675774779099832</v>
      </c>
      <c r="D1795">
        <v>4.5165462877618321</v>
      </c>
      <c r="E1795">
        <v>7.9006913906395511</v>
      </c>
      <c r="F1795">
        <v>3.828605624221896</v>
      </c>
    </row>
    <row r="1796" spans="1:6">
      <c r="A1796" t="s">
        <v>715</v>
      </c>
      <c r="B1796" t="s">
        <v>716</v>
      </c>
      <c r="C1796">
        <v>0</v>
      </c>
      <c r="D1796">
        <v>7.1644881960840019</v>
      </c>
      <c r="E1796">
        <v>4.2281977438460263</v>
      </c>
      <c r="F1796">
        <v>3.8263866422553892</v>
      </c>
    </row>
    <row r="1797" spans="1:6">
      <c r="A1797" t="s">
        <v>3095</v>
      </c>
      <c r="B1797" t="s">
        <v>5706</v>
      </c>
      <c r="C1797">
        <v>8.0721925534844061</v>
      </c>
      <c r="D1797">
        <v>0</v>
      </c>
      <c r="E1797">
        <v>4.2177517930889321</v>
      </c>
      <c r="F1797">
        <v>3.8233693491539231</v>
      </c>
    </row>
    <row r="1798" spans="1:6">
      <c r="A1798" t="s">
        <v>2163</v>
      </c>
      <c r="B1798" t="s">
        <v>2164</v>
      </c>
      <c r="C1798">
        <v>7.7475017275145808</v>
      </c>
      <c r="D1798">
        <v>3.3575348396899947</v>
      </c>
      <c r="E1798">
        <v>8.5735548943670352</v>
      </c>
      <c r="F1798">
        <v>3.8231173374405762</v>
      </c>
    </row>
    <row r="1799" spans="1:6">
      <c r="A1799" t="s">
        <v>619</v>
      </c>
      <c r="B1799" t="s">
        <v>620</v>
      </c>
      <c r="C1799">
        <v>0</v>
      </c>
      <c r="D1799">
        <v>7.7389391850531872</v>
      </c>
      <c r="E1799">
        <v>7.9269310995688924</v>
      </c>
      <c r="F1799">
        <v>3.8211341758793216</v>
      </c>
    </row>
    <row r="1800" spans="1:6">
      <c r="A1800" t="s">
        <v>102</v>
      </c>
      <c r="B1800" t="s">
        <v>150</v>
      </c>
      <c r="C1800">
        <v>0</v>
      </c>
      <c r="D1800">
        <v>0</v>
      </c>
      <c r="E1800">
        <v>3.2074060302829235</v>
      </c>
      <c r="F1800">
        <v>3.81307353180186</v>
      </c>
    </row>
    <row r="1801" spans="1:6">
      <c r="A1801" t="s">
        <v>180</v>
      </c>
      <c r="B1801" t="s">
        <v>181</v>
      </c>
      <c r="C1801">
        <v>0</v>
      </c>
      <c r="D1801">
        <v>10.469703228344661</v>
      </c>
      <c r="E1801">
        <v>10.298655739764762</v>
      </c>
      <c r="F1801">
        <v>3.81307353180186</v>
      </c>
    </row>
    <row r="1802" spans="1:6">
      <c r="A1802" t="s">
        <v>1667</v>
      </c>
      <c r="B1802" t="s">
        <v>1668</v>
      </c>
      <c r="C1802">
        <v>0</v>
      </c>
      <c r="D1802">
        <v>0</v>
      </c>
      <c r="E1802">
        <v>0</v>
      </c>
      <c r="F1802">
        <v>3.8094863697434906</v>
      </c>
    </row>
    <row r="1803" spans="1:6">
      <c r="A1803" t="s">
        <v>3012</v>
      </c>
      <c r="B1803" t="s">
        <v>3013</v>
      </c>
      <c r="C1803">
        <v>3.4066340708830398</v>
      </c>
      <c r="D1803">
        <v>0</v>
      </c>
      <c r="E1803">
        <v>0</v>
      </c>
      <c r="F1803">
        <v>3.8056230828756328</v>
      </c>
    </row>
    <row r="1804" spans="1:6">
      <c r="A1804" t="s">
        <v>796</v>
      </c>
      <c r="B1804" t="s">
        <v>797</v>
      </c>
      <c r="C1804">
        <v>0</v>
      </c>
      <c r="D1804">
        <v>0</v>
      </c>
      <c r="E1804">
        <v>6.9769735447358414</v>
      </c>
      <c r="F1804">
        <v>3.8054385997359748</v>
      </c>
    </row>
    <row r="1805" spans="1:6">
      <c r="A1805" t="s">
        <v>4893</v>
      </c>
      <c r="B1805" t="s">
        <v>4894</v>
      </c>
      <c r="C1805">
        <v>8.7540061580764714</v>
      </c>
      <c r="D1805">
        <v>0</v>
      </c>
      <c r="E1805">
        <v>3.7822271933519573</v>
      </c>
      <c r="F1805">
        <v>3.8030730390328622</v>
      </c>
    </row>
    <row r="1806" spans="1:6">
      <c r="A1806" t="s">
        <v>2591</v>
      </c>
      <c r="B1806" t="s">
        <v>2592</v>
      </c>
      <c r="C1806">
        <v>10.378967621209735</v>
      </c>
      <c r="D1806">
        <v>10.015971230200964</v>
      </c>
      <c r="E1806">
        <v>0</v>
      </c>
      <c r="F1806">
        <v>3.801664808132136</v>
      </c>
    </row>
    <row r="1807" spans="1:6">
      <c r="A1807" t="s">
        <v>1460</v>
      </c>
      <c r="B1807" t="s">
        <v>181</v>
      </c>
      <c r="C1807">
        <v>0</v>
      </c>
      <c r="D1807">
        <v>0</v>
      </c>
      <c r="E1807">
        <v>0</v>
      </c>
      <c r="F1807">
        <v>3.7979830325769131</v>
      </c>
    </row>
    <row r="1808" spans="1:6">
      <c r="A1808" t="s">
        <v>1797</v>
      </c>
      <c r="B1808" t="s">
        <v>826</v>
      </c>
      <c r="C1808">
        <v>3.8373080043075092</v>
      </c>
      <c r="D1808">
        <v>4.1451476876945277</v>
      </c>
      <c r="E1808">
        <v>8.5762594454226431</v>
      </c>
      <c r="F1808">
        <v>3.7904496021128722</v>
      </c>
    </row>
    <row r="1809" spans="1:6">
      <c r="A1809" t="s">
        <v>1076</v>
      </c>
      <c r="B1809" t="s">
        <v>1077</v>
      </c>
      <c r="C1809">
        <v>0</v>
      </c>
      <c r="D1809">
        <v>0</v>
      </c>
      <c r="E1809">
        <v>3.4747674665085064</v>
      </c>
      <c r="F1809">
        <v>3.787958680559075</v>
      </c>
    </row>
    <row r="1810" spans="1:6">
      <c r="A1810" t="s">
        <v>1078</v>
      </c>
      <c r="B1810" t="s">
        <v>1079</v>
      </c>
      <c r="C1810">
        <v>0</v>
      </c>
      <c r="D1810">
        <v>0</v>
      </c>
      <c r="E1810">
        <v>3.4721364088057998</v>
      </c>
      <c r="F1810">
        <v>3.7854591276643323</v>
      </c>
    </row>
    <row r="1811" spans="1:6">
      <c r="A1811" t="s">
        <v>1170</v>
      </c>
      <c r="B1811" t="s">
        <v>1171</v>
      </c>
      <c r="C1811">
        <v>0</v>
      </c>
      <c r="D1811">
        <v>0</v>
      </c>
      <c r="E1811">
        <v>3.2697345173749435</v>
      </c>
      <c r="F1811">
        <v>3.7829508834033341</v>
      </c>
    </row>
    <row r="1812" spans="1:6">
      <c r="A1812" t="s">
        <v>4049</v>
      </c>
      <c r="B1812" t="s">
        <v>4050</v>
      </c>
      <c r="C1812">
        <v>8.8471784837896266</v>
      </c>
      <c r="D1812">
        <v>7.538709211219139</v>
      </c>
      <c r="E1812">
        <v>7.7412437383060269</v>
      </c>
      <c r="F1812">
        <v>3.7766034431151296</v>
      </c>
    </row>
    <row r="1813" spans="1:6">
      <c r="A1813" t="s">
        <v>700</v>
      </c>
      <c r="B1813" t="s">
        <v>5687</v>
      </c>
      <c r="C1813">
        <v>0</v>
      </c>
      <c r="D1813">
        <v>0</v>
      </c>
      <c r="E1813">
        <v>4.2547291643434955</v>
      </c>
      <c r="F1813">
        <v>3.7755657263870539</v>
      </c>
    </row>
    <row r="1814" spans="1:6">
      <c r="A1814" t="s">
        <v>2537</v>
      </c>
      <c r="B1814" t="s">
        <v>5661</v>
      </c>
      <c r="C1814">
        <v>7.1524308077189502</v>
      </c>
      <c r="D1814">
        <v>3.337766843112743</v>
      </c>
      <c r="E1814">
        <v>7.7467877905144853</v>
      </c>
      <c r="F1814">
        <v>3.7755657263870539</v>
      </c>
    </row>
    <row r="1815" spans="1:6">
      <c r="A1815" t="s">
        <v>3785</v>
      </c>
      <c r="B1815" t="s">
        <v>3786</v>
      </c>
      <c r="C1815">
        <v>7.959057564833234</v>
      </c>
      <c r="D1815">
        <v>8.7703391198486109</v>
      </c>
      <c r="E1815">
        <v>8.1456347876894455</v>
      </c>
      <c r="F1815">
        <v>3.774102702519992</v>
      </c>
    </row>
    <row r="1816" spans="1:6">
      <c r="A1816" t="s">
        <v>1084</v>
      </c>
      <c r="B1816" t="s">
        <v>1053</v>
      </c>
      <c r="C1816">
        <v>0</v>
      </c>
      <c r="D1816">
        <v>0</v>
      </c>
      <c r="E1816">
        <v>3.4600870912134711</v>
      </c>
      <c r="F1816">
        <v>3.7732543304854032</v>
      </c>
    </row>
    <row r="1817" spans="1:6">
      <c r="A1817" t="s">
        <v>4517</v>
      </c>
      <c r="B1817" t="s">
        <v>4518</v>
      </c>
      <c r="C1817">
        <v>4.0350604722384116</v>
      </c>
      <c r="D1817">
        <v>0</v>
      </c>
      <c r="E1817">
        <v>8.9272023373142932</v>
      </c>
      <c r="F1817">
        <v>3.7731385660450374</v>
      </c>
    </row>
    <row r="1818" spans="1:6">
      <c r="A1818" t="s">
        <v>610</v>
      </c>
      <c r="B1818" t="s">
        <v>181</v>
      </c>
      <c r="C1818">
        <v>0</v>
      </c>
      <c r="D1818">
        <v>0</v>
      </c>
      <c r="E1818">
        <v>7.987917139631163</v>
      </c>
      <c r="F1818">
        <v>3.7684538462557877</v>
      </c>
    </row>
    <row r="1819" spans="1:6">
      <c r="A1819" t="s">
        <v>1603</v>
      </c>
      <c r="B1819" t="s">
        <v>289</v>
      </c>
      <c r="C1819">
        <v>0</v>
      </c>
      <c r="D1819">
        <v>3.507791155840466</v>
      </c>
      <c r="E1819">
        <v>0</v>
      </c>
      <c r="F1819">
        <v>3.7658076960482849</v>
      </c>
    </row>
    <row r="1820" spans="1:6">
      <c r="A1820" t="s">
        <v>3200</v>
      </c>
      <c r="B1820" t="s">
        <v>3201</v>
      </c>
      <c r="C1820">
        <v>8.4229833444110263</v>
      </c>
      <c r="D1820">
        <v>0</v>
      </c>
      <c r="E1820">
        <v>0</v>
      </c>
      <c r="F1820">
        <v>3.7645981339996957</v>
      </c>
    </row>
    <row r="1821" spans="1:6">
      <c r="A1821" t="s">
        <v>2219</v>
      </c>
      <c r="B1821" t="s">
        <v>2220</v>
      </c>
      <c r="C1821">
        <v>2.9963842153844622</v>
      </c>
      <c r="D1821">
        <v>3.8260998241520299</v>
      </c>
      <c r="E1821">
        <v>7.7295267302034523</v>
      </c>
      <c r="F1821">
        <v>3.7638948757861637</v>
      </c>
    </row>
    <row r="1822" spans="1:6">
      <c r="A1822" t="s">
        <v>556</v>
      </c>
      <c r="B1822" t="s">
        <v>557</v>
      </c>
      <c r="C1822">
        <v>0</v>
      </c>
      <c r="D1822">
        <v>4.1156826014885848</v>
      </c>
      <c r="E1822">
        <v>8.195429156482767</v>
      </c>
      <c r="F1822">
        <v>3.7609964782008358</v>
      </c>
    </row>
    <row r="1823" spans="1:6">
      <c r="A1823" t="s">
        <v>3231</v>
      </c>
      <c r="B1823" t="s">
        <v>3232</v>
      </c>
      <c r="C1823">
        <v>9.6017973666903131</v>
      </c>
      <c r="D1823">
        <v>9.66180969080418</v>
      </c>
      <c r="E1823">
        <v>8.077651840634454</v>
      </c>
      <c r="F1823">
        <v>3.7576922303184741</v>
      </c>
    </row>
    <row r="1824" spans="1:6">
      <c r="A1824" t="s">
        <v>548</v>
      </c>
      <c r="B1824" t="s">
        <v>181</v>
      </c>
      <c r="C1824">
        <v>0</v>
      </c>
      <c r="D1824">
        <v>0</v>
      </c>
      <c r="E1824">
        <v>7.9807348610719426</v>
      </c>
      <c r="F1824">
        <v>3.7574161919035642</v>
      </c>
    </row>
    <row r="1825" spans="1:6">
      <c r="A1825" t="s">
        <v>4150</v>
      </c>
      <c r="B1825" t="s">
        <v>4151</v>
      </c>
      <c r="C1825">
        <v>3.6508852662275504</v>
      </c>
      <c r="D1825">
        <v>4.1120973319852165</v>
      </c>
      <c r="E1825">
        <v>7.1882686753478362</v>
      </c>
      <c r="F1825">
        <v>3.7574161919035642</v>
      </c>
    </row>
    <row r="1826" spans="1:6">
      <c r="A1826" t="s">
        <v>3736</v>
      </c>
      <c r="B1826" t="s">
        <v>181</v>
      </c>
      <c r="C1826">
        <v>7.7927157734539119</v>
      </c>
      <c r="D1826">
        <v>3.6579370625196286</v>
      </c>
      <c r="E1826">
        <v>3.0748735597523411</v>
      </c>
      <c r="F1826">
        <v>3.7566664118700634</v>
      </c>
    </row>
    <row r="1827" spans="1:6">
      <c r="A1827" t="s">
        <v>1802</v>
      </c>
      <c r="B1827" t="s">
        <v>1803</v>
      </c>
      <c r="C1827">
        <v>4.4510066323560737</v>
      </c>
      <c r="D1827">
        <v>0</v>
      </c>
      <c r="E1827">
        <v>7.952283010028637</v>
      </c>
      <c r="F1827">
        <v>3.7506399492535158</v>
      </c>
    </row>
    <row r="1828" spans="1:6">
      <c r="A1828" t="s">
        <v>1500</v>
      </c>
      <c r="B1828" t="s">
        <v>1100</v>
      </c>
      <c r="C1828">
        <v>0</v>
      </c>
      <c r="D1828">
        <v>3.518800930217775</v>
      </c>
      <c r="E1828">
        <v>0</v>
      </c>
      <c r="F1828">
        <v>3.7490855351206633</v>
      </c>
    </row>
    <row r="1829" spans="1:6">
      <c r="A1829" t="s">
        <v>4367</v>
      </c>
      <c r="B1829" t="s">
        <v>4368</v>
      </c>
      <c r="C1829">
        <v>8.2121642028571813</v>
      </c>
      <c r="D1829">
        <v>0</v>
      </c>
      <c r="E1829">
        <v>4.0113226138544187</v>
      </c>
      <c r="F1829">
        <v>3.7471277932724898</v>
      </c>
    </row>
    <row r="1830" spans="1:6">
      <c r="A1830" t="s">
        <v>4369</v>
      </c>
      <c r="B1830" t="s">
        <v>4370</v>
      </c>
      <c r="C1830">
        <v>3.3477185552026847</v>
      </c>
      <c r="D1830">
        <v>0</v>
      </c>
      <c r="E1830">
        <v>3.8094863697434906</v>
      </c>
      <c r="F1830">
        <v>3.7467276004630881</v>
      </c>
    </row>
    <row r="1831" spans="1:6">
      <c r="A1831" t="s">
        <v>4027</v>
      </c>
      <c r="B1831" t="s">
        <v>4028</v>
      </c>
      <c r="C1831">
        <v>3.476399738949969</v>
      </c>
      <c r="D1831">
        <v>8.0549977439332441</v>
      </c>
      <c r="E1831">
        <v>3.2772176826587427</v>
      </c>
      <c r="F1831">
        <v>3.7438798293006936</v>
      </c>
    </row>
    <row r="1832" spans="1:6">
      <c r="A1832" t="s">
        <v>602</v>
      </c>
      <c r="B1832" t="s">
        <v>603</v>
      </c>
      <c r="C1832">
        <v>0</v>
      </c>
      <c r="D1832">
        <v>0</v>
      </c>
      <c r="E1832">
        <v>7.9382934606664506</v>
      </c>
      <c r="F1832">
        <v>3.7436386566068909</v>
      </c>
    </row>
    <row r="1833" spans="1:6">
      <c r="A1833" t="s">
        <v>567</v>
      </c>
      <c r="B1833" t="s">
        <v>568</v>
      </c>
      <c r="C1833">
        <v>0</v>
      </c>
      <c r="D1833">
        <v>4.3054016974456255</v>
      </c>
      <c r="E1833">
        <v>8.0634880005399765</v>
      </c>
      <c r="F1833">
        <v>3.7431962971379815</v>
      </c>
    </row>
    <row r="1834" spans="1:6">
      <c r="A1834" t="s">
        <v>1711</v>
      </c>
      <c r="B1834" t="s">
        <v>1712</v>
      </c>
      <c r="C1834">
        <v>0</v>
      </c>
      <c r="D1834">
        <v>0</v>
      </c>
      <c r="E1834">
        <v>0</v>
      </c>
      <c r="F1834">
        <v>3.7420287747347678</v>
      </c>
    </row>
    <row r="1835" spans="1:6">
      <c r="A1835" t="s">
        <v>1104</v>
      </c>
      <c r="B1835" t="s">
        <v>5661</v>
      </c>
      <c r="C1835">
        <v>0</v>
      </c>
      <c r="D1835">
        <v>0</v>
      </c>
      <c r="E1835">
        <v>3.4235600012479024</v>
      </c>
      <c r="F1835">
        <v>3.7366905279862137</v>
      </c>
    </row>
    <row r="1836" spans="1:6">
      <c r="A1836" t="s">
        <v>4593</v>
      </c>
      <c r="B1836" t="s">
        <v>1088</v>
      </c>
      <c r="C1836">
        <v>8.5529086163197281</v>
      </c>
      <c r="D1836">
        <v>9.9257116515879193</v>
      </c>
      <c r="E1836">
        <v>3.7125869666893148</v>
      </c>
      <c r="F1836">
        <v>3.7332319919174872</v>
      </c>
    </row>
    <row r="1837" spans="1:6">
      <c r="A1837" t="s">
        <v>1672</v>
      </c>
      <c r="B1837" t="s">
        <v>1673</v>
      </c>
      <c r="C1837">
        <v>0</v>
      </c>
      <c r="D1837">
        <v>0</v>
      </c>
      <c r="E1837">
        <v>0</v>
      </c>
      <c r="F1837">
        <v>3.7332319919174872</v>
      </c>
    </row>
    <row r="1838" spans="1:6">
      <c r="A1838" t="s">
        <v>923</v>
      </c>
      <c r="B1838" t="s">
        <v>924</v>
      </c>
      <c r="C1838">
        <v>0</v>
      </c>
      <c r="D1838">
        <v>0</v>
      </c>
      <c r="E1838">
        <v>3.7885633306535262</v>
      </c>
      <c r="F1838">
        <v>3.7258116257705711</v>
      </c>
    </row>
    <row r="1839" spans="1:6">
      <c r="A1839" t="s">
        <v>1105</v>
      </c>
      <c r="B1839" t="s">
        <v>1106</v>
      </c>
      <c r="C1839">
        <v>0</v>
      </c>
      <c r="D1839">
        <v>0</v>
      </c>
      <c r="E1839">
        <v>3.4166348104041986</v>
      </c>
      <c r="F1839">
        <v>3.7223832204165386</v>
      </c>
    </row>
    <row r="1840" spans="1:6">
      <c r="A1840" t="s">
        <v>5532</v>
      </c>
      <c r="B1840" t="s">
        <v>4889</v>
      </c>
      <c r="C1840">
        <v>8.3385199150007008</v>
      </c>
      <c r="D1840">
        <v>0</v>
      </c>
      <c r="E1840">
        <v>0</v>
      </c>
      <c r="F1840">
        <v>3.7223832204165386</v>
      </c>
    </row>
    <row r="1841" spans="1:6">
      <c r="A1841" t="s">
        <v>3422</v>
      </c>
      <c r="B1841" t="s">
        <v>3423</v>
      </c>
      <c r="C1841">
        <v>8.9131428196134515</v>
      </c>
      <c r="D1841">
        <v>4.2466275175603343</v>
      </c>
      <c r="E1841">
        <v>7.709041786391774</v>
      </c>
      <c r="F1841">
        <v>3.7122091329728919</v>
      </c>
    </row>
    <row r="1842" spans="1:6">
      <c r="A1842" t="s">
        <v>5229</v>
      </c>
      <c r="B1842" t="s">
        <v>1753</v>
      </c>
      <c r="C1842">
        <v>8.1116248494436523</v>
      </c>
      <c r="D1842">
        <v>0</v>
      </c>
      <c r="E1842">
        <v>0</v>
      </c>
      <c r="F1842">
        <v>3.711578969990172</v>
      </c>
    </row>
    <row r="1843" spans="1:6">
      <c r="A1843" t="s">
        <v>3968</v>
      </c>
      <c r="B1843" t="s">
        <v>3740</v>
      </c>
      <c r="C1843">
        <v>3.7277869068828506</v>
      </c>
      <c r="D1843">
        <v>3.0762945346435626</v>
      </c>
      <c r="E1843">
        <v>3.3970779489382035</v>
      </c>
      <c r="F1843">
        <v>3.7102748860581589</v>
      </c>
    </row>
    <row r="1844" spans="1:6">
      <c r="A1844" t="s">
        <v>723</v>
      </c>
      <c r="B1844" t="s">
        <v>724</v>
      </c>
      <c r="C1844">
        <v>0</v>
      </c>
      <c r="D1844">
        <v>0</v>
      </c>
      <c r="E1844">
        <v>4.1956003097319501</v>
      </c>
      <c r="F1844">
        <v>3.7088418843777093</v>
      </c>
    </row>
    <row r="1845" spans="1:6">
      <c r="A1845" t="s">
        <v>1643</v>
      </c>
      <c r="B1845" t="s">
        <v>1644</v>
      </c>
      <c r="C1845">
        <v>0</v>
      </c>
      <c r="D1845">
        <v>0</v>
      </c>
      <c r="E1845">
        <v>0</v>
      </c>
      <c r="F1845">
        <v>3.7062637536856466</v>
      </c>
    </row>
    <row r="1846" spans="1:6">
      <c r="A1846" t="s">
        <v>5342</v>
      </c>
      <c r="B1846" t="s">
        <v>2332</v>
      </c>
      <c r="C1846">
        <v>8.4923391630593557</v>
      </c>
      <c r="D1846">
        <v>8.2801882445548873</v>
      </c>
      <c r="E1846">
        <v>8.5179547876004236</v>
      </c>
      <c r="F1846">
        <v>3.7029961798379185</v>
      </c>
    </row>
    <row r="1847" spans="1:6">
      <c r="A1847" t="s">
        <v>1858</v>
      </c>
      <c r="B1847" t="s">
        <v>5661</v>
      </c>
      <c r="C1847">
        <v>4.2466675523877635</v>
      </c>
      <c r="D1847">
        <v>0</v>
      </c>
      <c r="E1847">
        <v>4.6162464401233168</v>
      </c>
      <c r="F1847">
        <v>3.6997137370924804</v>
      </c>
    </row>
    <row r="1848" spans="1:6">
      <c r="A1848" t="s">
        <v>4381</v>
      </c>
      <c r="B1848" t="s">
        <v>4382</v>
      </c>
      <c r="C1848">
        <v>3.0923385103404466</v>
      </c>
      <c r="D1848">
        <v>7.0792704877723409</v>
      </c>
      <c r="E1848">
        <v>3.1779838446205004</v>
      </c>
      <c r="F1848">
        <v>3.698815927053372</v>
      </c>
    </row>
    <row r="1849" spans="1:6">
      <c r="A1849" t="s">
        <v>4105</v>
      </c>
      <c r="B1849" t="s">
        <v>4106</v>
      </c>
      <c r="C1849">
        <v>4.1054087160446073</v>
      </c>
      <c r="D1849">
        <v>6.8918203743951914</v>
      </c>
      <c r="E1849">
        <v>0</v>
      </c>
      <c r="F1849">
        <v>3.6975313997587893</v>
      </c>
    </row>
    <row r="1850" spans="1:6">
      <c r="A1850" t="s">
        <v>1025</v>
      </c>
      <c r="B1850" t="s">
        <v>1026</v>
      </c>
      <c r="C1850">
        <v>0</v>
      </c>
      <c r="D1850">
        <v>3.3872617647951158</v>
      </c>
      <c r="E1850">
        <v>6.0311801759506167</v>
      </c>
      <c r="F1850">
        <v>3.6935778588314907</v>
      </c>
    </row>
    <row r="1851" spans="1:6">
      <c r="A1851" t="s">
        <v>205</v>
      </c>
      <c r="B1851" t="s">
        <v>206</v>
      </c>
      <c r="C1851">
        <v>0</v>
      </c>
      <c r="D1851">
        <v>0</v>
      </c>
      <c r="E1851">
        <v>8.6993538467045859</v>
      </c>
      <c r="F1851">
        <v>3.6899057718934944</v>
      </c>
    </row>
    <row r="1852" spans="1:6">
      <c r="A1852" t="s">
        <v>3202</v>
      </c>
      <c r="B1852" t="s">
        <v>5710</v>
      </c>
      <c r="C1852">
        <v>3.2888654657450402</v>
      </c>
      <c r="D1852">
        <v>0</v>
      </c>
      <c r="E1852">
        <v>7.9176871862092995</v>
      </c>
      <c r="F1852">
        <v>3.6878672692915782</v>
      </c>
    </row>
    <row r="1853" spans="1:6">
      <c r="A1853" t="s">
        <v>262</v>
      </c>
      <c r="B1853" t="s">
        <v>263</v>
      </c>
      <c r="C1853">
        <v>0</v>
      </c>
      <c r="D1853">
        <v>0</v>
      </c>
      <c r="E1853">
        <v>7.7058437901183048</v>
      </c>
      <c r="F1853">
        <v>3.6857358703578456</v>
      </c>
    </row>
    <row r="1854" spans="1:6">
      <c r="A1854" t="s">
        <v>3496</v>
      </c>
      <c r="B1854" t="s">
        <v>3497</v>
      </c>
      <c r="C1854">
        <v>3.7325791148321272</v>
      </c>
      <c r="D1854">
        <v>3.427683426329132</v>
      </c>
      <c r="E1854">
        <v>7.044853120264241</v>
      </c>
      <c r="F1854">
        <v>3.6857358703578456</v>
      </c>
    </row>
    <row r="1855" spans="1:6">
      <c r="A1855" t="s">
        <v>1584</v>
      </c>
      <c r="B1855" t="s">
        <v>181</v>
      </c>
      <c r="C1855">
        <v>0</v>
      </c>
      <c r="D1855">
        <v>0</v>
      </c>
      <c r="E1855">
        <v>0</v>
      </c>
      <c r="F1855">
        <v>3.684558729299908</v>
      </c>
    </row>
    <row r="1856" spans="1:6">
      <c r="A1856" t="s">
        <v>1560</v>
      </c>
      <c r="B1856" t="s">
        <v>1561</v>
      </c>
      <c r="C1856">
        <v>0</v>
      </c>
      <c r="D1856">
        <v>0</v>
      </c>
      <c r="E1856">
        <v>0</v>
      </c>
      <c r="F1856">
        <v>3.6835544621378959</v>
      </c>
    </row>
    <row r="1857" spans="1:6">
      <c r="A1857" t="s">
        <v>1820</v>
      </c>
      <c r="B1857" t="s">
        <v>1821</v>
      </c>
      <c r="C1857">
        <v>10.970732356010451</v>
      </c>
      <c r="D1857">
        <v>9.5950019472680772</v>
      </c>
      <c r="E1857">
        <v>0</v>
      </c>
      <c r="F1857">
        <v>3.6824612792528875</v>
      </c>
    </row>
    <row r="1858" spans="1:6">
      <c r="A1858" t="s">
        <v>3265</v>
      </c>
      <c r="B1858" t="s">
        <v>3266</v>
      </c>
      <c r="C1858">
        <v>4.5759395532561671</v>
      </c>
      <c r="D1858">
        <v>0</v>
      </c>
      <c r="E1858">
        <v>7.6993795686876689</v>
      </c>
      <c r="F1858">
        <v>3.6824612792528875</v>
      </c>
    </row>
    <row r="1859" spans="1:6">
      <c r="A1859" t="s">
        <v>5571</v>
      </c>
      <c r="B1859" t="s">
        <v>5572</v>
      </c>
      <c r="C1859">
        <v>3.9293324347284009</v>
      </c>
      <c r="D1859">
        <v>0</v>
      </c>
      <c r="E1859">
        <v>0</v>
      </c>
      <c r="F1859">
        <v>3.6824175174595384</v>
      </c>
    </row>
    <row r="1860" spans="1:6">
      <c r="A1860" t="s">
        <v>1652</v>
      </c>
      <c r="B1860" t="s">
        <v>1653</v>
      </c>
      <c r="C1860">
        <v>0</v>
      </c>
      <c r="D1860">
        <v>0</v>
      </c>
      <c r="E1860">
        <v>0</v>
      </c>
      <c r="F1860">
        <v>3.6760437889951136</v>
      </c>
    </row>
    <row r="1861" spans="1:6">
      <c r="A1861" t="s">
        <v>3771</v>
      </c>
      <c r="B1861" t="s">
        <v>3772</v>
      </c>
      <c r="C1861">
        <v>6.4375433613841047</v>
      </c>
      <c r="D1861">
        <v>6.8366397396242009</v>
      </c>
      <c r="E1861">
        <v>7.6524253938029041</v>
      </c>
      <c r="F1861">
        <v>3.675557958716539</v>
      </c>
    </row>
    <row r="1862" spans="1:6">
      <c r="A1862" t="s">
        <v>5166</v>
      </c>
      <c r="B1862" t="s">
        <v>5167</v>
      </c>
      <c r="C1862">
        <v>7.4807982353305071</v>
      </c>
      <c r="D1862">
        <v>3.4084278311832432</v>
      </c>
      <c r="E1862">
        <v>3.360754687712443</v>
      </c>
      <c r="F1862">
        <v>3.6739213968190776</v>
      </c>
    </row>
    <row r="1863" spans="1:6">
      <c r="A1863" t="s">
        <v>2883</v>
      </c>
      <c r="B1863" t="s">
        <v>2884</v>
      </c>
      <c r="C1863">
        <v>4.0662884213350043</v>
      </c>
      <c r="D1863">
        <v>3.7350650469976903</v>
      </c>
      <c r="E1863">
        <v>0</v>
      </c>
      <c r="F1863">
        <v>3.6728135060768854</v>
      </c>
    </row>
    <row r="1864" spans="1:6">
      <c r="A1864" t="s">
        <v>4149</v>
      </c>
      <c r="B1864" t="s">
        <v>4040</v>
      </c>
      <c r="C1864">
        <v>3.7196869011767086</v>
      </c>
      <c r="D1864">
        <v>4.0275327362825442</v>
      </c>
      <c r="E1864">
        <v>7.6040731797451642</v>
      </c>
      <c r="F1864">
        <v>3.6728135060768854</v>
      </c>
    </row>
    <row r="1865" spans="1:6">
      <c r="A1865" t="s">
        <v>769</v>
      </c>
      <c r="B1865" t="s">
        <v>5712</v>
      </c>
      <c r="C1865">
        <v>0</v>
      </c>
      <c r="D1865">
        <v>0</v>
      </c>
      <c r="E1865">
        <v>4.0725075245345961</v>
      </c>
      <c r="F1865">
        <v>3.6707260537405633</v>
      </c>
    </row>
    <row r="1866" spans="1:6">
      <c r="A1866" t="s">
        <v>1126</v>
      </c>
      <c r="B1866" t="s">
        <v>1127</v>
      </c>
      <c r="C1866">
        <v>0</v>
      </c>
      <c r="D1866">
        <v>3.4127020231153407</v>
      </c>
      <c r="E1866">
        <v>3.357397505559081</v>
      </c>
      <c r="F1866">
        <v>3.6707260537405633</v>
      </c>
    </row>
    <row r="1867" spans="1:6">
      <c r="A1867" t="s">
        <v>4557</v>
      </c>
      <c r="B1867" t="s">
        <v>4558</v>
      </c>
      <c r="C1867">
        <v>8.9222597474929852</v>
      </c>
      <c r="D1867">
        <v>8.0450448032274835</v>
      </c>
      <c r="E1867">
        <v>3.3628705782519761</v>
      </c>
      <c r="F1867">
        <v>3.6685879342931496</v>
      </c>
    </row>
    <row r="1868" spans="1:6">
      <c r="A1868" t="s">
        <v>1065</v>
      </c>
      <c r="B1868" t="s">
        <v>1066</v>
      </c>
      <c r="C1868">
        <v>0</v>
      </c>
      <c r="D1868">
        <v>0</v>
      </c>
      <c r="E1868">
        <v>3.4922946751812285</v>
      </c>
      <c r="F1868">
        <v>3.6664882001464556</v>
      </c>
    </row>
    <row r="1869" spans="1:6">
      <c r="A1869" t="s">
        <v>14</v>
      </c>
      <c r="B1869" t="s">
        <v>3779</v>
      </c>
      <c r="C1869">
        <v>2.8088255597136653</v>
      </c>
      <c r="D1869">
        <v>3.0888592555810912</v>
      </c>
      <c r="E1869">
        <v>6.5474988604041595</v>
      </c>
      <c r="F1869">
        <v>3.6655928391174024</v>
      </c>
    </row>
    <row r="1870" spans="1:6">
      <c r="A1870" t="s">
        <v>2104</v>
      </c>
      <c r="B1870" t="s">
        <v>2105</v>
      </c>
      <c r="C1870">
        <v>9.1046429791894621</v>
      </c>
      <c r="D1870">
        <v>5.0117455065844627</v>
      </c>
      <c r="E1870">
        <v>8.4409861746443227</v>
      </c>
      <c r="F1870">
        <v>3.664516936830402</v>
      </c>
    </row>
    <row r="1871" spans="1:6">
      <c r="A1871" t="s">
        <v>3234</v>
      </c>
      <c r="B1871" t="s">
        <v>5661</v>
      </c>
      <c r="C1871">
        <v>4.2177517930889321</v>
      </c>
      <c r="D1871">
        <v>0</v>
      </c>
      <c r="E1871">
        <v>4.4349665397895324</v>
      </c>
      <c r="F1871">
        <v>3.6633046255026351</v>
      </c>
    </row>
    <row r="1872" spans="1:6">
      <c r="A1872" t="s">
        <v>865</v>
      </c>
      <c r="B1872" t="s">
        <v>866</v>
      </c>
      <c r="C1872">
        <v>0</v>
      </c>
      <c r="D1872">
        <v>0</v>
      </c>
      <c r="E1872">
        <v>6.7618955294057628</v>
      </c>
      <c r="F1872">
        <v>3.6626752165947547</v>
      </c>
    </row>
    <row r="1873" spans="1:6">
      <c r="A1873" t="s">
        <v>725</v>
      </c>
      <c r="B1873" t="s">
        <v>726</v>
      </c>
      <c r="C1873">
        <v>0</v>
      </c>
      <c r="D1873">
        <v>7.6287164649457448</v>
      </c>
      <c r="E1873">
        <v>7.3664797886145488</v>
      </c>
      <c r="F1873">
        <v>3.6622703063846034</v>
      </c>
    </row>
    <row r="1874" spans="1:6">
      <c r="A1874" t="s">
        <v>696</v>
      </c>
      <c r="B1874" t="s">
        <v>697</v>
      </c>
      <c r="C1874">
        <v>0</v>
      </c>
      <c r="D1874">
        <v>0</v>
      </c>
      <c r="E1874">
        <v>7.4980244929142605</v>
      </c>
      <c r="F1874">
        <v>3.6622703063846034</v>
      </c>
    </row>
    <row r="1875" spans="1:6">
      <c r="A1875" t="s">
        <v>259</v>
      </c>
      <c r="B1875" t="s">
        <v>260</v>
      </c>
      <c r="C1875">
        <v>0</v>
      </c>
      <c r="D1875">
        <v>0</v>
      </c>
      <c r="E1875">
        <v>7.7675664781587788</v>
      </c>
      <c r="F1875">
        <v>3.6582991620543419</v>
      </c>
    </row>
    <row r="1876" spans="1:6">
      <c r="A1876" t="s">
        <v>1600</v>
      </c>
      <c r="B1876" t="s">
        <v>1601</v>
      </c>
      <c r="C1876">
        <v>0</v>
      </c>
      <c r="D1876">
        <v>0</v>
      </c>
      <c r="E1876">
        <v>0</v>
      </c>
      <c r="F1876">
        <v>3.657031017659639</v>
      </c>
    </row>
    <row r="1877" spans="1:6">
      <c r="A1877" t="s">
        <v>5614</v>
      </c>
      <c r="B1877" t="s">
        <v>5615</v>
      </c>
      <c r="C1877">
        <v>4.4448888612364827</v>
      </c>
      <c r="D1877">
        <v>0</v>
      </c>
      <c r="E1877">
        <v>7.9223807314095094</v>
      </c>
      <c r="F1877">
        <v>3.6551700603060757</v>
      </c>
    </row>
    <row r="1878" spans="1:6">
      <c r="A1878" t="s">
        <v>2281</v>
      </c>
      <c r="B1878" t="s">
        <v>2282</v>
      </c>
      <c r="C1878">
        <v>4.3398807867584264</v>
      </c>
      <c r="D1878">
        <v>4.3493349722250993</v>
      </c>
      <c r="E1878">
        <v>7.6422957288673725</v>
      </c>
      <c r="F1878">
        <v>3.6539419247474361</v>
      </c>
    </row>
    <row r="1879" spans="1:6">
      <c r="A1879" t="s">
        <v>3212</v>
      </c>
      <c r="B1879" t="s">
        <v>3213</v>
      </c>
      <c r="C1879">
        <v>3.1776314951102864</v>
      </c>
      <c r="D1879">
        <v>0</v>
      </c>
      <c r="E1879">
        <v>6.2418403850772766</v>
      </c>
      <c r="F1879">
        <v>3.6527116946509355</v>
      </c>
    </row>
    <row r="1880" spans="1:6">
      <c r="A1880" t="s">
        <v>3302</v>
      </c>
      <c r="B1880" t="s">
        <v>2462</v>
      </c>
      <c r="C1880">
        <v>6.9351548848677202</v>
      </c>
      <c r="D1880">
        <v>0</v>
      </c>
      <c r="E1880">
        <v>3.7064330940280978</v>
      </c>
      <c r="F1880">
        <v>3.6511138228406104</v>
      </c>
    </row>
    <row r="1881" spans="1:6">
      <c r="A1881" t="s">
        <v>988</v>
      </c>
      <c r="B1881" t="s">
        <v>181</v>
      </c>
      <c r="C1881">
        <v>0</v>
      </c>
      <c r="D1881">
        <v>0</v>
      </c>
      <c r="E1881">
        <v>3.6253387006520152</v>
      </c>
      <c r="F1881">
        <v>3.6460227462464312</v>
      </c>
    </row>
    <row r="1882" spans="1:6">
      <c r="A1882" t="s">
        <v>4627</v>
      </c>
      <c r="B1882" t="s">
        <v>4628</v>
      </c>
      <c r="C1882">
        <v>3.6884750854747699</v>
      </c>
      <c r="D1882">
        <v>0</v>
      </c>
      <c r="E1882">
        <v>0</v>
      </c>
      <c r="F1882">
        <v>3.6415904894727849</v>
      </c>
    </row>
    <row r="1883" spans="1:6">
      <c r="A1883" t="s">
        <v>1737</v>
      </c>
      <c r="B1883" t="s">
        <v>1738</v>
      </c>
      <c r="C1883">
        <v>0</v>
      </c>
      <c r="D1883">
        <v>0</v>
      </c>
      <c r="E1883">
        <v>0</v>
      </c>
      <c r="F1883">
        <v>3.6415904894727849</v>
      </c>
    </row>
    <row r="1884" spans="1:6">
      <c r="A1884" t="s">
        <v>1336</v>
      </c>
      <c r="B1884" t="s">
        <v>181</v>
      </c>
      <c r="C1884">
        <v>0</v>
      </c>
      <c r="D1884">
        <v>3.2023153421088058</v>
      </c>
      <c r="E1884">
        <v>2.8343715945439523</v>
      </c>
      <c r="F1884">
        <v>3.6400605895982561</v>
      </c>
    </row>
    <row r="1885" spans="1:6">
      <c r="A1885" t="s">
        <v>994</v>
      </c>
      <c r="B1885" t="s">
        <v>995</v>
      </c>
      <c r="C1885">
        <v>0</v>
      </c>
      <c r="D1885">
        <v>0</v>
      </c>
      <c r="E1885">
        <v>3.6192501394397461</v>
      </c>
      <c r="F1885">
        <v>3.6399213467601736</v>
      </c>
    </row>
    <row r="1886" spans="1:6">
      <c r="A1886" t="s">
        <v>968</v>
      </c>
      <c r="B1886" t="s">
        <v>969</v>
      </c>
      <c r="C1886">
        <v>0</v>
      </c>
      <c r="D1886">
        <v>0</v>
      </c>
      <c r="E1886">
        <v>3.6942669895458993</v>
      </c>
      <c r="F1886">
        <v>3.6389458935750931</v>
      </c>
    </row>
    <row r="1887" spans="1:6">
      <c r="A1887" t="s">
        <v>4510</v>
      </c>
      <c r="B1887" t="s">
        <v>4511</v>
      </c>
      <c r="C1887">
        <v>3.2324974636327144</v>
      </c>
      <c r="D1887">
        <v>3.6937071209983889</v>
      </c>
      <c r="E1887">
        <v>4.0332867981330622</v>
      </c>
      <c r="F1887">
        <v>3.6389458935750931</v>
      </c>
    </row>
    <row r="1888" spans="1:6">
      <c r="A1888" t="s">
        <v>5575</v>
      </c>
      <c r="B1888" t="s">
        <v>5576</v>
      </c>
      <c r="C1888">
        <v>6.5098792732802693</v>
      </c>
      <c r="D1888">
        <v>0</v>
      </c>
      <c r="E1888">
        <v>0</v>
      </c>
      <c r="F1888">
        <v>3.6385739451193144</v>
      </c>
    </row>
    <row r="1889" spans="1:6">
      <c r="A1889" t="s">
        <v>4253</v>
      </c>
      <c r="B1889" t="s">
        <v>181</v>
      </c>
      <c r="C1889">
        <v>9.5187090691686986</v>
      </c>
      <c r="D1889">
        <v>8.7451396969604147</v>
      </c>
      <c r="E1889">
        <v>0</v>
      </c>
      <c r="F1889">
        <v>3.6354980303701376</v>
      </c>
    </row>
    <row r="1890" spans="1:6">
      <c r="A1890" t="s">
        <v>729</v>
      </c>
      <c r="B1890" t="s">
        <v>730</v>
      </c>
      <c r="C1890">
        <v>0</v>
      </c>
      <c r="D1890">
        <v>0</v>
      </c>
      <c r="E1890">
        <v>7.2349728436082366</v>
      </c>
      <c r="F1890">
        <v>3.6345165732276183</v>
      </c>
    </row>
    <row r="1891" spans="1:6">
      <c r="A1891" t="s">
        <v>3343</v>
      </c>
      <c r="B1891" t="s">
        <v>2027</v>
      </c>
      <c r="C1891">
        <v>3.8934288480086074</v>
      </c>
      <c r="D1891">
        <v>4.0621899180814918</v>
      </c>
      <c r="E1891">
        <v>3.8257770174099992</v>
      </c>
      <c r="F1891">
        <v>3.6314702386589</v>
      </c>
    </row>
    <row r="1892" spans="1:6">
      <c r="A1892" t="s">
        <v>1147</v>
      </c>
      <c r="B1892" t="s">
        <v>308</v>
      </c>
      <c r="C1892">
        <v>0</v>
      </c>
      <c r="D1892">
        <v>3.8541626035715839</v>
      </c>
      <c r="E1892">
        <v>3.3252386849485527</v>
      </c>
      <c r="F1892">
        <v>3.631000427830489</v>
      </c>
    </row>
    <row r="1893" spans="1:6">
      <c r="A1893" t="s">
        <v>1415</v>
      </c>
      <c r="B1893" t="s">
        <v>1416</v>
      </c>
      <c r="C1893">
        <v>0</v>
      </c>
      <c r="D1893">
        <v>3.3892357170999166</v>
      </c>
      <c r="E1893">
        <v>0</v>
      </c>
      <c r="F1893">
        <v>3.6269946331153937</v>
      </c>
    </row>
    <row r="1894" spans="1:6">
      <c r="A1894" t="s">
        <v>3840</v>
      </c>
      <c r="B1894" t="s">
        <v>3841</v>
      </c>
      <c r="C1894">
        <v>9.5079669321526907</v>
      </c>
      <c r="D1894">
        <v>9.4830145672988735</v>
      </c>
      <c r="E1894">
        <v>8.122563007116856</v>
      </c>
      <c r="F1894">
        <v>3.6264746066993934</v>
      </c>
    </row>
    <row r="1895" spans="1:6">
      <c r="A1895" t="s">
        <v>877</v>
      </c>
      <c r="B1895" t="s">
        <v>878</v>
      </c>
      <c r="C1895">
        <v>0</v>
      </c>
      <c r="D1895">
        <v>3.659926364369515</v>
      </c>
      <c r="E1895">
        <v>6.6319449212242647</v>
      </c>
      <c r="F1895">
        <v>3.6254807867666092</v>
      </c>
    </row>
    <row r="1896" spans="1:6">
      <c r="A1896" t="s">
        <v>2905</v>
      </c>
      <c r="B1896" t="s">
        <v>2906</v>
      </c>
      <c r="C1896">
        <v>3.9554262808804701</v>
      </c>
      <c r="D1896">
        <v>7.6212926846343656</v>
      </c>
      <c r="E1896">
        <v>5.9056484684076942</v>
      </c>
      <c r="F1896">
        <v>3.6235365165603119</v>
      </c>
    </row>
    <row r="1897" spans="1:6">
      <c r="A1897" t="s">
        <v>1484</v>
      </c>
      <c r="B1897" t="s">
        <v>1485</v>
      </c>
      <c r="C1897">
        <v>0</v>
      </c>
      <c r="D1897">
        <v>0</v>
      </c>
      <c r="E1897">
        <v>0</v>
      </c>
      <c r="F1897">
        <v>3.621063050828969</v>
      </c>
    </row>
    <row r="1898" spans="1:6">
      <c r="A1898" t="s">
        <v>114</v>
      </c>
      <c r="B1898" t="s">
        <v>1666</v>
      </c>
      <c r="C1898">
        <v>0</v>
      </c>
      <c r="D1898">
        <v>0</v>
      </c>
      <c r="E1898">
        <v>0</v>
      </c>
      <c r="F1898">
        <v>3.6205864104518772</v>
      </c>
    </row>
    <row r="1899" spans="1:6">
      <c r="A1899" t="s">
        <v>201</v>
      </c>
      <c r="B1899" t="s">
        <v>202</v>
      </c>
      <c r="C1899">
        <v>0</v>
      </c>
      <c r="D1899">
        <v>3.8615061981961842</v>
      </c>
      <c r="E1899">
        <v>8.7439795191131928</v>
      </c>
      <c r="F1899">
        <v>3.6195366916894538</v>
      </c>
    </row>
    <row r="1900" spans="1:6">
      <c r="A1900" t="s">
        <v>5555</v>
      </c>
      <c r="B1900" t="s">
        <v>5556</v>
      </c>
      <c r="C1900">
        <v>8.0673370107512117</v>
      </c>
      <c r="D1900">
        <v>0</v>
      </c>
      <c r="E1900">
        <v>3.805955033677042</v>
      </c>
      <c r="F1900">
        <v>3.6116630033095096</v>
      </c>
    </row>
    <row r="1901" spans="1:6">
      <c r="A1901" t="s">
        <v>1432</v>
      </c>
      <c r="B1901" t="s">
        <v>1433</v>
      </c>
      <c r="C1901">
        <v>0</v>
      </c>
      <c r="D1901">
        <v>0</v>
      </c>
      <c r="E1901">
        <v>0</v>
      </c>
      <c r="F1901">
        <v>3.610358445999458</v>
      </c>
    </row>
    <row r="1902" spans="1:6">
      <c r="A1902" t="s">
        <v>1749</v>
      </c>
      <c r="B1902" t="s">
        <v>1750</v>
      </c>
      <c r="C1902">
        <v>0</v>
      </c>
      <c r="D1902">
        <v>0</v>
      </c>
      <c r="E1902">
        <v>0</v>
      </c>
      <c r="F1902">
        <v>3.610358445999458</v>
      </c>
    </row>
    <row r="1903" spans="1:6">
      <c r="A1903" t="s">
        <v>4810</v>
      </c>
      <c r="B1903" t="s">
        <v>4811</v>
      </c>
      <c r="C1903">
        <v>4.2859711049488665</v>
      </c>
      <c r="D1903">
        <v>0</v>
      </c>
      <c r="E1903">
        <v>7.9584902814592633</v>
      </c>
      <c r="F1903">
        <v>3.6074995094182283</v>
      </c>
    </row>
    <row r="1904" spans="1:6">
      <c r="A1904" t="s">
        <v>545</v>
      </c>
      <c r="B1904" t="s">
        <v>546</v>
      </c>
      <c r="C1904">
        <v>0</v>
      </c>
      <c r="D1904">
        <v>3.9298605644639824</v>
      </c>
      <c r="E1904">
        <v>8.2829641073501818</v>
      </c>
      <c r="F1904">
        <v>3.6029210560382858</v>
      </c>
    </row>
    <row r="1905" spans="1:6">
      <c r="A1905" t="s">
        <v>1707</v>
      </c>
      <c r="B1905" t="s">
        <v>1708</v>
      </c>
      <c r="C1905">
        <v>0</v>
      </c>
      <c r="D1905">
        <v>8.4634636105456806</v>
      </c>
      <c r="E1905">
        <v>0</v>
      </c>
      <c r="F1905">
        <v>3.6029210560382858</v>
      </c>
    </row>
    <row r="1906" spans="1:6">
      <c r="A1906" t="s">
        <v>1155</v>
      </c>
      <c r="B1906" t="s">
        <v>1156</v>
      </c>
      <c r="C1906">
        <v>0</v>
      </c>
      <c r="D1906">
        <v>0</v>
      </c>
      <c r="E1906">
        <v>3.2885633306535262</v>
      </c>
      <c r="F1906">
        <v>3.6017474173487249</v>
      </c>
    </row>
    <row r="1907" spans="1:6">
      <c r="A1907" t="s">
        <v>3282</v>
      </c>
      <c r="B1907" t="s">
        <v>320</v>
      </c>
      <c r="C1907">
        <v>3.7009943875420812</v>
      </c>
      <c r="D1907">
        <v>3.6622703063846034</v>
      </c>
      <c r="E1907">
        <v>3.9055107013612211</v>
      </c>
      <c r="F1907">
        <v>3.600032430757155</v>
      </c>
    </row>
    <row r="1908" spans="1:6">
      <c r="A1908" t="s">
        <v>543</v>
      </c>
      <c r="B1908" t="s">
        <v>544</v>
      </c>
      <c r="C1908">
        <v>0</v>
      </c>
      <c r="D1908">
        <v>0</v>
      </c>
      <c r="E1908">
        <v>4.644536820626783</v>
      </c>
      <c r="F1908">
        <v>3.600032430757155</v>
      </c>
    </row>
    <row r="1909" spans="1:6">
      <c r="A1909" t="s">
        <v>2402</v>
      </c>
      <c r="B1909" t="s">
        <v>5682</v>
      </c>
      <c r="C1909">
        <v>7.6231751769265648</v>
      </c>
      <c r="D1909">
        <v>3.6536231776133086</v>
      </c>
      <c r="E1909">
        <v>0</v>
      </c>
      <c r="F1909">
        <v>3.5988540789779258</v>
      </c>
    </row>
    <row r="1910" spans="1:6">
      <c r="A1910" t="s">
        <v>4729</v>
      </c>
      <c r="B1910" t="s">
        <v>4730</v>
      </c>
      <c r="C1910">
        <v>3.3291057413758978</v>
      </c>
      <c r="D1910">
        <v>0</v>
      </c>
      <c r="E1910">
        <v>2.9223685720303423</v>
      </c>
      <c r="F1910">
        <v>3.5965901768713078</v>
      </c>
    </row>
    <row r="1911" spans="1:6">
      <c r="A1911" t="s">
        <v>631</v>
      </c>
      <c r="B1911" t="s">
        <v>632</v>
      </c>
      <c r="C1911">
        <v>0</v>
      </c>
      <c r="D1911">
        <v>0</v>
      </c>
      <c r="E1911">
        <v>4.4438387871281035</v>
      </c>
      <c r="F1911">
        <v>3.5960477546749936</v>
      </c>
    </row>
    <row r="1912" spans="1:6">
      <c r="A1912" t="s">
        <v>4476</v>
      </c>
      <c r="B1912" t="s">
        <v>4477</v>
      </c>
      <c r="C1912">
        <v>8.7727848655951952</v>
      </c>
      <c r="D1912">
        <v>0</v>
      </c>
      <c r="E1912">
        <v>3.5648990865935724</v>
      </c>
      <c r="F1912">
        <v>3.5931809456264934</v>
      </c>
    </row>
    <row r="1913" spans="1:6">
      <c r="A1913" t="s">
        <v>1027</v>
      </c>
      <c r="B1913" t="s">
        <v>1028</v>
      </c>
      <c r="C1913">
        <v>0</v>
      </c>
      <c r="D1913">
        <v>0</v>
      </c>
      <c r="E1913">
        <v>3.5696733501448321</v>
      </c>
      <c r="F1913">
        <v>3.5903524200977777</v>
      </c>
    </row>
    <row r="1914" spans="1:6">
      <c r="A1914" t="s">
        <v>2834</v>
      </c>
      <c r="B1914" t="s">
        <v>2835</v>
      </c>
      <c r="C1914">
        <v>8.0596382143583707</v>
      </c>
      <c r="D1914">
        <v>3.6173847700153163</v>
      </c>
      <c r="E1914">
        <v>7.5002270364012009</v>
      </c>
      <c r="F1914">
        <v>3.5829057346044628</v>
      </c>
    </row>
    <row r="1915" spans="1:6">
      <c r="A1915" t="s">
        <v>5199</v>
      </c>
      <c r="B1915" t="s">
        <v>5200</v>
      </c>
      <c r="C1915">
        <v>7.6821494099786722</v>
      </c>
      <c r="D1915">
        <v>3.8248795733164807</v>
      </c>
      <c r="E1915">
        <v>8.1580126896827316</v>
      </c>
      <c r="F1915">
        <v>3.5829057346044628</v>
      </c>
    </row>
    <row r="1916" spans="1:6">
      <c r="A1916" t="s">
        <v>1660</v>
      </c>
      <c r="B1916" t="s">
        <v>181</v>
      </c>
      <c r="C1916">
        <v>0</v>
      </c>
      <c r="D1916">
        <v>0</v>
      </c>
      <c r="E1916">
        <v>0</v>
      </c>
      <c r="F1916">
        <v>3.5819506069072711</v>
      </c>
    </row>
    <row r="1917" spans="1:6">
      <c r="A1917" t="s">
        <v>871</v>
      </c>
      <c r="B1917" t="s">
        <v>872</v>
      </c>
      <c r="C1917">
        <v>0</v>
      </c>
      <c r="D1917">
        <v>0</v>
      </c>
      <c r="E1917">
        <v>6.7505498896566127</v>
      </c>
      <c r="F1917">
        <v>3.5810445810141043</v>
      </c>
    </row>
    <row r="1918" spans="1:6">
      <c r="A1918" t="s">
        <v>3579</v>
      </c>
      <c r="B1918" t="s">
        <v>181</v>
      </c>
      <c r="C1918">
        <v>9.1632217409738637</v>
      </c>
      <c r="D1918">
        <v>3.6311883888817622</v>
      </c>
      <c r="E1918">
        <v>8.0075546701372637</v>
      </c>
      <c r="F1918">
        <v>3.5763959258195599</v>
      </c>
    </row>
    <row r="1919" spans="1:6">
      <c r="A1919" t="s">
        <v>2911</v>
      </c>
      <c r="B1919" t="s">
        <v>2912</v>
      </c>
      <c r="C1919">
        <v>9.9395893789084617</v>
      </c>
      <c r="D1919">
        <v>9.2457013686104972</v>
      </c>
      <c r="E1919">
        <v>7.1149716080599346</v>
      </c>
      <c r="F1919">
        <v>3.5745178782290492</v>
      </c>
    </row>
    <row r="1920" spans="1:6">
      <c r="A1920" t="s">
        <v>1395</v>
      </c>
      <c r="B1920" t="s">
        <v>1396</v>
      </c>
      <c r="C1920">
        <v>0</v>
      </c>
      <c r="D1920">
        <v>0</v>
      </c>
      <c r="E1920">
        <v>0</v>
      </c>
      <c r="F1920">
        <v>3.5689566610442034</v>
      </c>
    </row>
    <row r="1921" spans="1:6">
      <c r="A1921" t="s">
        <v>949</v>
      </c>
      <c r="B1921" t="s">
        <v>181</v>
      </c>
      <c r="C1921">
        <v>0</v>
      </c>
      <c r="D1921">
        <v>3.3099999149106791</v>
      </c>
      <c r="E1921">
        <v>3.7547291643434959</v>
      </c>
      <c r="F1921">
        <v>3.5680341560965911</v>
      </c>
    </row>
    <row r="1922" spans="1:6">
      <c r="A1922" t="s">
        <v>895</v>
      </c>
      <c r="B1922" t="s">
        <v>896</v>
      </c>
      <c r="C1922">
        <v>0</v>
      </c>
      <c r="D1922">
        <v>0</v>
      </c>
      <c r="E1922">
        <v>3.8378374078005408</v>
      </c>
      <c r="F1922">
        <v>3.5662370121826865</v>
      </c>
    </row>
    <row r="1923" spans="1:6">
      <c r="A1923" t="s">
        <v>1694</v>
      </c>
      <c r="B1923" t="s">
        <v>1695</v>
      </c>
      <c r="C1923">
        <v>0</v>
      </c>
      <c r="D1923">
        <v>0</v>
      </c>
      <c r="E1923">
        <v>0</v>
      </c>
      <c r="F1923">
        <v>3.5654654349132247</v>
      </c>
    </row>
    <row r="1924" spans="1:6">
      <c r="A1924" t="s">
        <v>72</v>
      </c>
      <c r="B1924" t="s">
        <v>127</v>
      </c>
      <c r="C1924">
        <v>0</v>
      </c>
      <c r="D1924">
        <v>0</v>
      </c>
      <c r="E1924">
        <v>4.0502260474504688</v>
      </c>
      <c r="F1924">
        <v>3.5634554630274446</v>
      </c>
    </row>
    <row r="1925" spans="1:6">
      <c r="A1925" t="s">
        <v>3308</v>
      </c>
      <c r="B1925" t="s">
        <v>795</v>
      </c>
      <c r="C1925">
        <v>7.9835976414034135</v>
      </c>
      <c r="D1925">
        <v>7.5549328383723093</v>
      </c>
      <c r="E1925">
        <v>3.6703256387869319</v>
      </c>
      <c r="F1925">
        <v>3.5596262060786712</v>
      </c>
    </row>
    <row r="1926" spans="1:6">
      <c r="A1926" t="s">
        <v>1044</v>
      </c>
      <c r="B1926" t="s">
        <v>1045</v>
      </c>
      <c r="C1926">
        <v>0</v>
      </c>
      <c r="D1926">
        <v>0</v>
      </c>
      <c r="E1926">
        <v>3.5317514711530791</v>
      </c>
      <c r="F1926">
        <v>3.5525875961327396</v>
      </c>
    </row>
    <row r="1927" spans="1:6">
      <c r="A1927" t="s">
        <v>1298</v>
      </c>
      <c r="B1927" t="s">
        <v>1299</v>
      </c>
      <c r="C1927">
        <v>0</v>
      </c>
      <c r="D1927">
        <v>0</v>
      </c>
      <c r="E1927">
        <v>2.9534452978042594</v>
      </c>
      <c r="F1927">
        <v>3.5516963639362582</v>
      </c>
    </row>
    <row r="1928" spans="1:6">
      <c r="A1928" t="s">
        <v>1403</v>
      </c>
      <c r="B1928" t="s">
        <v>1404</v>
      </c>
      <c r="C1928">
        <v>0</v>
      </c>
      <c r="D1928">
        <v>3.5789765973344791</v>
      </c>
      <c r="E1928">
        <v>0</v>
      </c>
      <c r="F1928">
        <v>3.5445265860782174</v>
      </c>
    </row>
    <row r="1929" spans="1:6">
      <c r="A1929" t="s">
        <v>2351</v>
      </c>
      <c r="B1929" t="s">
        <v>2352</v>
      </c>
      <c r="C1929">
        <v>3.1454702012018396</v>
      </c>
      <c r="D1929">
        <v>7.393217594526428</v>
      </c>
      <c r="E1929">
        <v>3.9463169417122184</v>
      </c>
      <c r="F1929">
        <v>3.5445265860782174</v>
      </c>
    </row>
    <row r="1930" spans="1:6">
      <c r="A1930" t="s">
        <v>863</v>
      </c>
      <c r="B1930" t="s">
        <v>864</v>
      </c>
      <c r="C1930">
        <v>0</v>
      </c>
      <c r="D1930">
        <v>0</v>
      </c>
      <c r="E1930">
        <v>3.8921538333641932</v>
      </c>
      <c r="F1930">
        <v>3.5445265860782174</v>
      </c>
    </row>
    <row r="1931" spans="1:6">
      <c r="A1931" t="s">
        <v>5189</v>
      </c>
      <c r="B1931" t="s">
        <v>5190</v>
      </c>
      <c r="C1931">
        <v>7.3218119514047597</v>
      </c>
      <c r="D1931">
        <v>0</v>
      </c>
      <c r="E1931">
        <v>6.7625097000637435</v>
      </c>
      <c r="F1931">
        <v>3.5445265860782174</v>
      </c>
    </row>
    <row r="1932" spans="1:6">
      <c r="A1932" t="s">
        <v>5180</v>
      </c>
      <c r="B1932" t="s">
        <v>5179</v>
      </c>
      <c r="C1932">
        <v>3.7145987442399537</v>
      </c>
      <c r="D1932">
        <v>4.3555925672397304</v>
      </c>
      <c r="E1932">
        <v>7.3917513017180454</v>
      </c>
      <c r="F1932">
        <v>3.5361065061199537</v>
      </c>
    </row>
    <row r="1933" spans="1:6">
      <c r="A1933" t="s">
        <v>2496</v>
      </c>
      <c r="B1933" t="s">
        <v>2493</v>
      </c>
      <c r="C1933">
        <v>3.4186562777621554</v>
      </c>
      <c r="D1933">
        <v>3.7949191878860939</v>
      </c>
      <c r="E1933">
        <v>3.5879618710318777</v>
      </c>
      <c r="F1933">
        <v>3.5326138113878098</v>
      </c>
    </row>
    <row r="1934" spans="1:6">
      <c r="A1934" t="s">
        <v>251</v>
      </c>
      <c r="B1934" t="s">
        <v>252</v>
      </c>
      <c r="C1934">
        <v>0</v>
      </c>
      <c r="D1934">
        <v>9.0369027085265987</v>
      </c>
      <c r="E1934">
        <v>8.0319381122676337</v>
      </c>
      <c r="F1934">
        <v>3.5257404326706667</v>
      </c>
    </row>
    <row r="1935" spans="1:6">
      <c r="A1935" t="s">
        <v>111</v>
      </c>
      <c r="B1935" t="s">
        <v>165</v>
      </c>
      <c r="C1935">
        <v>4.0778897926447746</v>
      </c>
      <c r="D1935">
        <v>0</v>
      </c>
      <c r="E1935">
        <v>0</v>
      </c>
      <c r="F1935">
        <v>3.5234528593356247</v>
      </c>
    </row>
    <row r="1936" spans="1:6">
      <c r="A1936" t="s">
        <v>2181</v>
      </c>
      <c r="B1936" t="s">
        <v>2182</v>
      </c>
      <c r="C1936">
        <v>8.9655291358579063</v>
      </c>
      <c r="D1936">
        <v>0</v>
      </c>
      <c r="E1936">
        <v>3.8735258313746828</v>
      </c>
      <c r="F1936">
        <v>3.5183066120285598</v>
      </c>
    </row>
    <row r="1937" spans="1:6">
      <c r="A1937" t="s">
        <v>830</v>
      </c>
      <c r="B1937" t="s">
        <v>831</v>
      </c>
      <c r="C1937">
        <v>0</v>
      </c>
      <c r="D1937">
        <v>3.5804903377901844</v>
      </c>
      <c r="E1937">
        <v>6.7099899547317801</v>
      </c>
      <c r="F1937">
        <v>3.5183066120285598</v>
      </c>
    </row>
    <row r="1938" spans="1:6">
      <c r="A1938" t="s">
        <v>581</v>
      </c>
      <c r="B1938" t="s">
        <v>582</v>
      </c>
      <c r="C1938">
        <v>0</v>
      </c>
      <c r="D1938">
        <v>0</v>
      </c>
      <c r="E1938">
        <v>8.0932244247420151</v>
      </c>
      <c r="F1938">
        <v>3.5154990590859474</v>
      </c>
    </row>
    <row r="1939" spans="1:6">
      <c r="A1939" t="s">
        <v>3584</v>
      </c>
      <c r="B1939" t="s">
        <v>3585</v>
      </c>
      <c r="C1939">
        <v>4.0523779934811284</v>
      </c>
      <c r="D1939">
        <v>3.5399556979016387</v>
      </c>
      <c r="E1939">
        <v>6.9769735447358414</v>
      </c>
      <c r="F1939">
        <v>3.5129573493753967</v>
      </c>
    </row>
    <row r="1940" spans="1:6">
      <c r="A1940" t="s">
        <v>1503</v>
      </c>
      <c r="B1940" t="s">
        <v>1504</v>
      </c>
      <c r="C1940">
        <v>0</v>
      </c>
      <c r="D1940">
        <v>0</v>
      </c>
      <c r="E1940">
        <v>0</v>
      </c>
      <c r="F1940">
        <v>3.5121265908815871</v>
      </c>
    </row>
    <row r="1941" spans="1:6">
      <c r="A1941" t="s">
        <v>1201</v>
      </c>
      <c r="B1941" t="s">
        <v>1202</v>
      </c>
      <c r="C1941">
        <v>0</v>
      </c>
      <c r="D1941">
        <v>0</v>
      </c>
      <c r="E1941">
        <v>3.2048651769322252</v>
      </c>
      <c r="F1941">
        <v>3.5105732771557512</v>
      </c>
    </row>
    <row r="1942" spans="1:6">
      <c r="A1942" t="s">
        <v>5275</v>
      </c>
      <c r="B1942" t="s">
        <v>5276</v>
      </c>
      <c r="C1942">
        <v>7.4462856757616995</v>
      </c>
      <c r="D1942">
        <v>0</v>
      </c>
      <c r="E1942">
        <v>3.6972742195835848</v>
      </c>
      <c r="F1942">
        <v>3.5104621980793933</v>
      </c>
    </row>
    <row r="1943" spans="1:6">
      <c r="A1943" t="s">
        <v>1680</v>
      </c>
      <c r="B1943" t="s">
        <v>514</v>
      </c>
      <c r="C1943">
        <v>0</v>
      </c>
      <c r="D1943">
        <v>0</v>
      </c>
      <c r="E1943">
        <v>0</v>
      </c>
      <c r="F1943">
        <v>3.5070660432516072</v>
      </c>
    </row>
    <row r="1944" spans="1:6">
      <c r="A1944" t="s">
        <v>2063</v>
      </c>
      <c r="B1944" t="s">
        <v>2064</v>
      </c>
      <c r="C1944">
        <v>3.3939512796957163</v>
      </c>
      <c r="D1944">
        <v>0</v>
      </c>
      <c r="E1944">
        <v>0</v>
      </c>
      <c r="F1944">
        <v>3.5004507013707666</v>
      </c>
    </row>
    <row r="1945" spans="1:6">
      <c r="A1945" t="s">
        <v>682</v>
      </c>
      <c r="B1945" t="s">
        <v>683</v>
      </c>
      <c r="C1945">
        <v>0</v>
      </c>
      <c r="D1945">
        <v>0</v>
      </c>
      <c r="E1945">
        <v>4.2797267866629394</v>
      </c>
      <c r="F1945">
        <v>3.5004507013707666</v>
      </c>
    </row>
    <row r="1946" spans="1:6">
      <c r="A1946" t="s">
        <v>929</v>
      </c>
      <c r="B1946" t="s">
        <v>930</v>
      </c>
      <c r="C1946">
        <v>0</v>
      </c>
      <c r="D1946">
        <v>5.7895692800253382</v>
      </c>
      <c r="E1946">
        <v>6.5625386487910804</v>
      </c>
      <c r="F1946">
        <v>3.5001127017454752</v>
      </c>
    </row>
    <row r="1947" spans="1:6">
      <c r="A1947" t="s">
        <v>1676</v>
      </c>
      <c r="B1947" t="s">
        <v>1677</v>
      </c>
      <c r="C1947">
        <v>0</v>
      </c>
      <c r="D1947">
        <v>0</v>
      </c>
      <c r="E1947">
        <v>0</v>
      </c>
      <c r="F1947">
        <v>3.4954774301984965</v>
      </c>
    </row>
    <row r="1948" spans="1:6">
      <c r="A1948" t="s">
        <v>100</v>
      </c>
      <c r="B1948" t="s">
        <v>146</v>
      </c>
      <c r="C1948">
        <v>0</v>
      </c>
      <c r="D1948">
        <v>0</v>
      </c>
      <c r="E1948">
        <v>7.0278607580496368</v>
      </c>
      <c r="F1948">
        <v>3.4929778773037548</v>
      </c>
    </row>
    <row r="1949" spans="1:6">
      <c r="A1949" t="s">
        <v>5361</v>
      </c>
      <c r="B1949" t="s">
        <v>5362</v>
      </c>
      <c r="C1949">
        <v>3.3789783206814525</v>
      </c>
      <c r="D1949">
        <v>0</v>
      </c>
      <c r="E1949">
        <v>7.3055128886993801</v>
      </c>
      <c r="F1949">
        <v>3.4929778773037548</v>
      </c>
    </row>
    <row r="1950" spans="1:6">
      <c r="A1950" t="s">
        <v>892</v>
      </c>
      <c r="B1950" t="s">
        <v>708</v>
      </c>
      <c r="C1950">
        <v>0</v>
      </c>
      <c r="D1950">
        <v>6.7102017244379741</v>
      </c>
      <c r="E1950">
        <v>6.6260236457342669</v>
      </c>
      <c r="F1950">
        <v>3.4909833930204743</v>
      </c>
    </row>
    <row r="1951" spans="1:6">
      <c r="A1951" t="s">
        <v>1436</v>
      </c>
      <c r="B1951" t="s">
        <v>1437</v>
      </c>
      <c r="C1951">
        <v>0</v>
      </c>
      <c r="D1951">
        <v>0</v>
      </c>
      <c r="E1951">
        <v>0</v>
      </c>
      <c r="F1951">
        <v>3.4856568120344393</v>
      </c>
    </row>
    <row r="1952" spans="1:6">
      <c r="A1952" t="s">
        <v>3611</v>
      </c>
      <c r="B1952" t="s">
        <v>3612</v>
      </c>
      <c r="C1952">
        <v>4.1617075537695483</v>
      </c>
      <c r="D1952">
        <v>8.1331641753948389</v>
      </c>
      <c r="E1952">
        <v>8.1471781302352966</v>
      </c>
      <c r="F1952">
        <v>3.4832383060682046</v>
      </c>
    </row>
    <row r="1953" spans="1:6">
      <c r="A1953" t="s">
        <v>1219</v>
      </c>
      <c r="B1953" t="s">
        <v>181</v>
      </c>
      <c r="C1953">
        <v>0</v>
      </c>
      <c r="D1953">
        <v>0</v>
      </c>
      <c r="E1953">
        <v>3.1700140511949653</v>
      </c>
      <c r="F1953">
        <v>3.4832383060682046</v>
      </c>
    </row>
    <row r="1954" spans="1:6">
      <c r="A1954" t="s">
        <v>1625</v>
      </c>
      <c r="B1954" t="s">
        <v>1626</v>
      </c>
      <c r="C1954">
        <v>0</v>
      </c>
      <c r="D1954">
        <v>0</v>
      </c>
      <c r="E1954">
        <v>0</v>
      </c>
      <c r="F1954">
        <v>3.4808116641434723</v>
      </c>
    </row>
    <row r="1955" spans="1:6">
      <c r="A1955" t="s">
        <v>1741</v>
      </c>
      <c r="B1955" t="s">
        <v>1742</v>
      </c>
      <c r="C1955">
        <v>0</v>
      </c>
      <c r="D1955">
        <v>3.8353281245592199</v>
      </c>
      <c r="E1955">
        <v>0</v>
      </c>
      <c r="F1955">
        <v>3.4806380198047138</v>
      </c>
    </row>
    <row r="1956" spans="1:6">
      <c r="A1956" t="s">
        <v>1845</v>
      </c>
      <c r="B1956" t="s">
        <v>1846</v>
      </c>
      <c r="C1956">
        <v>3.3643684216830105</v>
      </c>
      <c r="D1956">
        <v>8.0385142019600906</v>
      </c>
      <c r="E1956">
        <v>3.8261715393701081</v>
      </c>
      <c r="F1956">
        <v>3.4783768313359911</v>
      </c>
    </row>
    <row r="1957" spans="1:6">
      <c r="A1957" t="s">
        <v>1525</v>
      </c>
      <c r="B1957" t="s">
        <v>1526</v>
      </c>
      <c r="C1957">
        <v>0</v>
      </c>
      <c r="D1957">
        <v>0</v>
      </c>
      <c r="E1957">
        <v>0</v>
      </c>
      <c r="F1957">
        <v>3.4759920169767331</v>
      </c>
    </row>
    <row r="1958" spans="1:6">
      <c r="A1958" t="s">
        <v>5605</v>
      </c>
      <c r="B1958" t="s">
        <v>5606</v>
      </c>
      <c r="C1958">
        <v>3.0694686544793144</v>
      </c>
      <c r="D1958">
        <v>6.741169388858463</v>
      </c>
      <c r="E1958">
        <v>3.3703288858119471</v>
      </c>
      <c r="F1958">
        <v>3.4759920169767331</v>
      </c>
    </row>
    <row r="1959" spans="1:6">
      <c r="A1959" t="s">
        <v>5047</v>
      </c>
      <c r="B1959" t="s">
        <v>5048</v>
      </c>
      <c r="C1959">
        <v>3.3692488219448937</v>
      </c>
      <c r="D1959">
        <v>0</v>
      </c>
      <c r="E1959">
        <v>0</v>
      </c>
      <c r="F1959">
        <v>3.4757589294812257</v>
      </c>
    </row>
    <row r="1960" spans="1:6">
      <c r="A1960" t="s">
        <v>5108</v>
      </c>
      <c r="B1960" t="s">
        <v>5109</v>
      </c>
      <c r="C1960">
        <v>3.3692488219448937</v>
      </c>
      <c r="D1960">
        <v>0</v>
      </c>
      <c r="E1960">
        <v>7.0784393194092088</v>
      </c>
      <c r="F1960">
        <v>3.4757589294812257</v>
      </c>
    </row>
    <row r="1961" spans="1:6">
      <c r="A1961" t="s">
        <v>1739</v>
      </c>
      <c r="B1961" t="s">
        <v>1740</v>
      </c>
      <c r="C1961">
        <v>0</v>
      </c>
      <c r="D1961">
        <v>0</v>
      </c>
      <c r="E1961">
        <v>0</v>
      </c>
      <c r="F1961">
        <v>3.4757589294812257</v>
      </c>
    </row>
    <row r="1962" spans="1:6">
      <c r="A1962" t="s">
        <v>5283</v>
      </c>
      <c r="B1962" t="s">
        <v>5284</v>
      </c>
      <c r="C1962">
        <v>3.4787832079628189</v>
      </c>
      <c r="D1962">
        <v>6.4600656860354162</v>
      </c>
      <c r="E1962">
        <v>5.6976227837981881</v>
      </c>
      <c r="F1962">
        <v>3.4741252047213771</v>
      </c>
    </row>
    <row r="1963" spans="1:6">
      <c r="A1963" t="s">
        <v>910</v>
      </c>
      <c r="B1963" t="s">
        <v>911</v>
      </c>
      <c r="C1963">
        <v>0</v>
      </c>
      <c r="D1963">
        <v>0</v>
      </c>
      <c r="E1963">
        <v>3.8213507859166165</v>
      </c>
      <c r="F1963">
        <v>3.4735408337234071</v>
      </c>
    </row>
    <row r="1964" spans="1:6">
      <c r="A1964" t="s">
        <v>279</v>
      </c>
      <c r="B1964" t="s">
        <v>280</v>
      </c>
      <c r="C1964">
        <v>0</v>
      </c>
      <c r="D1964">
        <v>0</v>
      </c>
      <c r="E1964">
        <v>6.6200887001949056</v>
      </c>
      <c r="F1964">
        <v>3.4733654300701549</v>
      </c>
    </row>
    <row r="1965" spans="1:6">
      <c r="A1965" t="s">
        <v>1645</v>
      </c>
      <c r="B1965" t="s">
        <v>280</v>
      </c>
      <c r="C1965">
        <v>0</v>
      </c>
      <c r="D1965">
        <v>0</v>
      </c>
      <c r="E1965">
        <v>0</v>
      </c>
      <c r="F1965">
        <v>3.471198604145628</v>
      </c>
    </row>
    <row r="1966" spans="1:6">
      <c r="A1966" t="s">
        <v>5501</v>
      </c>
      <c r="B1966" t="s">
        <v>5502</v>
      </c>
      <c r="C1966">
        <v>4.0181417639942234</v>
      </c>
      <c r="D1966">
        <v>4.525944327952689</v>
      </c>
      <c r="E1966">
        <v>3.450493765274075</v>
      </c>
      <c r="F1966">
        <v>3.471198604145628</v>
      </c>
    </row>
    <row r="1967" spans="1:6">
      <c r="A1967" t="s">
        <v>3927</v>
      </c>
      <c r="B1967" t="s">
        <v>3928</v>
      </c>
      <c r="C1967">
        <v>7.2490349884753158</v>
      </c>
      <c r="D1967">
        <v>3.5045503946818943</v>
      </c>
      <c r="E1967">
        <v>3.6644272058288627</v>
      </c>
      <c r="F1967">
        <v>3.4701421145045366</v>
      </c>
    </row>
    <row r="1968" spans="1:6">
      <c r="A1968" t="s">
        <v>1478</v>
      </c>
      <c r="B1968" t="s">
        <v>1479</v>
      </c>
      <c r="C1968">
        <v>0</v>
      </c>
      <c r="D1968">
        <v>3.2041011724260891</v>
      </c>
      <c r="E1968">
        <v>0</v>
      </c>
      <c r="F1968">
        <v>3.4695545065212086</v>
      </c>
    </row>
    <row r="1969" spans="1:6">
      <c r="A1969" t="s">
        <v>3411</v>
      </c>
      <c r="B1969" t="s">
        <v>3412</v>
      </c>
      <c r="C1969">
        <v>3.3547831769199954</v>
      </c>
      <c r="D1969">
        <v>7.8118230250172651</v>
      </c>
      <c r="E1969">
        <v>7.2570717906488689</v>
      </c>
      <c r="F1969">
        <v>3.4687898998398294</v>
      </c>
    </row>
    <row r="1970" spans="1:6">
      <c r="A1970" t="s">
        <v>2112</v>
      </c>
      <c r="B1970" t="s">
        <v>5671</v>
      </c>
      <c r="C1970">
        <v>3.8595917202408954</v>
      </c>
      <c r="D1970">
        <v>3.8208091388155196</v>
      </c>
      <c r="E1970">
        <v>3.4452841451532934</v>
      </c>
      <c r="F1970">
        <v>3.4661369085432208</v>
      </c>
    </row>
    <row r="1971" spans="1:6">
      <c r="A1971" t="s">
        <v>1509</v>
      </c>
      <c r="B1971" t="s">
        <v>289</v>
      </c>
      <c r="C1971">
        <v>0</v>
      </c>
      <c r="D1971">
        <v>0</v>
      </c>
      <c r="E1971">
        <v>0</v>
      </c>
      <c r="F1971">
        <v>3.4661369085432208</v>
      </c>
    </row>
    <row r="1972" spans="1:6">
      <c r="A1972" t="s">
        <v>5340</v>
      </c>
      <c r="B1972" t="s">
        <v>5341</v>
      </c>
      <c r="C1972">
        <v>3.8476837537302169</v>
      </c>
      <c r="D1972">
        <v>0</v>
      </c>
      <c r="E1972">
        <v>7.9855647909536218</v>
      </c>
      <c r="F1972">
        <v>3.4616934577523577</v>
      </c>
    </row>
    <row r="1973" spans="1:6">
      <c r="A1973" t="s">
        <v>1334</v>
      </c>
      <c r="B1973" t="s">
        <v>1335</v>
      </c>
      <c r="C1973">
        <v>0</v>
      </c>
      <c r="D1973">
        <v>0</v>
      </c>
      <c r="E1973">
        <v>2.8623251358664836</v>
      </c>
      <c r="F1973">
        <v>3.4605634247151835</v>
      </c>
    </row>
    <row r="1974" spans="1:6">
      <c r="A1974" t="s">
        <v>5023</v>
      </c>
      <c r="B1974" t="s">
        <v>5024</v>
      </c>
      <c r="C1974">
        <v>3.3492481601565349</v>
      </c>
      <c r="D1974">
        <v>0</v>
      </c>
      <c r="E1974">
        <v>0</v>
      </c>
      <c r="F1974">
        <v>3.4557858758632132</v>
      </c>
    </row>
    <row r="1975" spans="1:6">
      <c r="A1975" t="s">
        <v>1091</v>
      </c>
      <c r="B1975" t="s">
        <v>1092</v>
      </c>
      <c r="C1975">
        <v>0</v>
      </c>
      <c r="D1975">
        <v>7.9444959662830312</v>
      </c>
      <c r="E1975">
        <v>3.4339482319963275</v>
      </c>
      <c r="F1975">
        <v>3.4546465429119118</v>
      </c>
    </row>
    <row r="1976" spans="1:6">
      <c r="A1976" t="s">
        <v>3914</v>
      </c>
      <c r="B1976" t="s">
        <v>181</v>
      </c>
      <c r="C1976">
        <v>7.8487711109900982</v>
      </c>
      <c r="D1976">
        <v>0</v>
      </c>
      <c r="E1976">
        <v>7.7428785546321599</v>
      </c>
      <c r="F1976">
        <v>3.4542263346328035</v>
      </c>
    </row>
    <row r="1977" spans="1:6">
      <c r="A1977" t="s">
        <v>5509</v>
      </c>
      <c r="B1977" t="s">
        <v>5510</v>
      </c>
      <c r="C1977">
        <v>6.8393542896074511</v>
      </c>
      <c r="D1977">
        <v>0</v>
      </c>
      <c r="E1977">
        <v>0</v>
      </c>
      <c r="F1977">
        <v>3.4495273780972071</v>
      </c>
    </row>
    <row r="1978" spans="1:6">
      <c r="A1978" t="s">
        <v>5500</v>
      </c>
      <c r="B1978" t="s">
        <v>181</v>
      </c>
      <c r="C1978">
        <v>3.333662235139315</v>
      </c>
      <c r="D1978">
        <v>0</v>
      </c>
      <c r="E1978">
        <v>0</v>
      </c>
      <c r="F1978">
        <v>3.4476513106666533</v>
      </c>
    </row>
    <row r="1979" spans="1:6">
      <c r="A1979" t="s">
        <v>1099</v>
      </c>
      <c r="B1979" t="s">
        <v>1100</v>
      </c>
      <c r="C1979">
        <v>0</v>
      </c>
      <c r="D1979">
        <v>3.774102702519992</v>
      </c>
      <c r="E1979">
        <v>3.4263739824004391</v>
      </c>
      <c r="F1979">
        <v>3.4471663711388469</v>
      </c>
    </row>
    <row r="1980" spans="1:6">
      <c r="A1980" t="s">
        <v>1095</v>
      </c>
      <c r="B1980" t="s">
        <v>1096</v>
      </c>
      <c r="C1980">
        <v>0</v>
      </c>
      <c r="D1980">
        <v>0</v>
      </c>
      <c r="E1980">
        <v>3.4316595143659399</v>
      </c>
      <c r="F1980">
        <v>3.4448584458075393</v>
      </c>
    </row>
    <row r="1981" spans="1:6">
      <c r="A1981" t="s">
        <v>1097</v>
      </c>
      <c r="B1981" t="s">
        <v>1098</v>
      </c>
      <c r="C1981">
        <v>0</v>
      </c>
      <c r="D1981">
        <v>0</v>
      </c>
      <c r="E1981">
        <v>3.4316595143659399</v>
      </c>
      <c r="F1981">
        <v>3.4448584458075393</v>
      </c>
    </row>
    <row r="1982" spans="1:6">
      <c r="A1982" t="s">
        <v>1688</v>
      </c>
      <c r="B1982" t="s">
        <v>1689</v>
      </c>
      <c r="C1982">
        <v>0</v>
      </c>
      <c r="D1982">
        <v>0</v>
      </c>
      <c r="E1982">
        <v>0</v>
      </c>
      <c r="F1982">
        <v>3.4448584458075393</v>
      </c>
    </row>
    <row r="1983" spans="1:6">
      <c r="A1983" t="s">
        <v>3920</v>
      </c>
      <c r="B1983" t="s">
        <v>181</v>
      </c>
      <c r="C1983">
        <v>7.9817472288951015</v>
      </c>
      <c r="D1983">
        <v>7.6380452304101087</v>
      </c>
      <c r="E1983">
        <v>7.2148556798378696</v>
      </c>
      <c r="F1983">
        <v>3.4402203239439504</v>
      </c>
    </row>
    <row r="1984" spans="1:6">
      <c r="A1984" t="s">
        <v>2169</v>
      </c>
      <c r="B1984" t="s">
        <v>2170</v>
      </c>
      <c r="C1984">
        <v>3.8244843439227423</v>
      </c>
      <c r="D1984">
        <v>0</v>
      </c>
      <c r="E1984">
        <v>3.7026558412987227</v>
      </c>
      <c r="F1984">
        <v>3.4385039966070097</v>
      </c>
    </row>
    <row r="1985" spans="1:6">
      <c r="A1985" t="s">
        <v>1445</v>
      </c>
      <c r="B1985" t="s">
        <v>181</v>
      </c>
      <c r="C1985">
        <v>0</v>
      </c>
      <c r="D1985">
        <v>0</v>
      </c>
      <c r="E1985">
        <v>0</v>
      </c>
      <c r="F1985">
        <v>3.4378900315342444</v>
      </c>
    </row>
    <row r="1986" spans="1:6">
      <c r="A1986" t="s">
        <v>4103</v>
      </c>
      <c r="B1986" t="s">
        <v>4104</v>
      </c>
      <c r="C1986">
        <v>3.1838602567007266</v>
      </c>
      <c r="D1986">
        <v>3.1992435950094835</v>
      </c>
      <c r="E1986">
        <v>2.831387585968888</v>
      </c>
      <c r="F1986">
        <v>3.4369681029968167</v>
      </c>
    </row>
    <row r="1987" spans="1:6">
      <c r="A1987" t="s">
        <v>3855</v>
      </c>
      <c r="B1987" t="s">
        <v>274</v>
      </c>
      <c r="C1987">
        <v>3.8222165762031226</v>
      </c>
      <c r="D1987">
        <v>3.4631776513553474</v>
      </c>
      <c r="E1987">
        <v>0</v>
      </c>
      <c r="F1987">
        <v>3.4362297108615971</v>
      </c>
    </row>
    <row r="1988" spans="1:6">
      <c r="A1988" t="s">
        <v>6</v>
      </c>
      <c r="B1988" t="s">
        <v>3990</v>
      </c>
      <c r="C1988">
        <v>3.8290700302186611</v>
      </c>
      <c r="D1988">
        <v>0</v>
      </c>
      <c r="E1988">
        <v>4.3596259519419549</v>
      </c>
      <c r="F1988">
        <v>3.435613806178992</v>
      </c>
    </row>
    <row r="1989" spans="1:6">
      <c r="A1989" t="s">
        <v>5398</v>
      </c>
      <c r="B1989" t="s">
        <v>181</v>
      </c>
      <c r="C1989">
        <v>7.8552891845720794</v>
      </c>
      <c r="D1989">
        <v>6.4678995275287443</v>
      </c>
      <c r="E1989">
        <v>5.5446225099133315</v>
      </c>
      <c r="F1989">
        <v>3.435613806178992</v>
      </c>
    </row>
    <row r="1990" spans="1:6">
      <c r="A1990" t="s">
        <v>3360</v>
      </c>
      <c r="B1990" t="s">
        <v>181</v>
      </c>
      <c r="C1990">
        <v>2.821061958076744</v>
      </c>
      <c r="D1990">
        <v>0</v>
      </c>
      <c r="E1990">
        <v>2.9144173247340279</v>
      </c>
      <c r="F1990">
        <v>3.4350590419829663</v>
      </c>
    </row>
    <row r="1991" spans="1:6">
      <c r="A1991" t="s">
        <v>4190</v>
      </c>
      <c r="B1991" t="s">
        <v>4191</v>
      </c>
      <c r="C1991">
        <v>8.0948583452325593</v>
      </c>
      <c r="D1991">
        <v>8.119701937300114</v>
      </c>
      <c r="E1991">
        <v>7.9129517796856916</v>
      </c>
      <c r="F1991">
        <v>3.4310396934647316</v>
      </c>
    </row>
    <row r="1992" spans="1:6">
      <c r="A1992" t="s">
        <v>1987</v>
      </c>
      <c r="B1992" t="s">
        <v>1988</v>
      </c>
      <c r="C1992">
        <v>4.4741398079325458</v>
      </c>
      <c r="D1992">
        <v>0</v>
      </c>
      <c r="E1992">
        <v>0</v>
      </c>
      <c r="F1992">
        <v>3.4271848707875971</v>
      </c>
    </row>
    <row r="1993" spans="1:6">
      <c r="A1993" t="s">
        <v>906</v>
      </c>
      <c r="B1993" t="s">
        <v>907</v>
      </c>
      <c r="C1993">
        <v>0</v>
      </c>
      <c r="D1993">
        <v>0</v>
      </c>
      <c r="E1993">
        <v>3.8252745862809197</v>
      </c>
      <c r="F1993">
        <v>3.4234346802746121</v>
      </c>
    </row>
    <row r="1994" spans="1:6">
      <c r="A1994" s="1" t="s">
        <v>2</v>
      </c>
      <c r="B1994" t="s">
        <v>1537</v>
      </c>
      <c r="C1994">
        <v>0</v>
      </c>
      <c r="D1994">
        <v>0</v>
      </c>
      <c r="E1994">
        <v>0</v>
      </c>
      <c r="F1994">
        <v>3.421929127898296</v>
      </c>
    </row>
    <row r="1995" spans="1:6">
      <c r="A1995" t="s">
        <v>1343</v>
      </c>
      <c r="B1995" t="s">
        <v>1344</v>
      </c>
      <c r="C1995">
        <v>0</v>
      </c>
      <c r="D1995">
        <v>0</v>
      </c>
      <c r="E1995">
        <v>2.8207730145437622</v>
      </c>
      <c r="F1995">
        <v>3.4189716209455137</v>
      </c>
    </row>
    <row r="1996" spans="1:6">
      <c r="A1996" t="s">
        <v>3625</v>
      </c>
      <c r="B1996" t="s">
        <v>3626</v>
      </c>
      <c r="C1996">
        <v>3.3020356618344304</v>
      </c>
      <c r="D1996">
        <v>0</v>
      </c>
      <c r="E1996">
        <v>0</v>
      </c>
      <c r="F1996">
        <v>3.4160019383505795</v>
      </c>
    </row>
    <row r="1997" spans="1:6">
      <c r="A1997" t="s">
        <v>5154</v>
      </c>
      <c r="B1997" t="s">
        <v>5155</v>
      </c>
      <c r="C1997">
        <v>3.9696720664172394</v>
      </c>
      <c r="D1997">
        <v>6.9270953572185991</v>
      </c>
      <c r="E1997">
        <v>3.60953584602116</v>
      </c>
      <c r="F1997">
        <v>3.4152417582288233</v>
      </c>
    </row>
    <row r="1998" spans="1:6">
      <c r="A1998" t="s">
        <v>4016</v>
      </c>
      <c r="B1998" t="s">
        <v>4017</v>
      </c>
      <c r="C1998">
        <v>7.0588011549705785</v>
      </c>
      <c r="D1998">
        <v>8.8001078088093365</v>
      </c>
      <c r="E1998">
        <v>8.4529055975167324</v>
      </c>
      <c r="F1998">
        <v>3.4130199794480967</v>
      </c>
    </row>
    <row r="1999" spans="1:6">
      <c r="A1999" t="s">
        <v>1594</v>
      </c>
      <c r="B1999" t="s">
        <v>1595</v>
      </c>
      <c r="C1999">
        <v>0</v>
      </c>
      <c r="D1999">
        <v>0</v>
      </c>
      <c r="E1999">
        <v>0</v>
      </c>
      <c r="F1999">
        <v>3.411619922065511</v>
      </c>
    </row>
    <row r="2000" spans="1:6">
      <c r="A2000" t="s">
        <v>1713</v>
      </c>
      <c r="B2000" t="s">
        <v>181</v>
      </c>
      <c r="C2000">
        <v>0</v>
      </c>
      <c r="D2000">
        <v>0</v>
      </c>
      <c r="E2000">
        <v>0</v>
      </c>
      <c r="F2000">
        <v>3.4093869425071563</v>
      </c>
    </row>
    <row r="2001" spans="1:6">
      <c r="A2001" t="s">
        <v>1013</v>
      </c>
      <c r="B2001" t="s">
        <v>1014</v>
      </c>
      <c r="C2001">
        <v>0</v>
      </c>
      <c r="D2001">
        <v>0</v>
      </c>
      <c r="E2001">
        <v>3.6006208855991253</v>
      </c>
      <c r="F2001">
        <v>3.4063774549000967</v>
      </c>
    </row>
    <row r="2002" spans="1:6">
      <c r="A2002" t="s">
        <v>2963</v>
      </c>
      <c r="B2002" t="s">
        <v>2964</v>
      </c>
      <c r="C2002">
        <v>7.2311339014100557</v>
      </c>
      <c r="D2002">
        <v>3.7501221832944078</v>
      </c>
      <c r="E2002">
        <v>7.1251726168334217</v>
      </c>
      <c r="F2002">
        <v>3.402839696360036</v>
      </c>
    </row>
    <row r="2003" spans="1:6">
      <c r="A2003" t="s">
        <v>1115</v>
      </c>
      <c r="B2003" t="s">
        <v>181</v>
      </c>
      <c r="C2003">
        <v>0</v>
      </c>
      <c r="D2003">
        <v>0</v>
      </c>
      <c r="E2003">
        <v>3.38217042333509</v>
      </c>
      <c r="F2003">
        <v>3.402839696360036</v>
      </c>
    </row>
    <row r="2004" spans="1:6">
      <c r="A2004" t="s">
        <v>1249</v>
      </c>
      <c r="B2004" t="s">
        <v>1250</v>
      </c>
      <c r="C2004">
        <v>0</v>
      </c>
      <c r="D2004">
        <v>0</v>
      </c>
      <c r="E2004">
        <v>3.0955049242936465</v>
      </c>
      <c r="F2004">
        <v>3.4012258706378105</v>
      </c>
    </row>
    <row r="2005" spans="1:6">
      <c r="A2005" t="s">
        <v>1692</v>
      </c>
      <c r="B2005" t="s">
        <v>1693</v>
      </c>
      <c r="C2005">
        <v>0</v>
      </c>
      <c r="D2005">
        <v>0</v>
      </c>
      <c r="E2005">
        <v>0</v>
      </c>
      <c r="F2005">
        <v>3.4007086829329567</v>
      </c>
    </row>
    <row r="2006" spans="1:6">
      <c r="A2006" t="s">
        <v>3410</v>
      </c>
      <c r="B2006" t="s">
        <v>1221</v>
      </c>
      <c r="C2006">
        <v>2.7865963618908069</v>
      </c>
      <c r="D2006">
        <v>0</v>
      </c>
      <c r="E2006">
        <v>6.8489205675451821</v>
      </c>
      <c r="F2006">
        <v>3.4006440083894565</v>
      </c>
    </row>
    <row r="2007" spans="1:6">
      <c r="A2007" t="s">
        <v>4543</v>
      </c>
      <c r="B2007" t="s">
        <v>4544</v>
      </c>
      <c r="C2007">
        <v>8.1261353977370021</v>
      </c>
      <c r="D2007">
        <v>9.1085233966684989</v>
      </c>
      <c r="E2007">
        <v>6.7481058176038058</v>
      </c>
      <c r="F2007">
        <v>3.3985064889180725</v>
      </c>
    </row>
    <row r="2008" spans="1:6">
      <c r="A2008" t="s">
        <v>1402</v>
      </c>
      <c r="B2008" t="s">
        <v>181</v>
      </c>
      <c r="C2008">
        <v>0</v>
      </c>
      <c r="D2008">
        <v>3.4212380314969701</v>
      </c>
      <c r="E2008">
        <v>0</v>
      </c>
      <c r="F2008">
        <v>3.3942123537197184</v>
      </c>
    </row>
    <row r="2009" spans="1:6">
      <c r="A2009" t="s">
        <v>5438</v>
      </c>
      <c r="B2009" t="s">
        <v>5439</v>
      </c>
      <c r="C2009">
        <v>3.280204633181059</v>
      </c>
      <c r="D2009">
        <v>0</v>
      </c>
      <c r="E2009">
        <v>7.1079260856660991</v>
      </c>
      <c r="F2009">
        <v>3.3942123537197184</v>
      </c>
    </row>
    <row r="2010" spans="1:6">
      <c r="A2010" t="s">
        <v>848</v>
      </c>
      <c r="B2010" t="s">
        <v>849</v>
      </c>
      <c r="C2010">
        <v>0</v>
      </c>
      <c r="D2010">
        <v>0</v>
      </c>
      <c r="E2010">
        <v>6.8298331108432873</v>
      </c>
      <c r="F2010">
        <v>3.3939512796957163</v>
      </c>
    </row>
    <row r="2011" spans="1:6">
      <c r="A2011" t="s">
        <v>955</v>
      </c>
      <c r="B2011" t="s">
        <v>697</v>
      </c>
      <c r="C2011">
        <v>0</v>
      </c>
      <c r="D2011">
        <v>0</v>
      </c>
      <c r="E2011">
        <v>6.4613503137601844</v>
      </c>
      <c r="F2011">
        <v>3.3939512796957163</v>
      </c>
    </row>
    <row r="2012" spans="1:6">
      <c r="A2012" t="s">
        <v>1870</v>
      </c>
      <c r="B2012" t="s">
        <v>5661</v>
      </c>
      <c r="C2012">
        <v>7.0038100461940207</v>
      </c>
      <c r="D2012">
        <v>0</v>
      </c>
      <c r="E2012">
        <v>7.7591050687515999</v>
      </c>
      <c r="F2012">
        <v>3.3929060376791842</v>
      </c>
    </row>
    <row r="2013" spans="1:6">
      <c r="A2013" t="s">
        <v>1288</v>
      </c>
      <c r="B2013" t="s">
        <v>1289</v>
      </c>
      <c r="C2013">
        <v>0</v>
      </c>
      <c r="D2013">
        <v>0</v>
      </c>
      <c r="E2013">
        <v>3</v>
      </c>
      <c r="F2013">
        <v>3.3893671220589181</v>
      </c>
    </row>
    <row r="2014" spans="1:6">
      <c r="A2014" t="s">
        <v>803</v>
      </c>
      <c r="B2014" t="s">
        <v>804</v>
      </c>
      <c r="C2014">
        <v>0</v>
      </c>
      <c r="D2014">
        <v>8.0706708995513097</v>
      </c>
      <c r="E2014">
        <v>6.9513065707076667</v>
      </c>
      <c r="F2014">
        <v>3.3889070999376369</v>
      </c>
    </row>
    <row r="2015" spans="1:6">
      <c r="A2015" t="s">
        <v>1122</v>
      </c>
      <c r="B2015" t="s">
        <v>181</v>
      </c>
      <c r="C2015">
        <v>0</v>
      </c>
      <c r="D2015">
        <v>0</v>
      </c>
      <c r="E2015">
        <v>3.3680994793850858</v>
      </c>
      <c r="F2015">
        <v>3.3889070999376369</v>
      </c>
    </row>
    <row r="2016" spans="1:6">
      <c r="A2016" t="s">
        <v>811</v>
      </c>
      <c r="B2016" t="s">
        <v>812</v>
      </c>
      <c r="C2016">
        <v>0</v>
      </c>
      <c r="D2016">
        <v>0</v>
      </c>
      <c r="E2016">
        <v>6.9341427713834864</v>
      </c>
      <c r="F2016">
        <v>3.3877886804653268</v>
      </c>
    </row>
    <row r="2017" spans="1:6">
      <c r="A2017" t="s">
        <v>1572</v>
      </c>
      <c r="B2017" t="s">
        <v>795</v>
      </c>
      <c r="C2017">
        <v>0</v>
      </c>
      <c r="D2017">
        <v>0</v>
      </c>
      <c r="E2017">
        <v>0</v>
      </c>
      <c r="F2017">
        <v>3.3867344639525969</v>
      </c>
    </row>
    <row r="2018" spans="1:6">
      <c r="A2018" t="s">
        <v>1636</v>
      </c>
      <c r="B2018" t="s">
        <v>1637</v>
      </c>
      <c r="C2018">
        <v>0</v>
      </c>
      <c r="D2018">
        <v>0</v>
      </c>
      <c r="E2018">
        <v>0</v>
      </c>
      <c r="F2018">
        <v>3.3867344639525969</v>
      </c>
    </row>
    <row r="2019" spans="1:6">
      <c r="A2019" t="s">
        <v>640</v>
      </c>
      <c r="B2019" t="s">
        <v>641</v>
      </c>
      <c r="C2019">
        <v>0</v>
      </c>
      <c r="D2019">
        <v>3.726594154774113</v>
      </c>
      <c r="E2019">
        <v>7.7097185530415402</v>
      </c>
      <c r="F2019">
        <v>3.3793114912201196</v>
      </c>
    </row>
    <row r="2020" spans="1:6">
      <c r="A2020" t="s">
        <v>1124</v>
      </c>
      <c r="B2020" t="s">
        <v>1125</v>
      </c>
      <c r="C2020">
        <v>0</v>
      </c>
      <c r="D2020">
        <v>0</v>
      </c>
      <c r="E2020">
        <v>3.3628705782519761</v>
      </c>
      <c r="F2020">
        <v>3.376106683932572</v>
      </c>
    </row>
    <row r="2021" spans="1:6">
      <c r="A2021" t="s">
        <v>701</v>
      </c>
      <c r="B2021" t="s">
        <v>702</v>
      </c>
      <c r="C2021">
        <v>0</v>
      </c>
      <c r="D2021">
        <v>0</v>
      </c>
      <c r="E2021">
        <v>7.5002630695203507</v>
      </c>
      <c r="F2021">
        <v>3.3754372198284224</v>
      </c>
    </row>
    <row r="2022" spans="1:6">
      <c r="A2022" t="s">
        <v>1440</v>
      </c>
      <c r="B2022" t="s">
        <v>1102</v>
      </c>
      <c r="C2022">
        <v>0</v>
      </c>
      <c r="D2022">
        <v>3.4362297108615971</v>
      </c>
      <c r="E2022">
        <v>0</v>
      </c>
      <c r="F2022">
        <v>3.3740293195785842</v>
      </c>
    </row>
    <row r="2023" spans="1:6">
      <c r="A2023" t="s">
        <v>4836</v>
      </c>
      <c r="B2023" t="s">
        <v>4837</v>
      </c>
      <c r="C2023">
        <v>4.6092937262187847</v>
      </c>
      <c r="D2023">
        <v>9.8662910561954966</v>
      </c>
      <c r="E2023">
        <v>4.8216845990069706</v>
      </c>
      <c r="F2023">
        <v>3.3730891904857052</v>
      </c>
    </row>
    <row r="2024" spans="1:6">
      <c r="A2024" t="s">
        <v>1550</v>
      </c>
      <c r="B2024" t="s">
        <v>1551</v>
      </c>
      <c r="C2024">
        <v>0</v>
      </c>
      <c r="D2024">
        <v>0</v>
      </c>
      <c r="E2024">
        <v>0</v>
      </c>
      <c r="F2024">
        <v>3.3689109700720858</v>
      </c>
    </row>
    <row r="2025" spans="1:6">
      <c r="A2025" t="s">
        <v>4553</v>
      </c>
      <c r="B2025" t="s">
        <v>4554</v>
      </c>
      <c r="C2025">
        <v>3.9221174938793757</v>
      </c>
      <c r="D2025">
        <v>0</v>
      </c>
      <c r="E2025">
        <v>0</v>
      </c>
      <c r="F2025">
        <v>3.3676933914476703</v>
      </c>
    </row>
    <row r="2026" spans="1:6">
      <c r="A2026" t="s">
        <v>1359</v>
      </c>
      <c r="B2026" t="s">
        <v>1360</v>
      </c>
      <c r="C2026">
        <v>0</v>
      </c>
      <c r="D2026">
        <v>0</v>
      </c>
      <c r="E2026">
        <v>2.7645981339996952</v>
      </c>
      <c r="F2026">
        <v>3.3628024205044462</v>
      </c>
    </row>
    <row r="2027" spans="1:6">
      <c r="A2027" t="s">
        <v>2210</v>
      </c>
      <c r="B2027" t="s">
        <v>2211</v>
      </c>
      <c r="C2027">
        <v>8.8241911490314351</v>
      </c>
      <c r="D2027">
        <v>10.541038112118937</v>
      </c>
      <c r="E2027">
        <v>0</v>
      </c>
      <c r="F2027">
        <v>3.3614379114047814</v>
      </c>
    </row>
    <row r="2028" spans="1:6">
      <c r="A2028" t="s">
        <v>1138</v>
      </c>
      <c r="B2028" t="s">
        <v>1139</v>
      </c>
      <c r="C2028">
        <v>0</v>
      </c>
      <c r="D2028">
        <v>0</v>
      </c>
      <c r="E2028">
        <v>3.3364954969138743</v>
      </c>
      <c r="F2028">
        <v>3.3573288286874683</v>
      </c>
    </row>
    <row r="2029" spans="1:6">
      <c r="A2029" t="s">
        <v>4180</v>
      </c>
      <c r="B2029" t="s">
        <v>4181</v>
      </c>
      <c r="C2029">
        <v>2.9487412340980512</v>
      </c>
      <c r="D2029">
        <v>3.0897555251357556</v>
      </c>
      <c r="E2029">
        <v>7.0764524729335552</v>
      </c>
      <c r="F2029">
        <v>3.3551965960852583</v>
      </c>
    </row>
    <row r="2030" spans="1:6">
      <c r="A2030" t="s">
        <v>2844</v>
      </c>
      <c r="B2030" t="s">
        <v>2845</v>
      </c>
      <c r="C2030">
        <v>2.9393626707400529</v>
      </c>
      <c r="D2030">
        <v>4.0117385759152171</v>
      </c>
      <c r="E2030">
        <v>6.7651657101803764</v>
      </c>
      <c r="F2030">
        <v>3.3383311674289833</v>
      </c>
    </row>
    <row r="2031" spans="1:6">
      <c r="A2031" t="s">
        <v>1150</v>
      </c>
      <c r="B2031" t="s">
        <v>1151</v>
      </c>
      <c r="C2031">
        <v>0</v>
      </c>
      <c r="D2031">
        <v>0</v>
      </c>
      <c r="E2031">
        <v>3.3081641437757261</v>
      </c>
      <c r="F2031">
        <v>3.3364954969138743</v>
      </c>
    </row>
    <row r="2032" spans="1:6">
      <c r="A2032" t="s">
        <v>3980</v>
      </c>
      <c r="B2032" t="s">
        <v>3981</v>
      </c>
      <c r="C2032">
        <v>8.9051505269216875</v>
      </c>
      <c r="D2032">
        <v>0</v>
      </c>
      <c r="E2032">
        <v>0</v>
      </c>
      <c r="F2032">
        <v>3.3250950617483879</v>
      </c>
    </row>
    <row r="2033" spans="1:6">
      <c r="A2033" t="s">
        <v>1273</v>
      </c>
      <c r="B2033" t="s">
        <v>282</v>
      </c>
      <c r="C2033">
        <v>0</v>
      </c>
      <c r="D2033">
        <v>0</v>
      </c>
      <c r="E2033">
        <v>3.0173719746623671</v>
      </c>
      <c r="F2033">
        <v>3.3230813285789469</v>
      </c>
    </row>
    <row r="2034" spans="1:6">
      <c r="A2034" t="s">
        <v>1274</v>
      </c>
      <c r="B2034" t="s">
        <v>1275</v>
      </c>
      <c r="C2034">
        <v>0</v>
      </c>
      <c r="D2034">
        <v>3.6778076913789794</v>
      </c>
      <c r="E2034">
        <v>3.0173719746623671</v>
      </c>
      <c r="F2034">
        <v>3.3230813285789469</v>
      </c>
    </row>
    <row r="2035" spans="1:6">
      <c r="A2035" t="s">
        <v>1690</v>
      </c>
      <c r="B2035" t="s">
        <v>1691</v>
      </c>
      <c r="C2035">
        <v>0</v>
      </c>
      <c r="D2035">
        <v>4.1699917897873853</v>
      </c>
      <c r="E2035">
        <v>0</v>
      </c>
      <c r="F2035">
        <v>3.3227211410643753</v>
      </c>
    </row>
    <row r="2036" spans="1:6">
      <c r="A2036" t="s">
        <v>3287</v>
      </c>
      <c r="B2036" t="s">
        <v>3288</v>
      </c>
      <c r="C2036">
        <v>7.6964301032277511</v>
      </c>
      <c r="D2036">
        <v>7.5340624982989315</v>
      </c>
      <c r="E2036">
        <v>3.7242440164508461</v>
      </c>
      <c r="F2036">
        <v>3.3224328615039616</v>
      </c>
    </row>
    <row r="2037" spans="1:6">
      <c r="A2037" t="s">
        <v>1535</v>
      </c>
      <c r="B2037" t="s">
        <v>1536</v>
      </c>
      <c r="C2037">
        <v>0</v>
      </c>
      <c r="D2037">
        <v>0</v>
      </c>
      <c r="E2037">
        <v>0</v>
      </c>
      <c r="F2037">
        <v>3.3207730145437622</v>
      </c>
    </row>
    <row r="2038" spans="1:6">
      <c r="A2038" t="s">
        <v>2806</v>
      </c>
      <c r="B2038" t="s">
        <v>2807</v>
      </c>
      <c r="C2038">
        <v>3.7126709028681906</v>
      </c>
      <c r="D2038">
        <v>3.6738771138441142</v>
      </c>
      <c r="E2038">
        <v>0</v>
      </c>
      <c r="F2038">
        <v>3.3191817529489316</v>
      </c>
    </row>
    <row r="2039" spans="1:6">
      <c r="A2039" t="s">
        <v>1411</v>
      </c>
      <c r="B2039" t="s">
        <v>1412</v>
      </c>
      <c r="C2039">
        <v>0</v>
      </c>
      <c r="D2039">
        <v>0</v>
      </c>
      <c r="E2039">
        <v>0</v>
      </c>
      <c r="F2039">
        <v>3.3169335459178129</v>
      </c>
    </row>
    <row r="2040" spans="1:6">
      <c r="A2040" t="s">
        <v>735</v>
      </c>
      <c r="B2040" t="s">
        <v>736</v>
      </c>
      <c r="C2040">
        <v>0</v>
      </c>
      <c r="D2040">
        <v>3.3439502612403733</v>
      </c>
      <c r="E2040">
        <v>6.9999796413696052</v>
      </c>
      <c r="F2040">
        <v>3.3169335459178129</v>
      </c>
    </row>
    <row r="2041" spans="1:6">
      <c r="A2041" t="s">
        <v>2206</v>
      </c>
      <c r="B2041" t="s">
        <v>2205</v>
      </c>
      <c r="C2041">
        <v>9.7515833505885787</v>
      </c>
      <c r="D2041">
        <v>9.6154482166135615</v>
      </c>
      <c r="E2041">
        <v>0</v>
      </c>
      <c r="F2041">
        <v>3.3075757089349422</v>
      </c>
    </row>
    <row r="2042" spans="1:6">
      <c r="A2042" t="s">
        <v>1557</v>
      </c>
      <c r="B2042" t="s">
        <v>181</v>
      </c>
      <c r="C2042">
        <v>0</v>
      </c>
      <c r="D2042">
        <v>0</v>
      </c>
      <c r="E2042">
        <v>0</v>
      </c>
      <c r="F2042">
        <v>3.3073549220576046</v>
      </c>
    </row>
    <row r="2043" spans="1:6">
      <c r="A2043" t="s">
        <v>5203</v>
      </c>
      <c r="B2043" t="s">
        <v>1151</v>
      </c>
      <c r="C2043">
        <v>3.9915823175553982</v>
      </c>
      <c r="D2043">
        <v>8.2301126926101897</v>
      </c>
      <c r="E2043">
        <v>8.6066290356545654</v>
      </c>
      <c r="F2043">
        <v>3.3056599738424977</v>
      </c>
    </row>
    <row r="2044" spans="1:6">
      <c r="A2044" t="s">
        <v>17</v>
      </c>
      <c r="B2044" t="s">
        <v>4979</v>
      </c>
      <c r="C2044">
        <v>7.9299017610122124</v>
      </c>
      <c r="D2044">
        <v>3.5626809031758904</v>
      </c>
      <c r="E2044">
        <v>7.6278088862767568</v>
      </c>
      <c r="F2044">
        <v>3.2929319517313442</v>
      </c>
    </row>
    <row r="2045" spans="1:6">
      <c r="A2045" t="s">
        <v>1295</v>
      </c>
      <c r="B2045" t="s">
        <v>181</v>
      </c>
      <c r="C2045">
        <v>0</v>
      </c>
      <c r="D2045">
        <v>0</v>
      </c>
      <c r="E2045">
        <v>2.97721449218594</v>
      </c>
      <c r="F2045">
        <v>3.2829508834033341</v>
      </c>
    </row>
    <row r="2046" spans="1:6">
      <c r="A2046" t="s">
        <v>3269</v>
      </c>
      <c r="B2046" t="s">
        <v>3270</v>
      </c>
      <c r="C2046">
        <v>2.8832975808646353</v>
      </c>
      <c r="D2046">
        <v>5.3688894266489022</v>
      </c>
      <c r="E2046">
        <v>6.8140880288614873</v>
      </c>
      <c r="F2046">
        <v>3.282341508481819</v>
      </c>
    </row>
    <row r="2047" spans="1:6">
      <c r="A2047" t="s">
        <v>4819</v>
      </c>
      <c r="B2047" t="s">
        <v>4820</v>
      </c>
      <c r="C2047">
        <v>3.8281766762288139</v>
      </c>
      <c r="D2047">
        <v>8.5478099332413464</v>
      </c>
      <c r="E2047">
        <v>2.9679655698761334</v>
      </c>
      <c r="F2047">
        <v>3.273755761822108</v>
      </c>
    </row>
    <row r="2048" spans="1:6">
      <c r="A2048" t="s">
        <v>834</v>
      </c>
      <c r="B2048" t="s">
        <v>181</v>
      </c>
      <c r="C2048">
        <v>0</v>
      </c>
      <c r="D2048">
        <v>0</v>
      </c>
      <c r="E2048">
        <v>6.7908449637838668</v>
      </c>
      <c r="F2048">
        <v>3.2706644885228018</v>
      </c>
    </row>
    <row r="2049" spans="1:6">
      <c r="A2049" t="s">
        <v>3400</v>
      </c>
      <c r="B2049" t="s">
        <v>3401</v>
      </c>
      <c r="C2049">
        <v>3.1544425287058817</v>
      </c>
      <c r="D2049">
        <v>0</v>
      </c>
      <c r="E2049">
        <v>3.2401325610272314</v>
      </c>
      <c r="F2049">
        <v>3.2684150025240295</v>
      </c>
    </row>
    <row r="2050" spans="1:6">
      <c r="A2050" t="s">
        <v>950</v>
      </c>
      <c r="B2050" t="s">
        <v>951</v>
      </c>
      <c r="C2050">
        <v>0</v>
      </c>
      <c r="D2050">
        <v>0</v>
      </c>
      <c r="E2050">
        <v>6.4150225033365054</v>
      </c>
      <c r="F2050">
        <v>3.2670152332870348</v>
      </c>
    </row>
    <row r="2051" spans="1:6">
      <c r="A2051" t="s">
        <v>5653</v>
      </c>
      <c r="B2051" t="s">
        <v>5654</v>
      </c>
      <c r="C2051">
        <v>2.997855314453552</v>
      </c>
      <c r="D2051">
        <v>2.6665329390381776</v>
      </c>
      <c r="E2051">
        <v>6.2596016036808306</v>
      </c>
      <c r="F2051">
        <v>3.2653007072584166</v>
      </c>
    </row>
    <row r="2052" spans="1:6">
      <c r="A2052" t="s">
        <v>2095</v>
      </c>
      <c r="B2052" t="s">
        <v>2096</v>
      </c>
      <c r="C2052">
        <v>3.4469237790664602</v>
      </c>
      <c r="D2052">
        <v>0</v>
      </c>
      <c r="E2052">
        <v>3.2477676403222655</v>
      </c>
      <c r="F2052">
        <v>3.2609964782008367</v>
      </c>
    </row>
    <row r="2053" spans="1:6">
      <c r="A2053" t="s">
        <v>719</v>
      </c>
      <c r="B2053" t="s">
        <v>720</v>
      </c>
      <c r="C2053">
        <v>0</v>
      </c>
      <c r="D2053">
        <v>3.5807423193208296</v>
      </c>
      <c r="E2053">
        <v>7.3420872040994034</v>
      </c>
      <c r="F2053">
        <v>3.2538180467853017</v>
      </c>
    </row>
    <row r="2054" spans="1:6">
      <c r="A2054" t="s">
        <v>714</v>
      </c>
      <c r="B2054" t="s">
        <v>181</v>
      </c>
      <c r="C2054">
        <v>0</v>
      </c>
      <c r="D2054">
        <v>6.5971890640211264</v>
      </c>
      <c r="E2054">
        <v>7.258897809213698</v>
      </c>
      <c r="F2054">
        <v>3.2502417007365576</v>
      </c>
    </row>
    <row r="2055" spans="1:6">
      <c r="A2055" t="s">
        <v>1409</v>
      </c>
      <c r="B2055" t="s">
        <v>1410</v>
      </c>
      <c r="C2055">
        <v>0</v>
      </c>
      <c r="D2055">
        <v>0</v>
      </c>
      <c r="E2055">
        <v>0</v>
      </c>
      <c r="F2055">
        <v>3.2453652817948209</v>
      </c>
    </row>
    <row r="2056" spans="1:6">
      <c r="A2056" t="s">
        <v>1661</v>
      </c>
      <c r="B2056" t="s">
        <v>1662</v>
      </c>
      <c r="C2056">
        <v>0</v>
      </c>
      <c r="D2056">
        <v>0</v>
      </c>
      <c r="E2056">
        <v>0</v>
      </c>
      <c r="F2056">
        <v>3.243196297137982</v>
      </c>
    </row>
    <row r="2057" spans="1:6">
      <c r="A2057" t="s">
        <v>899</v>
      </c>
      <c r="B2057" t="s">
        <v>900</v>
      </c>
      <c r="C2057">
        <v>0</v>
      </c>
      <c r="D2057">
        <v>3.3006996952659153</v>
      </c>
      <c r="E2057">
        <v>6.6504214594663971</v>
      </c>
      <c r="F2057">
        <v>3.2385148265065329</v>
      </c>
    </row>
    <row r="2058" spans="1:6">
      <c r="A2058" t="s">
        <v>1059</v>
      </c>
      <c r="B2058" t="s">
        <v>1060</v>
      </c>
      <c r="C2058">
        <v>0</v>
      </c>
      <c r="D2058">
        <v>0</v>
      </c>
      <c r="E2058">
        <v>3.4974595443575551</v>
      </c>
      <c r="F2058">
        <v>3.225770416508916</v>
      </c>
    </row>
    <row r="2059" spans="1:6">
      <c r="A2059" t="s">
        <v>1307</v>
      </c>
      <c r="B2059" t="s">
        <v>1308</v>
      </c>
      <c r="C2059">
        <v>0</v>
      </c>
      <c r="D2059">
        <v>0</v>
      </c>
      <c r="E2059">
        <v>2.9183407966635584</v>
      </c>
      <c r="F2059">
        <v>3.2241201126080337</v>
      </c>
    </row>
    <row r="2060" spans="1:6">
      <c r="A2060" t="s">
        <v>1311</v>
      </c>
      <c r="B2060" t="s">
        <v>1312</v>
      </c>
      <c r="C2060">
        <v>0</v>
      </c>
      <c r="D2060">
        <v>0</v>
      </c>
      <c r="E2060">
        <v>2.9098340917482277</v>
      </c>
      <c r="F2060">
        <v>3.2230453868616085</v>
      </c>
    </row>
    <row r="2061" spans="1:6">
      <c r="A2061" t="s">
        <v>1543</v>
      </c>
      <c r="B2061" t="s">
        <v>181</v>
      </c>
      <c r="C2061">
        <v>0</v>
      </c>
      <c r="D2061">
        <v>0</v>
      </c>
      <c r="E2061">
        <v>0</v>
      </c>
      <c r="F2061">
        <v>3.2196453405210086</v>
      </c>
    </row>
    <row r="2062" spans="1:6">
      <c r="A2062" t="s">
        <v>1669</v>
      </c>
      <c r="B2062" t="s">
        <v>1670</v>
      </c>
      <c r="C2062">
        <v>0</v>
      </c>
      <c r="D2062">
        <v>2.7769874041187363</v>
      </c>
      <c r="E2062">
        <v>0</v>
      </c>
      <c r="F2062">
        <v>3.2147242942394776</v>
      </c>
    </row>
    <row r="2063" spans="1:6">
      <c r="A2063" t="s">
        <v>809</v>
      </c>
      <c r="B2063" t="s">
        <v>810</v>
      </c>
      <c r="C2063">
        <v>0</v>
      </c>
      <c r="D2063">
        <v>0</v>
      </c>
      <c r="E2063">
        <v>3.9771272412005967</v>
      </c>
      <c r="F2063">
        <v>3.205458843727607</v>
      </c>
    </row>
    <row r="2064" spans="1:6">
      <c r="A2064" t="s">
        <v>4344</v>
      </c>
      <c r="B2064" t="s">
        <v>4345</v>
      </c>
      <c r="C2064">
        <v>7.580969420992421</v>
      </c>
      <c r="D2064">
        <v>3.26771545743564</v>
      </c>
      <c r="E2064">
        <v>3.3997379554005858</v>
      </c>
      <c r="F2064">
        <v>3.205458843727607</v>
      </c>
    </row>
    <row r="2065" spans="1:6">
      <c r="A2065" t="s">
        <v>5353</v>
      </c>
      <c r="B2065" t="s">
        <v>3756</v>
      </c>
      <c r="C2065">
        <v>6.4694350350183321</v>
      </c>
      <c r="D2065">
        <v>7.7107921053003547</v>
      </c>
      <c r="E2065">
        <v>2.6708150046649553</v>
      </c>
      <c r="F2065">
        <v>3.1841222631884225</v>
      </c>
    </row>
    <row r="2066" spans="1:6">
      <c r="A2066" t="s">
        <v>937</v>
      </c>
      <c r="B2066" t="s">
        <v>938</v>
      </c>
      <c r="C2066">
        <v>0</v>
      </c>
      <c r="D2066">
        <v>0</v>
      </c>
      <c r="E2066">
        <v>3.7804338871224279</v>
      </c>
      <c r="F2066">
        <v>3.1824612792528875</v>
      </c>
    </row>
    <row r="2067" spans="1:6">
      <c r="A2067" t="s">
        <v>99</v>
      </c>
      <c r="B2067" t="s">
        <v>144</v>
      </c>
      <c r="C2067">
        <v>0</v>
      </c>
      <c r="D2067">
        <v>0</v>
      </c>
      <c r="E2067">
        <v>7.9388442343247139</v>
      </c>
      <c r="F2067">
        <v>3.1808841797095768</v>
      </c>
    </row>
    <row r="2068" spans="1:6">
      <c r="A2068" t="s">
        <v>1469</v>
      </c>
      <c r="B2068" t="s">
        <v>1470</v>
      </c>
      <c r="C2068">
        <v>0</v>
      </c>
      <c r="D2068">
        <v>0</v>
      </c>
      <c r="E2068">
        <v>0</v>
      </c>
      <c r="F2068">
        <v>3.1776314951102864</v>
      </c>
    </row>
    <row r="2069" spans="1:6">
      <c r="A2069" t="s">
        <v>2716</v>
      </c>
      <c r="B2069" t="s">
        <v>2717</v>
      </c>
      <c r="C2069">
        <v>3.3619840248181614</v>
      </c>
      <c r="D2069">
        <v>3.0307801045539873</v>
      </c>
      <c r="E2069">
        <v>6.6864360116648847</v>
      </c>
      <c r="F2069">
        <v>3.1760437889951136</v>
      </c>
    </row>
    <row r="2070" spans="1:6">
      <c r="A2070" t="s">
        <v>661</v>
      </c>
      <c r="B2070" t="s">
        <v>662</v>
      </c>
      <c r="C2070">
        <v>0</v>
      </c>
      <c r="D2070">
        <v>0</v>
      </c>
      <c r="E2070">
        <v>7.0881995295417415</v>
      </c>
      <c r="F2070">
        <v>3.1723254945742232</v>
      </c>
    </row>
    <row r="2071" spans="1:6">
      <c r="A2071" t="s">
        <v>981</v>
      </c>
      <c r="B2071" t="s">
        <v>5670</v>
      </c>
      <c r="C2071">
        <v>0</v>
      </c>
      <c r="D2071">
        <v>3.2302893803880135</v>
      </c>
      <c r="E2071">
        <v>6.3020248634155438</v>
      </c>
      <c r="F2071">
        <v>3.1680524127240517</v>
      </c>
    </row>
    <row r="2072" spans="1:6">
      <c r="A2072" t="s">
        <v>1233</v>
      </c>
      <c r="B2072" t="s">
        <v>1234</v>
      </c>
      <c r="C2072">
        <v>0</v>
      </c>
      <c r="D2072">
        <v>0</v>
      </c>
      <c r="E2072">
        <v>3.1548063862270612</v>
      </c>
      <c r="F2072">
        <v>3.1680524127240517</v>
      </c>
    </row>
    <row r="2073" spans="1:6">
      <c r="A2073" t="s">
        <v>3757</v>
      </c>
      <c r="B2073" t="s">
        <v>3758</v>
      </c>
      <c r="C2073">
        <v>11.51433364054046</v>
      </c>
      <c r="D2073">
        <v>9.2316899287291587</v>
      </c>
      <c r="E2073">
        <v>0</v>
      </c>
      <c r="F2073">
        <v>3.1676058408528931</v>
      </c>
    </row>
    <row r="2074" spans="1:6">
      <c r="A2074" t="s">
        <v>3306</v>
      </c>
      <c r="B2074" t="s">
        <v>3307</v>
      </c>
      <c r="C2074">
        <v>3.0583279307913109</v>
      </c>
      <c r="D2074">
        <v>0</v>
      </c>
      <c r="E2074">
        <v>0</v>
      </c>
      <c r="F2074">
        <v>3.1649205882653138</v>
      </c>
    </row>
    <row r="2075" spans="1:6">
      <c r="A2075" t="s">
        <v>5195</v>
      </c>
      <c r="B2075" t="s">
        <v>5196</v>
      </c>
      <c r="C2075">
        <v>3.3445796788656481</v>
      </c>
      <c r="D2075">
        <v>0</v>
      </c>
      <c r="E2075">
        <v>6.4906336657030606</v>
      </c>
      <c r="F2075">
        <v>3.1586158501113033</v>
      </c>
    </row>
    <row r="2076" spans="1:6">
      <c r="A2076" t="s">
        <v>4912</v>
      </c>
      <c r="B2076" t="s">
        <v>4913</v>
      </c>
      <c r="C2076">
        <v>3.0427760636046473</v>
      </c>
      <c r="D2076">
        <v>4.1151783725280744</v>
      </c>
      <c r="E2076">
        <v>7.425474072436824</v>
      </c>
      <c r="F2076">
        <v>3.156713632906845</v>
      </c>
    </row>
    <row r="2077" spans="1:6">
      <c r="A2077" t="s">
        <v>1491</v>
      </c>
      <c r="B2077" t="s">
        <v>1257</v>
      </c>
      <c r="C2077">
        <v>0</v>
      </c>
      <c r="D2077">
        <v>6.7001335072939483</v>
      </c>
      <c r="E2077">
        <v>0</v>
      </c>
      <c r="F2077">
        <v>3.1555335511277978</v>
      </c>
    </row>
    <row r="2078" spans="1:6">
      <c r="A2078" t="s">
        <v>3084</v>
      </c>
      <c r="B2078" t="s">
        <v>3085</v>
      </c>
      <c r="C2078">
        <v>9.7580081426078351</v>
      </c>
      <c r="D2078">
        <v>8.9143397756725395</v>
      </c>
      <c r="E2078">
        <v>3.1345165732276183</v>
      </c>
      <c r="F2078">
        <v>3.1477696852034169</v>
      </c>
    </row>
    <row r="2079" spans="1:6">
      <c r="A2079" t="s">
        <v>1341</v>
      </c>
      <c r="B2079" t="s">
        <v>1342</v>
      </c>
      <c r="C2079">
        <v>0</v>
      </c>
      <c r="D2079">
        <v>0</v>
      </c>
      <c r="E2079">
        <v>2.8232253532415887</v>
      </c>
      <c r="F2079">
        <v>3.1365714296540412</v>
      </c>
    </row>
    <row r="2080" spans="1:6">
      <c r="A2080" t="s">
        <v>3911</v>
      </c>
      <c r="B2080" t="s">
        <v>181</v>
      </c>
      <c r="C2080">
        <v>7.3632826037649792</v>
      </c>
      <c r="D2080">
        <v>0</v>
      </c>
      <c r="E2080">
        <v>0</v>
      </c>
      <c r="F2080">
        <v>3.1309534299140345</v>
      </c>
    </row>
    <row r="2081" spans="1:6">
      <c r="A2081" t="s">
        <v>4727</v>
      </c>
      <c r="B2081" t="s">
        <v>4728</v>
      </c>
      <c r="C2081">
        <v>3.315406576149563</v>
      </c>
      <c r="D2081">
        <v>7.4405742034514093</v>
      </c>
      <c r="E2081">
        <v>3.3238011645038097</v>
      </c>
      <c r="F2081">
        <v>3.1294478775377179</v>
      </c>
    </row>
    <row r="2082" spans="1:6">
      <c r="A2082" t="s">
        <v>4845</v>
      </c>
      <c r="B2082" t="s">
        <v>4846</v>
      </c>
      <c r="C2082">
        <v>3.1763086494792514</v>
      </c>
      <c r="D2082">
        <v>7.309040171369614</v>
      </c>
      <c r="E2082">
        <v>7.5933833763990162</v>
      </c>
      <c r="F2082">
        <v>3.1294478775377179</v>
      </c>
    </row>
    <row r="2083" spans="1:6">
      <c r="A2083" t="s">
        <v>1319</v>
      </c>
      <c r="B2083" t="s">
        <v>181</v>
      </c>
      <c r="C2083">
        <v>0</v>
      </c>
      <c r="D2083">
        <v>2.8447893627546628</v>
      </c>
      <c r="E2083">
        <v>2.9008380146267934</v>
      </c>
      <c r="F2083">
        <v>3.1290709979468856</v>
      </c>
    </row>
    <row r="2084" spans="1:6">
      <c r="A2084" t="s">
        <v>1592</v>
      </c>
      <c r="B2084" t="s">
        <v>1593</v>
      </c>
      <c r="C2084">
        <v>0</v>
      </c>
      <c r="D2084">
        <v>0</v>
      </c>
      <c r="E2084">
        <v>0</v>
      </c>
      <c r="F2084">
        <v>3.1175763121089659</v>
      </c>
    </row>
    <row r="2085" spans="1:6">
      <c r="A2085" t="s">
        <v>4116</v>
      </c>
      <c r="B2085" t="s">
        <v>4117</v>
      </c>
      <c r="C2085">
        <v>3.3020356618344304</v>
      </c>
      <c r="D2085">
        <v>0</v>
      </c>
      <c r="E2085">
        <v>3.3877228370514296</v>
      </c>
      <c r="F2085">
        <v>3.1160425493614148</v>
      </c>
    </row>
    <row r="2086" spans="1:6">
      <c r="A2086" t="s">
        <v>5550</v>
      </c>
      <c r="B2086" t="s">
        <v>2121</v>
      </c>
      <c r="C2086">
        <v>3.2976473920029887</v>
      </c>
      <c r="D2086">
        <v>7.9439951050648077</v>
      </c>
      <c r="E2086">
        <v>6.68926063432178</v>
      </c>
      <c r="F2086">
        <v>3.1117112749674689</v>
      </c>
    </row>
    <row r="2087" spans="1:6">
      <c r="A2087" t="s">
        <v>77</v>
      </c>
      <c r="B2087" t="s">
        <v>1255</v>
      </c>
      <c r="C2087">
        <v>0</v>
      </c>
      <c r="D2087">
        <v>3.170992873614308</v>
      </c>
      <c r="E2087">
        <v>3.0878620926901399</v>
      </c>
      <c r="F2087">
        <v>3.108712306906992</v>
      </c>
    </row>
    <row r="2088" spans="1:6">
      <c r="A2088" t="s">
        <v>1355</v>
      </c>
      <c r="B2088" t="s">
        <v>1356</v>
      </c>
      <c r="C2088">
        <v>0</v>
      </c>
      <c r="D2088">
        <v>0</v>
      </c>
      <c r="E2088">
        <v>2.7900727422116902</v>
      </c>
      <c r="F2088">
        <v>3.0957023644263821</v>
      </c>
    </row>
    <row r="2089" spans="1:6">
      <c r="A2089" t="s">
        <v>982</v>
      </c>
      <c r="B2089" t="s">
        <v>983</v>
      </c>
      <c r="C2089">
        <v>0</v>
      </c>
      <c r="D2089">
        <v>2.8610963804479517</v>
      </c>
      <c r="E2089">
        <v>6.2713435300210394</v>
      </c>
      <c r="F2089">
        <v>3.0914454463727399</v>
      </c>
    </row>
    <row r="2090" spans="1:6">
      <c r="A2090" t="s">
        <v>1826</v>
      </c>
      <c r="B2090" t="s">
        <v>306</v>
      </c>
      <c r="C2090">
        <v>3.1298245603245776</v>
      </c>
      <c r="D2090">
        <v>0</v>
      </c>
      <c r="E2090">
        <v>0</v>
      </c>
      <c r="F2090">
        <v>3.0903524200977777</v>
      </c>
    </row>
    <row r="2091" spans="1:6">
      <c r="A2091" t="s">
        <v>855</v>
      </c>
      <c r="B2091" t="s">
        <v>181</v>
      </c>
      <c r="C2091">
        <v>0</v>
      </c>
      <c r="D2091">
        <v>0</v>
      </c>
      <c r="E2091">
        <v>6.7984133097351309</v>
      </c>
      <c r="F2091">
        <v>3.0857635530194067</v>
      </c>
    </row>
    <row r="2092" spans="1:6">
      <c r="A2092" t="s">
        <v>5168</v>
      </c>
      <c r="B2092" t="s">
        <v>181</v>
      </c>
      <c r="C2092">
        <v>6.9015125177305148</v>
      </c>
      <c r="D2092">
        <v>3.6465288743312931</v>
      </c>
      <c r="E2092">
        <v>7.7955550712671826</v>
      </c>
      <c r="F2092">
        <v>3.0843611271803275</v>
      </c>
    </row>
    <row r="2093" spans="1:6">
      <c r="A2093" t="s">
        <v>5234</v>
      </c>
      <c r="B2093" t="s">
        <v>5235</v>
      </c>
      <c r="C2093">
        <v>3.2674821249023274</v>
      </c>
      <c r="D2093">
        <v>0</v>
      </c>
      <c r="E2093">
        <v>0</v>
      </c>
      <c r="F2093">
        <v>3.0815480692180057</v>
      </c>
    </row>
    <row r="2094" spans="1:6">
      <c r="A2094" t="s">
        <v>3676</v>
      </c>
      <c r="B2094" t="s">
        <v>3677</v>
      </c>
      <c r="C2094">
        <v>7.8173255287678236</v>
      </c>
      <c r="D2094">
        <v>7.8624791159748026</v>
      </c>
      <c r="E2094">
        <v>5.2431624052372996</v>
      </c>
      <c r="F2094">
        <v>3.0773078056634473</v>
      </c>
    </row>
    <row r="2095" spans="1:6">
      <c r="A2095" t="s">
        <v>1589</v>
      </c>
      <c r="B2095" t="s">
        <v>1590</v>
      </c>
      <c r="C2095">
        <v>0</v>
      </c>
      <c r="D2095">
        <v>0</v>
      </c>
      <c r="E2095">
        <v>0</v>
      </c>
      <c r="F2095">
        <v>3.0731443185875373</v>
      </c>
    </row>
    <row r="2096" spans="1:6">
      <c r="A2096" t="s">
        <v>3018</v>
      </c>
      <c r="B2096" t="s">
        <v>3019</v>
      </c>
      <c r="C2096">
        <v>7.8269363993139454</v>
      </c>
      <c r="D2096">
        <v>6.529822560268391</v>
      </c>
      <c r="E2096">
        <v>7.2178509732472858</v>
      </c>
      <c r="F2096">
        <v>3.0703893278913981</v>
      </c>
    </row>
    <row r="2097" spans="1:6">
      <c r="A2097" t="s">
        <v>1407</v>
      </c>
      <c r="B2097" t="s">
        <v>1408</v>
      </c>
      <c r="C2097">
        <v>0</v>
      </c>
      <c r="D2097">
        <v>0</v>
      </c>
      <c r="E2097">
        <v>0</v>
      </c>
      <c r="F2097">
        <v>3.0661855993662686</v>
      </c>
    </row>
    <row r="2098" spans="1:6">
      <c r="A2098" t="s">
        <v>3506</v>
      </c>
      <c r="B2098" t="s">
        <v>3507</v>
      </c>
      <c r="C2098">
        <v>2.6634843557939463</v>
      </c>
      <c r="D2098">
        <v>6.429296937145633</v>
      </c>
      <c r="E2098">
        <v>2.756903268716862</v>
      </c>
      <c r="F2098">
        <v>3.0625775656611447</v>
      </c>
    </row>
    <row r="2099" spans="1:6">
      <c r="A2099" t="s">
        <v>4940</v>
      </c>
      <c r="B2099" t="s">
        <v>4941</v>
      </c>
      <c r="C2099">
        <v>7.7145822985140011</v>
      </c>
      <c r="D2099">
        <v>8.0024310565326289</v>
      </c>
      <c r="E2099">
        <v>6.0792515457269651</v>
      </c>
      <c r="F2099">
        <v>3.0566627215209952</v>
      </c>
    </row>
    <row r="2100" spans="1:6">
      <c r="A2100" t="s">
        <v>3355</v>
      </c>
      <c r="B2100" t="s">
        <v>779</v>
      </c>
      <c r="C2100">
        <v>2.9353056565222726</v>
      </c>
      <c r="D2100">
        <v>0</v>
      </c>
      <c r="E2100">
        <v>0</v>
      </c>
      <c r="F2100">
        <v>3.0418194396253533</v>
      </c>
    </row>
    <row r="2101" spans="1:6">
      <c r="A2101" t="s">
        <v>5269</v>
      </c>
      <c r="B2101" t="s">
        <v>5270</v>
      </c>
      <c r="C2101">
        <v>7.474781226912862</v>
      </c>
      <c r="D2101">
        <v>3.8952231240224551</v>
      </c>
      <c r="E2101">
        <v>7.4506563996460313</v>
      </c>
      <c r="F2101">
        <v>3.040541964343817</v>
      </c>
    </row>
    <row r="2102" spans="1:6">
      <c r="A2102" t="s">
        <v>3415</v>
      </c>
      <c r="B2102" t="s">
        <v>3416</v>
      </c>
      <c r="C2102">
        <v>7.4721597536522077</v>
      </c>
      <c r="D2102">
        <v>8.3359966998855413</v>
      </c>
      <c r="E2102">
        <v>3.2334766685619649</v>
      </c>
      <c r="F2102">
        <v>3.0391554750035636</v>
      </c>
    </row>
    <row r="2103" spans="1:6">
      <c r="A2103" t="s">
        <v>1709</v>
      </c>
      <c r="B2103" t="s">
        <v>1710</v>
      </c>
      <c r="C2103">
        <v>0</v>
      </c>
      <c r="D2103">
        <v>0</v>
      </c>
      <c r="E2103">
        <v>0</v>
      </c>
      <c r="F2103">
        <v>3.0387283262002938</v>
      </c>
    </row>
    <row r="2104" spans="1:6">
      <c r="A2104" t="s">
        <v>5079</v>
      </c>
      <c r="B2104" t="s">
        <v>1753</v>
      </c>
      <c r="C2104">
        <v>7.1691535515065254</v>
      </c>
      <c r="D2104">
        <v>4.499802729565582</v>
      </c>
      <c r="E2104">
        <v>0</v>
      </c>
      <c r="F2104">
        <v>3.0339053918948111</v>
      </c>
    </row>
    <row r="2105" spans="1:6">
      <c r="A2105" t="s">
        <v>1113</v>
      </c>
      <c r="B2105" t="s">
        <v>1114</v>
      </c>
      <c r="C2105">
        <v>0</v>
      </c>
      <c r="D2105">
        <v>2.888578333002251</v>
      </c>
      <c r="E2105">
        <v>5.7413068595967456</v>
      </c>
      <c r="F2105">
        <v>3.0339053918948111</v>
      </c>
    </row>
    <row r="2106" spans="1:6">
      <c r="A2106" t="s">
        <v>1658</v>
      </c>
      <c r="B2106" t="s">
        <v>1659</v>
      </c>
      <c r="C2106">
        <v>0</v>
      </c>
      <c r="D2106">
        <v>0</v>
      </c>
      <c r="E2106">
        <v>0</v>
      </c>
      <c r="F2106">
        <v>3.0260122802414156</v>
      </c>
    </row>
    <row r="2107" spans="1:6">
      <c r="A2107" t="s">
        <v>3090</v>
      </c>
      <c r="B2107" t="s">
        <v>3091</v>
      </c>
      <c r="C2107">
        <v>2.9014843255027913</v>
      </c>
      <c r="D2107">
        <v>3.8627342563163074</v>
      </c>
      <c r="E2107">
        <v>2.9947965924693842</v>
      </c>
      <c r="F2107">
        <v>3.0154990590859474</v>
      </c>
    </row>
    <row r="2108" spans="1:6">
      <c r="A2108" t="s">
        <v>1061</v>
      </c>
      <c r="B2108" t="s">
        <v>1062</v>
      </c>
      <c r="C2108">
        <v>0</v>
      </c>
      <c r="D2108">
        <v>6.6152954570970763</v>
      </c>
      <c r="E2108">
        <v>3.4961009674441033</v>
      </c>
      <c r="F2108">
        <v>3.0092948339029699</v>
      </c>
    </row>
    <row r="2109" spans="1:6">
      <c r="A2109" t="s">
        <v>8</v>
      </c>
      <c r="B2109" t="s">
        <v>4844</v>
      </c>
      <c r="C2109">
        <v>2.902775212605428</v>
      </c>
      <c r="D2109">
        <v>3.0715130019449868</v>
      </c>
      <c r="E2109">
        <v>0</v>
      </c>
      <c r="F2109">
        <v>3.0092948339029699</v>
      </c>
    </row>
    <row r="2110" spans="1:6">
      <c r="A2110" t="s">
        <v>3712</v>
      </c>
      <c r="B2110" t="s">
        <v>3713</v>
      </c>
      <c r="C2110">
        <v>2.8806426366808098</v>
      </c>
      <c r="D2110">
        <v>0</v>
      </c>
      <c r="E2110">
        <v>0</v>
      </c>
      <c r="F2110">
        <v>2.9946830570130314</v>
      </c>
    </row>
    <row r="2111" spans="1:6">
      <c r="A2111" t="s">
        <v>1703</v>
      </c>
      <c r="B2111" t="s">
        <v>1704</v>
      </c>
      <c r="C2111">
        <v>0</v>
      </c>
      <c r="D2111">
        <v>3.0490160414802636</v>
      </c>
      <c r="E2111">
        <v>0</v>
      </c>
      <c r="F2111">
        <v>2.9868056377597356</v>
      </c>
    </row>
    <row r="2112" spans="1:6">
      <c r="A2112" t="s">
        <v>4346</v>
      </c>
      <c r="B2112" t="s">
        <v>4347</v>
      </c>
      <c r="C2112">
        <v>2.8692488219448933</v>
      </c>
      <c r="D2112">
        <v>0</v>
      </c>
      <c r="E2112">
        <v>2.6701030899558562</v>
      </c>
      <c r="F2112">
        <v>2.975817208416458</v>
      </c>
    </row>
    <row r="2113" spans="1:6">
      <c r="A2113" t="s">
        <v>1671</v>
      </c>
      <c r="B2113" t="s">
        <v>181</v>
      </c>
      <c r="C2113">
        <v>0</v>
      </c>
      <c r="D2113">
        <v>0</v>
      </c>
      <c r="E2113">
        <v>0</v>
      </c>
      <c r="F2113">
        <v>2.9745339829264568</v>
      </c>
    </row>
    <row r="2114" spans="1:6">
      <c r="A2114" t="s">
        <v>3438</v>
      </c>
      <c r="B2114" t="s">
        <v>3439</v>
      </c>
      <c r="C2114">
        <v>2.8595917202408949</v>
      </c>
      <c r="D2114">
        <v>0</v>
      </c>
      <c r="E2114">
        <v>2.9528439242634312</v>
      </c>
      <c r="F2114">
        <v>2.9735992921310279</v>
      </c>
    </row>
    <row r="2115" spans="1:6">
      <c r="A2115" t="s">
        <v>2208</v>
      </c>
      <c r="B2115" t="s">
        <v>2209</v>
      </c>
      <c r="C2115">
        <v>3.5074565790624623</v>
      </c>
      <c r="D2115">
        <v>0</v>
      </c>
      <c r="E2115">
        <v>0</v>
      </c>
      <c r="F2115">
        <v>2.95308453384553</v>
      </c>
    </row>
    <row r="2116" spans="1:6">
      <c r="A2116" t="s">
        <v>3567</v>
      </c>
      <c r="B2116" t="s">
        <v>3568</v>
      </c>
      <c r="C2116">
        <v>5.3439944258071028</v>
      </c>
      <c r="D2116">
        <v>3.2788275773627102</v>
      </c>
      <c r="E2116">
        <v>6.6621270008918287</v>
      </c>
      <c r="F2116">
        <v>2.9518806825640387</v>
      </c>
    </row>
    <row r="2117" spans="1:6">
      <c r="A2117" t="s">
        <v>794</v>
      </c>
      <c r="B2117" t="s">
        <v>795</v>
      </c>
      <c r="C2117">
        <v>0</v>
      </c>
      <c r="D2117">
        <v>0</v>
      </c>
      <c r="E2117">
        <v>6.9777396019708418</v>
      </c>
      <c r="F2117">
        <v>2.950312666268033</v>
      </c>
    </row>
    <row r="2118" spans="1:6">
      <c r="A2118" t="s">
        <v>1699</v>
      </c>
      <c r="B2118" t="s">
        <v>181</v>
      </c>
      <c r="C2118">
        <v>0</v>
      </c>
      <c r="D2118">
        <v>0</v>
      </c>
      <c r="E2118">
        <v>0</v>
      </c>
      <c r="F2118">
        <v>2.9471663711388469</v>
      </c>
    </row>
    <row r="2119" spans="1:6">
      <c r="A2119" t="s">
        <v>913</v>
      </c>
      <c r="B2119" t="s">
        <v>914</v>
      </c>
      <c r="C2119">
        <v>0</v>
      </c>
      <c r="D2119">
        <v>2.993205467626022</v>
      </c>
      <c r="E2119">
        <v>6.6204915810395342</v>
      </c>
      <c r="F2119">
        <v>2.9385039966070092</v>
      </c>
    </row>
    <row r="2120" spans="1:6">
      <c r="A2120" t="s">
        <v>1476</v>
      </c>
      <c r="B2120" t="s">
        <v>1477</v>
      </c>
      <c r="C2120">
        <v>0</v>
      </c>
      <c r="D2120">
        <v>0</v>
      </c>
      <c r="E2120">
        <v>0</v>
      </c>
      <c r="F2120">
        <v>2.9361681440523211</v>
      </c>
    </row>
    <row r="2121" spans="1:6">
      <c r="A2121" t="s">
        <v>5156</v>
      </c>
      <c r="B2121" t="s">
        <v>5157</v>
      </c>
      <c r="C2121">
        <v>7.2444357422904417</v>
      </c>
      <c r="D2121">
        <v>6.239840979700106</v>
      </c>
      <c r="E2121">
        <v>3.619632183815678</v>
      </c>
      <c r="F2121">
        <v>2.9328357088242138</v>
      </c>
    </row>
    <row r="2122" spans="1:6">
      <c r="A2122" t="s">
        <v>1121</v>
      </c>
      <c r="B2122" t="s">
        <v>244</v>
      </c>
      <c r="C2122">
        <v>0</v>
      </c>
      <c r="D2122">
        <v>0</v>
      </c>
      <c r="E2122">
        <v>5.7384485231358848</v>
      </c>
      <c r="F2122">
        <v>2.9287417141433365</v>
      </c>
    </row>
    <row r="2123" spans="1:6">
      <c r="A2123" t="s">
        <v>1315</v>
      </c>
      <c r="B2123" t="s">
        <v>1316</v>
      </c>
      <c r="C2123">
        <v>0</v>
      </c>
      <c r="D2123">
        <v>0</v>
      </c>
      <c r="E2123">
        <v>2.9067623446489055</v>
      </c>
      <c r="F2123">
        <v>2.9276211257270774</v>
      </c>
    </row>
    <row r="2124" spans="1:6">
      <c r="A2124" t="s">
        <v>5647</v>
      </c>
      <c r="B2124" t="s">
        <v>5648</v>
      </c>
      <c r="C2124">
        <v>6.06557143101156</v>
      </c>
      <c r="D2124">
        <v>3.4785510207811434</v>
      </c>
      <c r="E2124">
        <v>6.4098561326300754</v>
      </c>
      <c r="F2124">
        <v>2.9163184437834335</v>
      </c>
    </row>
    <row r="2125" spans="1:6">
      <c r="A2125" t="s">
        <v>3193</v>
      </c>
      <c r="B2125" t="s">
        <v>3194</v>
      </c>
      <c r="C2125">
        <v>3.3079435369580286</v>
      </c>
      <c r="D2125">
        <v>3.184209577540698</v>
      </c>
      <c r="E2125">
        <v>0</v>
      </c>
      <c r="F2125">
        <v>2.9145442220024429</v>
      </c>
    </row>
    <row r="2126" spans="1:6">
      <c r="A2126" t="s">
        <v>4739</v>
      </c>
      <c r="B2126" t="s">
        <v>181</v>
      </c>
      <c r="C2126">
        <v>2.7867478577478049</v>
      </c>
      <c r="D2126">
        <v>6.1756301362477739</v>
      </c>
      <c r="E2126">
        <v>2.8799773710056522</v>
      </c>
      <c r="F2126">
        <v>2.8932981809454037</v>
      </c>
    </row>
    <row r="2127" spans="1:6">
      <c r="A2127" t="s">
        <v>1370</v>
      </c>
      <c r="B2127" t="s">
        <v>1371</v>
      </c>
      <c r="C2127">
        <v>0</v>
      </c>
      <c r="D2127">
        <v>2.9158119684103752</v>
      </c>
      <c r="E2127">
        <v>2.5756858881269769</v>
      </c>
      <c r="F2127">
        <v>2.8888413585367765</v>
      </c>
    </row>
    <row r="2128" spans="1:6">
      <c r="A2128" t="s">
        <v>4300</v>
      </c>
      <c r="B2128" t="s">
        <v>4301</v>
      </c>
      <c r="C2128">
        <v>3.0546802797021155</v>
      </c>
      <c r="D2128">
        <v>3.223458932433013</v>
      </c>
      <c r="E2128">
        <v>5.9958574623532375</v>
      </c>
      <c r="F2128">
        <v>2.8762405022281867</v>
      </c>
    </row>
    <row r="2129" spans="1:6">
      <c r="A2129" t="s">
        <v>1372</v>
      </c>
      <c r="B2129" t="s">
        <v>1373</v>
      </c>
      <c r="C2129">
        <v>0</v>
      </c>
      <c r="D2129">
        <v>0</v>
      </c>
      <c r="E2129">
        <v>2.5640229454614958</v>
      </c>
      <c r="F2129">
        <v>2.8697890560240253</v>
      </c>
    </row>
    <row r="2130" spans="1:6">
      <c r="A2130" t="s">
        <v>1496</v>
      </c>
      <c r="B2130" t="s">
        <v>1497</v>
      </c>
      <c r="C2130">
        <v>0</v>
      </c>
      <c r="D2130">
        <v>0</v>
      </c>
      <c r="E2130">
        <v>0</v>
      </c>
      <c r="F2130">
        <v>2.8593178081356694</v>
      </c>
    </row>
    <row r="2131" spans="1:6">
      <c r="A2131" t="s">
        <v>1337</v>
      </c>
      <c r="B2131" t="s">
        <v>1338</v>
      </c>
      <c r="C2131">
        <v>0</v>
      </c>
      <c r="D2131">
        <v>2.9093230414112701</v>
      </c>
      <c r="E2131">
        <v>2.8262432474590824</v>
      </c>
      <c r="F2131">
        <v>2.8470222065431012</v>
      </c>
    </row>
    <row r="2132" spans="1:6">
      <c r="A2132" t="s">
        <v>1376</v>
      </c>
      <c r="B2132" t="s">
        <v>1377</v>
      </c>
      <c r="C2132">
        <v>0</v>
      </c>
      <c r="D2132">
        <v>6.7806980656507392</v>
      </c>
      <c r="E2132">
        <v>2.5362672998614775</v>
      </c>
      <c r="F2132">
        <v>2.8419885534878011</v>
      </c>
    </row>
    <row r="2133" spans="1:6">
      <c r="A2133" t="s">
        <v>1539</v>
      </c>
      <c r="B2133" t="s">
        <v>1540</v>
      </c>
      <c r="C2133">
        <v>0</v>
      </c>
      <c r="D2133">
        <v>0</v>
      </c>
      <c r="E2133">
        <v>0</v>
      </c>
      <c r="F2133">
        <v>2.8339460626151172</v>
      </c>
    </row>
    <row r="2134" spans="1:6">
      <c r="A2134" t="s">
        <v>4129</v>
      </c>
      <c r="B2134" t="s">
        <v>2144</v>
      </c>
      <c r="C2134">
        <v>7.5120061163884699</v>
      </c>
      <c r="D2134">
        <v>7.764653922710349</v>
      </c>
      <c r="E2134">
        <v>3.1056034642964496</v>
      </c>
      <c r="F2134">
        <v>2.8339460626151172</v>
      </c>
    </row>
    <row r="2135" spans="1:6">
      <c r="A2135" t="s">
        <v>1583</v>
      </c>
      <c r="B2135" t="s">
        <v>181</v>
      </c>
      <c r="C2135">
        <v>0</v>
      </c>
      <c r="D2135">
        <v>0</v>
      </c>
      <c r="E2135">
        <v>0</v>
      </c>
      <c r="F2135">
        <v>2.8133655753363933</v>
      </c>
    </row>
    <row r="2136" spans="1:6">
      <c r="A2136" t="s">
        <v>1674</v>
      </c>
      <c r="B2136" t="s">
        <v>1675</v>
      </c>
      <c r="C2136">
        <v>0</v>
      </c>
      <c r="D2136">
        <v>6.4813265632050676</v>
      </c>
      <c r="E2136">
        <v>0</v>
      </c>
      <c r="F2136">
        <v>2.7960790010626804</v>
      </c>
    </row>
    <row r="2137" spans="1:6">
      <c r="A2137" t="s">
        <v>1237</v>
      </c>
      <c r="B2137" t="s">
        <v>181</v>
      </c>
      <c r="C2137">
        <v>0</v>
      </c>
      <c r="D2137">
        <v>0</v>
      </c>
      <c r="E2137">
        <v>5.261703840684393</v>
      </c>
      <c r="F2137">
        <v>2.7942823687006757</v>
      </c>
    </row>
    <row r="2138" spans="1:6">
      <c r="A2138" t="s">
        <v>4400</v>
      </c>
      <c r="B2138" t="s">
        <v>4401</v>
      </c>
      <c r="C2138">
        <v>7.8601807923658127</v>
      </c>
      <c r="D2138">
        <v>7.8624893286487048</v>
      </c>
      <c r="E2138">
        <v>7.8765147286383863</v>
      </c>
      <c r="F2138">
        <v>2.7923309539707346</v>
      </c>
    </row>
    <row r="2139" spans="1:6">
      <c r="A2139" t="s">
        <v>1518</v>
      </c>
      <c r="B2139" t="s">
        <v>1519</v>
      </c>
      <c r="C2139">
        <v>0</v>
      </c>
      <c r="D2139">
        <v>0</v>
      </c>
      <c r="E2139">
        <v>0</v>
      </c>
      <c r="F2139">
        <v>2.7467276004630881</v>
      </c>
    </row>
    <row r="2140" spans="1:6">
      <c r="A2140" t="s">
        <v>5250</v>
      </c>
      <c r="B2140" t="s">
        <v>5251</v>
      </c>
      <c r="C2140">
        <v>3.5394223146176174</v>
      </c>
      <c r="D2140">
        <v>3.4377057400653825</v>
      </c>
      <c r="E2140">
        <v>3.0975753552823568</v>
      </c>
      <c r="F2140">
        <v>2.7422302065644102</v>
      </c>
    </row>
    <row r="2141" spans="1:6">
      <c r="A2141" t="s">
        <v>1524</v>
      </c>
      <c r="B2141" t="s">
        <v>181</v>
      </c>
      <c r="C2141">
        <v>0</v>
      </c>
      <c r="D2141">
        <v>0</v>
      </c>
      <c r="E2141">
        <v>0</v>
      </c>
      <c r="F2141">
        <v>2.7163127057161489</v>
      </c>
    </row>
    <row r="2142" spans="1:6">
      <c r="A2142" t="s">
        <v>1585</v>
      </c>
      <c r="B2142" t="s">
        <v>1502</v>
      </c>
      <c r="C2142">
        <v>0</v>
      </c>
      <c r="D2142">
        <v>0</v>
      </c>
      <c r="E2142">
        <v>0</v>
      </c>
      <c r="F2142">
        <v>2.7112847054304159</v>
      </c>
    </row>
    <row r="2143" spans="1:6">
      <c r="A2143" t="s">
        <v>976</v>
      </c>
      <c r="B2143" t="s">
        <v>977</v>
      </c>
      <c r="C2143">
        <v>0</v>
      </c>
      <c r="D2143">
        <v>2.9966107336844687</v>
      </c>
      <c r="E2143">
        <v>6.334704143616527</v>
      </c>
      <c r="F2143">
        <v>2.6770144690271933</v>
      </c>
    </row>
    <row r="2144" spans="1:6">
      <c r="A2144" t="s">
        <v>1663</v>
      </c>
      <c r="B2144" t="s">
        <v>1664</v>
      </c>
      <c r="C2144">
        <v>0</v>
      </c>
      <c r="D2144">
        <v>0</v>
      </c>
      <c r="E2144">
        <v>0</v>
      </c>
      <c r="F2144">
        <v>2.6569856855295098</v>
      </c>
    </row>
    <row r="2145" spans="1:6">
      <c r="A2145" t="s">
        <v>4478</v>
      </c>
      <c r="B2145" t="s">
        <v>4479</v>
      </c>
      <c r="C2145">
        <v>2.5282917641831837</v>
      </c>
      <c r="D2145">
        <v>0</v>
      </c>
      <c r="E2145">
        <v>6.0278692129549443</v>
      </c>
      <c r="F2145">
        <v>2.6347036204270187</v>
      </c>
    </row>
    <row r="2146" spans="1:6">
      <c r="A2146" t="s">
        <v>1501</v>
      </c>
      <c r="B2146" t="s">
        <v>1502</v>
      </c>
      <c r="C2146">
        <v>0</v>
      </c>
      <c r="D2146">
        <v>0</v>
      </c>
      <c r="E2146">
        <v>0</v>
      </c>
      <c r="F2146">
        <v>2.6043366598147357</v>
      </c>
    </row>
    <row r="2147" spans="1:6">
      <c r="A2147" t="s">
        <v>1623</v>
      </c>
      <c r="B2147" t="s">
        <v>1624</v>
      </c>
      <c r="C2147">
        <v>0</v>
      </c>
      <c r="D2147">
        <v>0</v>
      </c>
      <c r="E2147">
        <v>0</v>
      </c>
      <c r="F2147">
        <v>2.4972898621078734</v>
      </c>
    </row>
    <row r="2148" spans="1:6">
      <c r="A2148" t="s">
        <v>1718</v>
      </c>
      <c r="B2148" t="s">
        <v>181</v>
      </c>
      <c r="C2148">
        <v>0</v>
      </c>
      <c r="D2148">
        <v>0</v>
      </c>
      <c r="E2148">
        <v>0</v>
      </c>
      <c r="F2148">
        <v>2.2984675711936164</v>
      </c>
    </row>
    <row r="2149" spans="1:6">
      <c r="A2149" t="s">
        <v>1731</v>
      </c>
      <c r="B2149" t="s">
        <v>1732</v>
      </c>
      <c r="C2149">
        <v>0</v>
      </c>
      <c r="D2149">
        <v>0</v>
      </c>
      <c r="E2149">
        <v>0</v>
      </c>
      <c r="F2149">
        <v>2.2595822249030344</v>
      </c>
    </row>
    <row r="2150" spans="1:6">
      <c r="A2150" t="s">
        <v>4961</v>
      </c>
      <c r="B2150" t="s">
        <v>1502</v>
      </c>
      <c r="C2150">
        <v>5.6107452275210274</v>
      </c>
      <c r="D2150">
        <v>0</v>
      </c>
      <c r="E2150">
        <v>0</v>
      </c>
      <c r="F2150">
        <v>2.1965021284491608</v>
      </c>
    </row>
    <row r="2151" spans="1:6">
      <c r="A2151" t="s">
        <v>4959</v>
      </c>
      <c r="B2151" t="s">
        <v>4960</v>
      </c>
      <c r="C2151">
        <v>5.3396690990958255</v>
      </c>
      <c r="D2151">
        <v>0</v>
      </c>
      <c r="E2151">
        <v>0</v>
      </c>
      <c r="F2151">
        <v>1.730371281894822</v>
      </c>
    </row>
    <row r="2152" spans="1:6">
      <c r="A2152" t="s">
        <v>1387</v>
      </c>
      <c r="B2152" t="s">
        <v>1388</v>
      </c>
      <c r="C2152">
        <v>0</v>
      </c>
      <c r="D2152">
        <v>4.8377844849318477</v>
      </c>
      <c r="E2152">
        <v>0</v>
      </c>
      <c r="F2152">
        <v>0</v>
      </c>
    </row>
    <row r="2153" spans="1:6">
      <c r="A2153" t="s">
        <v>1389</v>
      </c>
      <c r="B2153" t="s">
        <v>1390</v>
      </c>
      <c r="C2153">
        <v>0</v>
      </c>
      <c r="D2153">
        <v>4.1067222475525273</v>
      </c>
      <c r="E2153">
        <v>0</v>
      </c>
      <c r="F2153">
        <v>0</v>
      </c>
    </row>
    <row r="2154" spans="1:6">
      <c r="A2154" t="s">
        <v>1778</v>
      </c>
      <c r="B2154" t="s">
        <v>1779</v>
      </c>
      <c r="C2154">
        <v>10.357743458659895</v>
      </c>
      <c r="D2154">
        <v>5.1014108666203075</v>
      </c>
      <c r="E2154">
        <v>4.3573803369541508</v>
      </c>
      <c r="F2154">
        <v>0</v>
      </c>
    </row>
    <row r="2155" spans="1:6">
      <c r="A2155" t="s">
        <v>898</v>
      </c>
      <c r="B2155" t="s">
        <v>181</v>
      </c>
      <c r="C2155">
        <v>0</v>
      </c>
      <c r="D2155">
        <v>0</v>
      </c>
      <c r="E2155">
        <v>3.8358943592116144</v>
      </c>
      <c r="F2155">
        <v>0</v>
      </c>
    </row>
    <row r="2156" spans="1:6">
      <c r="A2156" t="s">
        <v>1798</v>
      </c>
      <c r="B2156" t="s">
        <v>1799</v>
      </c>
      <c r="C2156">
        <v>7.4196796306080515</v>
      </c>
      <c r="D2156">
        <v>3.8018873432319866</v>
      </c>
      <c r="E2156">
        <v>8.7174376536283837</v>
      </c>
      <c r="F2156">
        <v>0</v>
      </c>
    </row>
    <row r="2157" spans="1:6">
      <c r="A2157" t="s">
        <v>979</v>
      </c>
      <c r="B2157" t="s">
        <v>181</v>
      </c>
      <c r="C2157">
        <v>0</v>
      </c>
      <c r="D2157">
        <v>0</v>
      </c>
      <c r="E2157">
        <v>3.6773671199853024</v>
      </c>
      <c r="F2157">
        <v>0</v>
      </c>
    </row>
    <row r="2158" spans="1:6">
      <c r="A2158" t="s">
        <v>1804</v>
      </c>
      <c r="B2158" t="s">
        <v>181</v>
      </c>
      <c r="C2158">
        <v>2.8142409971919493</v>
      </c>
      <c r="D2158">
        <v>0</v>
      </c>
      <c r="E2158">
        <v>0</v>
      </c>
      <c r="F2158">
        <v>0</v>
      </c>
    </row>
    <row r="2159" spans="1:6">
      <c r="A2159" t="s">
        <v>1001</v>
      </c>
      <c r="B2159" t="s">
        <v>1002</v>
      </c>
      <c r="C2159">
        <v>0</v>
      </c>
      <c r="D2159">
        <v>3.1654584390573088</v>
      </c>
      <c r="E2159">
        <v>6.2279327807950082</v>
      </c>
      <c r="F2159">
        <v>0</v>
      </c>
    </row>
    <row r="2160" spans="1:6">
      <c r="A2160" t="s">
        <v>1807</v>
      </c>
      <c r="B2160" t="s">
        <v>1808</v>
      </c>
      <c r="C2160">
        <v>4.920042757784473</v>
      </c>
      <c r="D2160">
        <v>0</v>
      </c>
      <c r="E2160">
        <v>0</v>
      </c>
      <c r="F2160">
        <v>0</v>
      </c>
    </row>
    <row r="2161" spans="1:6">
      <c r="A2161" t="s">
        <v>1809</v>
      </c>
      <c r="B2161" t="s">
        <v>1810</v>
      </c>
      <c r="C2161">
        <v>4.219104833981655</v>
      </c>
      <c r="D2161">
        <v>3.9841894006852696</v>
      </c>
      <c r="E2161">
        <v>6.809812306975747</v>
      </c>
      <c r="F2161">
        <v>0</v>
      </c>
    </row>
    <row r="2162" spans="1:6">
      <c r="A2162" t="s">
        <v>1003</v>
      </c>
      <c r="B2162" t="s">
        <v>1004</v>
      </c>
      <c r="C2162">
        <v>0</v>
      </c>
      <c r="D2162">
        <v>0</v>
      </c>
      <c r="E2162">
        <v>3.6117595433953662</v>
      </c>
      <c r="F2162">
        <v>0</v>
      </c>
    </row>
    <row r="2163" spans="1:6">
      <c r="A2163" t="s">
        <v>1814</v>
      </c>
      <c r="B2163" t="s">
        <v>1815</v>
      </c>
      <c r="C2163">
        <v>5.1260819748243662</v>
      </c>
      <c r="D2163">
        <v>2.9475301063446939</v>
      </c>
      <c r="E2163">
        <v>5.1515551892136262</v>
      </c>
      <c r="F2163">
        <v>0</v>
      </c>
    </row>
    <row r="2164" spans="1:6">
      <c r="A2164" t="s">
        <v>209</v>
      </c>
      <c r="B2164" t="s">
        <v>210</v>
      </c>
      <c r="C2164">
        <v>0</v>
      </c>
      <c r="D2164">
        <v>4.6520045023255499</v>
      </c>
      <c r="E2164">
        <v>4.596713397780106</v>
      </c>
      <c r="F2164">
        <v>0</v>
      </c>
    </row>
    <row r="2165" spans="1:6">
      <c r="A2165" t="s">
        <v>1824</v>
      </c>
      <c r="B2165" t="s">
        <v>1825</v>
      </c>
      <c r="C2165">
        <v>8.5392165540253195</v>
      </c>
      <c r="D2165">
        <v>0</v>
      </c>
      <c r="E2165">
        <v>0</v>
      </c>
      <c r="F2165">
        <v>0</v>
      </c>
    </row>
    <row r="2166" spans="1:6">
      <c r="A2166" t="s">
        <v>1827</v>
      </c>
      <c r="B2166" t="s">
        <v>1828</v>
      </c>
      <c r="C2166">
        <v>4.2773711608551608</v>
      </c>
      <c r="D2166">
        <v>7.7795063897853032</v>
      </c>
      <c r="E2166">
        <v>7.148761730849678</v>
      </c>
      <c r="F2166">
        <v>0</v>
      </c>
    </row>
    <row r="2167" spans="1:6">
      <c r="A2167" t="s">
        <v>1829</v>
      </c>
      <c r="B2167" t="s">
        <v>1830</v>
      </c>
      <c r="C2167">
        <v>3.6793915240923654</v>
      </c>
      <c r="D2167">
        <v>0</v>
      </c>
      <c r="E2167">
        <v>0</v>
      </c>
      <c r="F2167">
        <v>0</v>
      </c>
    </row>
    <row r="2168" spans="1:6">
      <c r="A2168" t="s">
        <v>1833</v>
      </c>
      <c r="B2168" t="s">
        <v>1834</v>
      </c>
      <c r="C2168">
        <v>3.3524359822281764</v>
      </c>
      <c r="D2168">
        <v>0</v>
      </c>
      <c r="E2168">
        <v>0</v>
      </c>
      <c r="F2168">
        <v>0</v>
      </c>
    </row>
    <row r="2169" spans="1:6">
      <c r="A2169" t="s">
        <v>680</v>
      </c>
      <c r="B2169" t="s">
        <v>681</v>
      </c>
      <c r="C2169">
        <v>0</v>
      </c>
      <c r="D2169">
        <v>0</v>
      </c>
      <c r="E2169">
        <v>4.2828747396844218</v>
      </c>
      <c r="F2169">
        <v>0</v>
      </c>
    </row>
    <row r="2170" spans="1:6">
      <c r="A2170" t="s">
        <v>1839</v>
      </c>
      <c r="B2170" t="s">
        <v>1840</v>
      </c>
      <c r="C2170">
        <v>7.0223262553848835</v>
      </c>
      <c r="D2170">
        <v>3.2449641097025914</v>
      </c>
      <c r="E2170">
        <v>0</v>
      </c>
      <c r="F2170">
        <v>0</v>
      </c>
    </row>
    <row r="2171" spans="1:6">
      <c r="A2171" t="s">
        <v>1393</v>
      </c>
      <c r="B2171" t="s">
        <v>1394</v>
      </c>
      <c r="C2171">
        <v>0</v>
      </c>
      <c r="D2171">
        <v>7.9412500741157404</v>
      </c>
      <c r="E2171">
        <v>0</v>
      </c>
      <c r="F2171">
        <v>0</v>
      </c>
    </row>
    <row r="2172" spans="1:6">
      <c r="A2172" t="s">
        <v>1085</v>
      </c>
      <c r="B2172" t="s">
        <v>1086</v>
      </c>
      <c r="C2172">
        <v>0</v>
      </c>
      <c r="D2172">
        <v>0</v>
      </c>
      <c r="E2172">
        <v>5.9004977416935924</v>
      </c>
      <c r="F2172">
        <v>0</v>
      </c>
    </row>
    <row r="2173" spans="1:6">
      <c r="A2173" t="s">
        <v>1852</v>
      </c>
      <c r="B2173" t="s">
        <v>1853</v>
      </c>
      <c r="C2173">
        <v>3.9954207182584978</v>
      </c>
      <c r="D2173">
        <v>0</v>
      </c>
      <c r="E2173">
        <v>0</v>
      </c>
      <c r="F2173">
        <v>0</v>
      </c>
    </row>
    <row r="2174" spans="1:6">
      <c r="A2174" t="s">
        <v>1008</v>
      </c>
      <c r="B2174" t="s">
        <v>1009</v>
      </c>
      <c r="C2174">
        <v>0</v>
      </c>
      <c r="D2174">
        <v>0</v>
      </c>
      <c r="E2174">
        <v>3.6050677800372397</v>
      </c>
      <c r="F2174">
        <v>0</v>
      </c>
    </row>
    <row r="2175" spans="1:6">
      <c r="A2175" t="s">
        <v>1326</v>
      </c>
      <c r="B2175" t="s">
        <v>1327</v>
      </c>
      <c r="C2175">
        <v>0</v>
      </c>
      <c r="D2175">
        <v>0</v>
      </c>
      <c r="E2175">
        <v>2.8909421172707428</v>
      </c>
      <c r="F2175">
        <v>0</v>
      </c>
    </row>
    <row r="2176" spans="1:6">
      <c r="A2176" t="s">
        <v>1874</v>
      </c>
      <c r="B2176" t="s">
        <v>5661</v>
      </c>
      <c r="C2176">
        <v>9.9213673284184374</v>
      </c>
      <c r="D2176">
        <v>4.6564981851238656</v>
      </c>
      <c r="E2176">
        <v>4.3659140638373914</v>
      </c>
      <c r="F2176">
        <v>0</v>
      </c>
    </row>
    <row r="2177" spans="1:6">
      <c r="A2177" t="s">
        <v>1881</v>
      </c>
      <c r="B2177" t="s">
        <v>1882</v>
      </c>
      <c r="C2177">
        <v>7.4386526510494768</v>
      </c>
      <c r="D2177">
        <v>0</v>
      </c>
      <c r="E2177">
        <v>0</v>
      </c>
      <c r="F2177">
        <v>0</v>
      </c>
    </row>
    <row r="2178" spans="1:6">
      <c r="A2178" t="s">
        <v>1883</v>
      </c>
      <c r="B2178" t="s">
        <v>1884</v>
      </c>
      <c r="C2178">
        <v>4.4066180350583375</v>
      </c>
      <c r="D2178">
        <v>0</v>
      </c>
      <c r="E2178">
        <v>0</v>
      </c>
      <c r="F2178">
        <v>0</v>
      </c>
    </row>
    <row r="2179" spans="1:6">
      <c r="A2179" t="s">
        <v>1885</v>
      </c>
      <c r="B2179" t="s">
        <v>1886</v>
      </c>
      <c r="C2179">
        <v>9.3424162043137073</v>
      </c>
      <c r="D2179">
        <v>3.7354717607660453</v>
      </c>
      <c r="E2179">
        <v>7.7830298978083636</v>
      </c>
      <c r="F2179">
        <v>0</v>
      </c>
    </row>
    <row r="2180" spans="1:6">
      <c r="A2180" t="s">
        <v>1893</v>
      </c>
      <c r="B2180" t="s">
        <v>1894</v>
      </c>
      <c r="C2180">
        <v>10.470584261447911</v>
      </c>
      <c r="D2180">
        <v>10.612049787192074</v>
      </c>
      <c r="E2180">
        <v>4.3406016332626711</v>
      </c>
      <c r="F2180">
        <v>0</v>
      </c>
    </row>
    <row r="2181" spans="1:6">
      <c r="A2181" t="s">
        <v>1919</v>
      </c>
      <c r="B2181" t="s">
        <v>5661</v>
      </c>
      <c r="C2181">
        <v>5.3175370796179982</v>
      </c>
      <c r="D2181">
        <v>0</v>
      </c>
      <c r="E2181">
        <v>0</v>
      </c>
      <c r="F2181">
        <v>0</v>
      </c>
    </row>
    <row r="2182" spans="1:6">
      <c r="A2182" t="s">
        <v>954</v>
      </c>
      <c r="B2182" t="s">
        <v>514</v>
      </c>
      <c r="C2182">
        <v>0</v>
      </c>
      <c r="D2182">
        <v>0</v>
      </c>
      <c r="E2182">
        <v>6.3836263623508618</v>
      </c>
      <c r="F2182">
        <v>0</v>
      </c>
    </row>
    <row r="2183" spans="1:6">
      <c r="A2183" t="s">
        <v>838</v>
      </c>
      <c r="B2183" t="s">
        <v>839</v>
      </c>
      <c r="C2183">
        <v>0</v>
      </c>
      <c r="D2183">
        <v>0</v>
      </c>
      <c r="E2183">
        <v>3.9255621814433765</v>
      </c>
      <c r="F2183">
        <v>0</v>
      </c>
    </row>
    <row r="2184" spans="1:6">
      <c r="A2184" t="s">
        <v>1329</v>
      </c>
      <c r="B2184" t="s">
        <v>1261</v>
      </c>
      <c r="C2184">
        <v>0</v>
      </c>
      <c r="D2184">
        <v>8.2072351335744909</v>
      </c>
      <c r="E2184">
        <v>2.8810415017838364</v>
      </c>
      <c r="F2184">
        <v>0</v>
      </c>
    </row>
    <row r="2185" spans="1:6">
      <c r="A2185" t="s">
        <v>1926</v>
      </c>
      <c r="B2185" t="s">
        <v>1927</v>
      </c>
      <c r="C2185">
        <v>4.1764410432614794</v>
      </c>
      <c r="D2185">
        <v>0</v>
      </c>
      <c r="E2185">
        <v>0</v>
      </c>
      <c r="F2185">
        <v>0</v>
      </c>
    </row>
    <row r="2186" spans="1:6">
      <c r="A2186" t="s">
        <v>1928</v>
      </c>
      <c r="B2186" t="s">
        <v>1929</v>
      </c>
      <c r="C2186">
        <v>10.570588599382578</v>
      </c>
      <c r="D2186">
        <v>0</v>
      </c>
      <c r="E2186">
        <v>4.7250488730808247</v>
      </c>
      <c r="F2186">
        <v>0</v>
      </c>
    </row>
    <row r="2187" spans="1:6">
      <c r="A2187" t="s">
        <v>1332</v>
      </c>
      <c r="B2187" t="s">
        <v>1333</v>
      </c>
      <c r="C2187">
        <v>0</v>
      </c>
      <c r="D2187">
        <v>3.24472329931129</v>
      </c>
      <c r="E2187">
        <v>2.8767755273003273</v>
      </c>
      <c r="F2187">
        <v>0</v>
      </c>
    </row>
    <row r="2188" spans="1:6">
      <c r="A2188" t="s">
        <v>1935</v>
      </c>
      <c r="B2188" t="s">
        <v>1936</v>
      </c>
      <c r="C2188">
        <v>4.3643854247713323</v>
      </c>
      <c r="D2188">
        <v>0</v>
      </c>
      <c r="E2188">
        <v>0</v>
      </c>
      <c r="F2188">
        <v>0</v>
      </c>
    </row>
    <row r="2189" spans="1:6">
      <c r="A2189" t="s">
        <v>653</v>
      </c>
      <c r="B2189" t="s">
        <v>654</v>
      </c>
      <c r="C2189">
        <v>0</v>
      </c>
      <c r="D2189">
        <v>0</v>
      </c>
      <c r="E2189">
        <v>4.3544729569804872</v>
      </c>
      <c r="F2189">
        <v>0</v>
      </c>
    </row>
    <row r="2190" spans="1:6">
      <c r="A2190" t="s">
        <v>1941</v>
      </c>
      <c r="B2190" t="s">
        <v>1942</v>
      </c>
      <c r="C2190">
        <v>8.5187013354045078</v>
      </c>
      <c r="D2190">
        <v>4.7346072197372004</v>
      </c>
      <c r="E2190">
        <v>0</v>
      </c>
      <c r="F2190">
        <v>0</v>
      </c>
    </row>
    <row r="2191" spans="1:6">
      <c r="A2191" t="s">
        <v>1943</v>
      </c>
      <c r="B2191" t="s">
        <v>5661</v>
      </c>
      <c r="C2191">
        <v>14.087951912245174</v>
      </c>
      <c r="D2191">
        <v>13.604760120215856</v>
      </c>
      <c r="E2191">
        <v>11.526914896020271</v>
      </c>
      <c r="F2191">
        <v>0</v>
      </c>
    </row>
    <row r="2192" spans="1:6">
      <c r="A2192" t="s">
        <v>1944</v>
      </c>
      <c r="B2192" t="s">
        <v>5661</v>
      </c>
      <c r="C2192">
        <v>9.8440687933327506</v>
      </c>
      <c r="D2192">
        <v>0</v>
      </c>
      <c r="E2192">
        <v>0</v>
      </c>
      <c r="F2192">
        <v>0</v>
      </c>
    </row>
    <row r="2193" spans="1:6">
      <c r="A2193" t="s">
        <v>1957</v>
      </c>
      <c r="B2193" t="s">
        <v>1958</v>
      </c>
      <c r="C2193">
        <v>9.0191976484829119</v>
      </c>
      <c r="D2193">
        <v>8.9182714447249083</v>
      </c>
      <c r="E2193">
        <v>4.1532587226249094</v>
      </c>
      <c r="F2193">
        <v>0</v>
      </c>
    </row>
    <row r="2194" spans="1:6">
      <c r="A2194" t="s">
        <v>1959</v>
      </c>
      <c r="B2194" t="s">
        <v>1960</v>
      </c>
      <c r="C2194">
        <v>9.5383161928189111</v>
      </c>
      <c r="D2194">
        <v>4.9679655698761342</v>
      </c>
      <c r="E2194">
        <v>3.6551700603060757</v>
      </c>
      <c r="F2194">
        <v>0</v>
      </c>
    </row>
    <row r="2195" spans="1:6">
      <c r="A2195" t="s">
        <v>1963</v>
      </c>
      <c r="B2195" t="s">
        <v>5661</v>
      </c>
      <c r="C2195">
        <v>3.8476837537302169</v>
      </c>
      <c r="D2195">
        <v>4.7811593776363486</v>
      </c>
      <c r="E2195">
        <v>4.3094863697434906</v>
      </c>
      <c r="F2195">
        <v>0</v>
      </c>
    </row>
    <row r="2196" spans="1:6">
      <c r="A2196" t="s">
        <v>1964</v>
      </c>
      <c r="B2196" t="s">
        <v>1965</v>
      </c>
      <c r="C2196">
        <v>2.7802046331810595</v>
      </c>
      <c r="D2196">
        <v>3.4212380314969701</v>
      </c>
      <c r="E2196">
        <v>2.8735594081904048</v>
      </c>
      <c r="F2196">
        <v>0</v>
      </c>
    </row>
    <row r="2197" spans="1:6">
      <c r="A2197" t="s">
        <v>1966</v>
      </c>
      <c r="B2197" t="s">
        <v>1967</v>
      </c>
      <c r="C2197">
        <v>6.5971659538457281</v>
      </c>
      <c r="D2197">
        <v>0</v>
      </c>
      <c r="E2197">
        <v>2.9189716209455132</v>
      </c>
      <c r="F2197">
        <v>0</v>
      </c>
    </row>
    <row r="2198" spans="1:6">
      <c r="A2198" t="s">
        <v>1108</v>
      </c>
      <c r="B2198" t="s">
        <v>1109</v>
      </c>
      <c r="C2198">
        <v>0</v>
      </c>
      <c r="D2198">
        <v>0</v>
      </c>
      <c r="E2198">
        <v>3.3919902068418981</v>
      </c>
      <c r="F2198">
        <v>0</v>
      </c>
    </row>
    <row r="2199" spans="1:6">
      <c r="A2199" t="s">
        <v>627</v>
      </c>
      <c r="B2199" t="s">
        <v>628</v>
      </c>
      <c r="C2199">
        <v>0</v>
      </c>
      <c r="D2199">
        <v>7.2241140620707078</v>
      </c>
      <c r="E2199">
        <v>7.8008636133227816</v>
      </c>
      <c r="F2199">
        <v>0</v>
      </c>
    </row>
    <row r="2200" spans="1:6">
      <c r="A2200" t="s">
        <v>1286</v>
      </c>
      <c r="B2200" t="s">
        <v>1287</v>
      </c>
      <c r="C2200">
        <v>0</v>
      </c>
      <c r="D2200">
        <v>0</v>
      </c>
      <c r="E2200">
        <v>3.0013512601899119</v>
      </c>
      <c r="F2200">
        <v>0</v>
      </c>
    </row>
    <row r="2201" spans="1:6">
      <c r="A2201" t="s">
        <v>1989</v>
      </c>
      <c r="B2201" t="s">
        <v>1990</v>
      </c>
      <c r="C2201">
        <v>10.001407238385713</v>
      </c>
      <c r="D2201">
        <v>10.28927047603926</v>
      </c>
      <c r="E2201">
        <v>9.0238067350458699</v>
      </c>
      <c r="F2201">
        <v>0</v>
      </c>
    </row>
    <row r="2202" spans="1:6">
      <c r="A2202" t="s">
        <v>1991</v>
      </c>
      <c r="B2202" t="s">
        <v>1992</v>
      </c>
      <c r="C2202">
        <v>9.0528979464178416</v>
      </c>
      <c r="D2202">
        <v>0</v>
      </c>
      <c r="E2202">
        <v>0</v>
      </c>
      <c r="F2202">
        <v>0</v>
      </c>
    </row>
    <row r="2203" spans="1:6">
      <c r="A2203" t="s">
        <v>1993</v>
      </c>
      <c r="B2203" t="s">
        <v>5661</v>
      </c>
      <c r="C2203">
        <v>4.7146092075745747</v>
      </c>
      <c r="D2203">
        <v>0</v>
      </c>
      <c r="E2203">
        <v>0</v>
      </c>
      <c r="F2203">
        <v>0</v>
      </c>
    </row>
    <row r="2204" spans="1:6">
      <c r="A2204" t="s">
        <v>1994</v>
      </c>
      <c r="B2204" t="s">
        <v>1995</v>
      </c>
      <c r="C2204">
        <v>9.5282374314946843</v>
      </c>
      <c r="D2204">
        <v>8.8160895753401221</v>
      </c>
      <c r="E2204">
        <v>7.8928572652744364</v>
      </c>
      <c r="F2204">
        <v>0</v>
      </c>
    </row>
    <row r="2205" spans="1:6">
      <c r="A2205" t="s">
        <v>1397</v>
      </c>
      <c r="B2205" t="s">
        <v>1398</v>
      </c>
      <c r="C2205">
        <v>0</v>
      </c>
      <c r="D2205">
        <v>3.2544519895003376</v>
      </c>
      <c r="E2205">
        <v>0</v>
      </c>
      <c r="F2205">
        <v>0</v>
      </c>
    </row>
    <row r="2206" spans="1:6">
      <c r="A2206" t="s">
        <v>2004</v>
      </c>
      <c r="B2206" t="s">
        <v>2005</v>
      </c>
      <c r="C2206">
        <v>10.494928663054193</v>
      </c>
      <c r="D2206">
        <v>9.9347928856256296</v>
      </c>
      <c r="E2206">
        <v>9.546771505467218</v>
      </c>
      <c r="F2206">
        <v>0</v>
      </c>
    </row>
    <row r="2207" spans="1:6">
      <c r="A2207" t="s">
        <v>106</v>
      </c>
      <c r="B2207" t="s">
        <v>158</v>
      </c>
      <c r="C2207">
        <v>4.326332872547157</v>
      </c>
      <c r="D2207">
        <v>0</v>
      </c>
      <c r="E2207">
        <v>0</v>
      </c>
      <c r="F2207">
        <v>0</v>
      </c>
    </row>
    <row r="2208" spans="1:6">
      <c r="A2208" t="s">
        <v>105</v>
      </c>
      <c r="B2208" t="s">
        <v>156</v>
      </c>
      <c r="C2208">
        <v>7.3212272923206818</v>
      </c>
      <c r="D2208">
        <v>0</v>
      </c>
      <c r="E2208">
        <v>0</v>
      </c>
      <c r="F2208">
        <v>0</v>
      </c>
    </row>
    <row r="2209" spans="1:6">
      <c r="A2209" t="s">
        <v>638</v>
      </c>
      <c r="B2209" t="s">
        <v>639</v>
      </c>
      <c r="C2209">
        <v>0</v>
      </c>
      <c r="D2209">
        <v>0</v>
      </c>
      <c r="E2209">
        <v>4.4132583547585646</v>
      </c>
      <c r="F2209">
        <v>0</v>
      </c>
    </row>
    <row r="2210" spans="1:6">
      <c r="A2210" t="s">
        <v>2031</v>
      </c>
      <c r="B2210" t="s">
        <v>2032</v>
      </c>
      <c r="C2210">
        <v>3.3765749393988327</v>
      </c>
      <c r="D2210">
        <v>0</v>
      </c>
      <c r="E2210">
        <v>0</v>
      </c>
      <c r="F2210">
        <v>0</v>
      </c>
    </row>
    <row r="2211" spans="1:6">
      <c r="A2211" t="s">
        <v>1107</v>
      </c>
      <c r="B2211" t="s">
        <v>5668</v>
      </c>
      <c r="C2211">
        <v>0</v>
      </c>
      <c r="D2211">
        <v>0</v>
      </c>
      <c r="E2211">
        <v>3.4098340917482277</v>
      </c>
      <c r="F2211">
        <v>0</v>
      </c>
    </row>
    <row r="2212" spans="1:6">
      <c r="A2212" t="s">
        <v>281</v>
      </c>
      <c r="B2212" t="s">
        <v>282</v>
      </c>
      <c r="C2212">
        <v>0</v>
      </c>
      <c r="D2212">
        <v>0</v>
      </c>
      <c r="E2212">
        <v>6.5129201241816759</v>
      </c>
      <c r="F2212">
        <v>0</v>
      </c>
    </row>
    <row r="2213" spans="1:6">
      <c r="A2213" t="s">
        <v>1400</v>
      </c>
      <c r="B2213" t="s">
        <v>1401</v>
      </c>
      <c r="C2213">
        <v>0</v>
      </c>
      <c r="D2213">
        <v>3.4236853004527417</v>
      </c>
      <c r="E2213">
        <v>0</v>
      </c>
      <c r="F2213">
        <v>0</v>
      </c>
    </row>
    <row r="2214" spans="1:6">
      <c r="A2214" t="s">
        <v>2033</v>
      </c>
      <c r="B2214" t="s">
        <v>5669</v>
      </c>
      <c r="C2214">
        <v>4.2523499168879155</v>
      </c>
      <c r="D2214">
        <v>0</v>
      </c>
      <c r="E2214">
        <v>0</v>
      </c>
      <c r="F2214">
        <v>0</v>
      </c>
    </row>
    <row r="2215" spans="1:6">
      <c r="A2215" t="s">
        <v>2034</v>
      </c>
      <c r="B2215" t="s">
        <v>2035</v>
      </c>
      <c r="C2215">
        <v>3.3306040157812498</v>
      </c>
      <c r="D2215">
        <v>0</v>
      </c>
      <c r="E2215">
        <v>6.7552839488060821</v>
      </c>
      <c r="F2215">
        <v>0</v>
      </c>
    </row>
    <row r="2216" spans="1:6">
      <c r="A2216" t="s">
        <v>1190</v>
      </c>
      <c r="B2216" t="s">
        <v>1191</v>
      </c>
      <c r="C2216">
        <v>0</v>
      </c>
      <c r="D2216">
        <v>0</v>
      </c>
      <c r="E2216">
        <v>3.2311897859205119</v>
      </c>
      <c r="F2216">
        <v>0</v>
      </c>
    </row>
    <row r="2217" spans="1:6">
      <c r="A2217" t="s">
        <v>2036</v>
      </c>
      <c r="B2217" t="s">
        <v>5661</v>
      </c>
      <c r="C2217">
        <v>4.2802237404592658</v>
      </c>
      <c r="D2217">
        <v>0</v>
      </c>
      <c r="E2217">
        <v>0</v>
      </c>
      <c r="F2217">
        <v>0</v>
      </c>
    </row>
    <row r="2218" spans="1:6">
      <c r="A2218" t="s">
        <v>2049</v>
      </c>
      <c r="B2218" t="s">
        <v>2050</v>
      </c>
      <c r="C2218">
        <v>8.1754221938256961</v>
      </c>
      <c r="D2218">
        <v>0</v>
      </c>
      <c r="E2218">
        <v>0</v>
      </c>
      <c r="F2218">
        <v>0</v>
      </c>
    </row>
    <row r="2219" spans="1:6">
      <c r="A2219" t="s">
        <v>2051</v>
      </c>
      <c r="B2219" t="s">
        <v>2052</v>
      </c>
      <c r="C2219">
        <v>4.6124229069604787</v>
      </c>
      <c r="D2219">
        <v>0</v>
      </c>
      <c r="E2219">
        <v>0</v>
      </c>
      <c r="F2219">
        <v>0</v>
      </c>
    </row>
    <row r="2220" spans="1:6">
      <c r="A2220" t="s">
        <v>2055</v>
      </c>
      <c r="B2220" t="s">
        <v>2056</v>
      </c>
      <c r="C2220">
        <v>3.9379821596154838</v>
      </c>
      <c r="D2220">
        <v>3.8714410105002046</v>
      </c>
      <c r="E2220">
        <v>0</v>
      </c>
      <c r="F2220">
        <v>0</v>
      </c>
    </row>
    <row r="2221" spans="1:6">
      <c r="A2221" t="s">
        <v>2059</v>
      </c>
      <c r="B2221" t="s">
        <v>2060</v>
      </c>
      <c r="C2221">
        <v>3.8668127492041169</v>
      </c>
      <c r="D2221">
        <v>0</v>
      </c>
      <c r="E2221">
        <v>0</v>
      </c>
      <c r="F2221">
        <v>0</v>
      </c>
    </row>
    <row r="2222" spans="1:6">
      <c r="A2222" t="s">
        <v>2061</v>
      </c>
      <c r="B2222" t="s">
        <v>2062</v>
      </c>
      <c r="C2222">
        <v>3.1192979060537054</v>
      </c>
      <c r="D2222">
        <v>0</v>
      </c>
      <c r="E2222">
        <v>3.2125449949370299</v>
      </c>
      <c r="F2222">
        <v>0</v>
      </c>
    </row>
    <row r="2223" spans="1:6">
      <c r="A2223" t="s">
        <v>1208</v>
      </c>
      <c r="B2223" t="s">
        <v>1209</v>
      </c>
      <c r="C2223">
        <v>0</v>
      </c>
      <c r="D2223">
        <v>0</v>
      </c>
      <c r="E2223">
        <v>3.1798308611669386</v>
      </c>
      <c r="F2223">
        <v>0</v>
      </c>
    </row>
    <row r="2224" spans="1:6">
      <c r="A2224" t="s">
        <v>2065</v>
      </c>
      <c r="B2224" t="s">
        <v>2066</v>
      </c>
      <c r="C2224">
        <v>2.9156852939837705</v>
      </c>
      <c r="D2224">
        <v>0</v>
      </c>
      <c r="E2224">
        <v>2.7164797036380532</v>
      </c>
      <c r="F2224">
        <v>0</v>
      </c>
    </row>
    <row r="2225" spans="1:6">
      <c r="A2225" t="s">
        <v>2069</v>
      </c>
      <c r="B2225" t="s">
        <v>2070</v>
      </c>
      <c r="C2225">
        <v>8.1040201081804888</v>
      </c>
      <c r="D2225">
        <v>8.5438955429072507</v>
      </c>
      <c r="E2225">
        <v>0</v>
      </c>
      <c r="F2225">
        <v>0</v>
      </c>
    </row>
    <row r="2226" spans="1:6">
      <c r="A2226" t="s">
        <v>1405</v>
      </c>
      <c r="B2226" t="s">
        <v>1406</v>
      </c>
      <c r="C2226">
        <v>0</v>
      </c>
      <c r="D2226">
        <v>3.744683156429149</v>
      </c>
      <c r="E2226">
        <v>0</v>
      </c>
      <c r="F2226">
        <v>0</v>
      </c>
    </row>
    <row r="2227" spans="1:6">
      <c r="A2227" t="s">
        <v>2079</v>
      </c>
      <c r="B2227" t="s">
        <v>2080</v>
      </c>
      <c r="C2227">
        <v>4.062474213340538</v>
      </c>
      <c r="D2227">
        <v>9.6013978920520096</v>
      </c>
      <c r="E2227">
        <v>0</v>
      </c>
      <c r="F2227">
        <v>0</v>
      </c>
    </row>
    <row r="2228" spans="1:6">
      <c r="A2228" t="s">
        <v>927</v>
      </c>
      <c r="B2228" t="s">
        <v>928</v>
      </c>
      <c r="C2228">
        <v>0</v>
      </c>
      <c r="D2228">
        <v>4.1546017389552423</v>
      </c>
      <c r="E2228">
        <v>3.7866721137964099</v>
      </c>
      <c r="F2228">
        <v>0</v>
      </c>
    </row>
    <row r="2229" spans="1:6">
      <c r="A2229" t="s">
        <v>2110</v>
      </c>
      <c r="B2229" t="s">
        <v>2111</v>
      </c>
      <c r="C2229">
        <v>8.5063352830758454</v>
      </c>
      <c r="D2229">
        <v>4.6099472632684044</v>
      </c>
      <c r="E2229">
        <v>0</v>
      </c>
      <c r="F2229">
        <v>0</v>
      </c>
    </row>
    <row r="2230" spans="1:6">
      <c r="A2230" t="s">
        <v>284</v>
      </c>
      <c r="B2230" t="s">
        <v>285</v>
      </c>
      <c r="C2230">
        <v>0</v>
      </c>
      <c r="D2230">
        <v>0</v>
      </c>
      <c r="E2230">
        <v>3.7387981920727968</v>
      </c>
      <c r="F2230">
        <v>0</v>
      </c>
    </row>
    <row r="2231" spans="1:6">
      <c r="A2231" t="s">
        <v>1103</v>
      </c>
      <c r="B2231" t="s">
        <v>181</v>
      </c>
      <c r="C2231">
        <v>0</v>
      </c>
      <c r="D2231">
        <v>0</v>
      </c>
      <c r="E2231">
        <v>3.4235600012479024</v>
      </c>
      <c r="F2231">
        <v>0</v>
      </c>
    </row>
    <row r="2232" spans="1:6">
      <c r="A2232" t="s">
        <v>1046</v>
      </c>
      <c r="B2232" t="s">
        <v>1047</v>
      </c>
      <c r="C2232">
        <v>0</v>
      </c>
      <c r="D2232">
        <v>0</v>
      </c>
      <c r="E2232">
        <v>3.5312659513588085</v>
      </c>
      <c r="F2232">
        <v>0</v>
      </c>
    </row>
    <row r="2233" spans="1:6">
      <c r="A2233" t="s">
        <v>2131</v>
      </c>
      <c r="B2233" t="s">
        <v>5674</v>
      </c>
      <c r="C2233">
        <v>4.4992952148726646</v>
      </c>
      <c r="D2233">
        <v>4.3477881531110256</v>
      </c>
      <c r="E2233">
        <v>4.0076238868494682</v>
      </c>
      <c r="F2233">
        <v>0</v>
      </c>
    </row>
    <row r="2234" spans="1:6">
      <c r="A2234" t="s">
        <v>2136</v>
      </c>
      <c r="B2234" t="s">
        <v>2137</v>
      </c>
      <c r="C2234">
        <v>7.0865547276430823</v>
      </c>
      <c r="D2234">
        <v>3.8575348396899951</v>
      </c>
      <c r="E2234">
        <v>3.0173719746623671</v>
      </c>
      <c r="F2234">
        <v>0</v>
      </c>
    </row>
    <row r="2235" spans="1:6">
      <c r="A2235" t="s">
        <v>1224</v>
      </c>
      <c r="B2235" t="s">
        <v>1225</v>
      </c>
      <c r="C2235">
        <v>0</v>
      </c>
      <c r="D2235">
        <v>0</v>
      </c>
      <c r="E2235">
        <v>3.162765165783779</v>
      </c>
      <c r="F2235">
        <v>0</v>
      </c>
    </row>
    <row r="2236" spans="1:6">
      <c r="A2236" t="s">
        <v>2146</v>
      </c>
      <c r="B2236" t="s">
        <v>2147</v>
      </c>
      <c r="C2236">
        <v>7.7381085039895678</v>
      </c>
      <c r="D2236">
        <v>0</v>
      </c>
      <c r="E2236">
        <v>3.4322168981828121</v>
      </c>
      <c r="F2236">
        <v>0</v>
      </c>
    </row>
    <row r="2237" spans="1:6">
      <c r="A2237" t="s">
        <v>2150</v>
      </c>
      <c r="B2237" t="s">
        <v>2151</v>
      </c>
      <c r="C2237">
        <v>4.1296362435187977</v>
      </c>
      <c r="D2237">
        <v>0</v>
      </c>
      <c r="E2237">
        <v>0</v>
      </c>
      <c r="F2237">
        <v>0</v>
      </c>
    </row>
    <row r="2238" spans="1:6">
      <c r="A2238" t="s">
        <v>2154</v>
      </c>
      <c r="B2238" t="s">
        <v>2155</v>
      </c>
      <c r="C2238">
        <v>3.0058372666904591</v>
      </c>
      <c r="D2238">
        <v>0</v>
      </c>
      <c r="E2238">
        <v>7.3373310773013145</v>
      </c>
      <c r="F2238">
        <v>0</v>
      </c>
    </row>
    <row r="2239" spans="1:6">
      <c r="A2239" t="s">
        <v>829</v>
      </c>
      <c r="B2239" t="s">
        <v>5675</v>
      </c>
      <c r="C2239">
        <v>0</v>
      </c>
      <c r="D2239">
        <v>3.286444834210291</v>
      </c>
      <c r="E2239">
        <v>6.6775067276327302</v>
      </c>
      <c r="F2239">
        <v>0</v>
      </c>
    </row>
    <row r="2240" spans="1:6">
      <c r="A2240" t="s">
        <v>996</v>
      </c>
      <c r="B2240" t="s">
        <v>181</v>
      </c>
      <c r="C2240">
        <v>0</v>
      </c>
      <c r="D2240">
        <v>0</v>
      </c>
      <c r="E2240">
        <v>6.2338873603050686</v>
      </c>
      <c r="F2240">
        <v>0</v>
      </c>
    </row>
    <row r="2241" spans="1:6">
      <c r="A2241" t="s">
        <v>1413</v>
      </c>
      <c r="B2241" t="s">
        <v>1414</v>
      </c>
      <c r="C2241">
        <v>0</v>
      </c>
      <c r="D2241">
        <v>3.7880342895440449</v>
      </c>
      <c r="E2241">
        <v>0</v>
      </c>
      <c r="F2241">
        <v>0</v>
      </c>
    </row>
    <row r="2242" spans="1:6">
      <c r="A2242" t="s">
        <v>1379</v>
      </c>
      <c r="B2242" t="s">
        <v>1380</v>
      </c>
      <c r="C2242">
        <v>0</v>
      </c>
      <c r="D2242">
        <v>0</v>
      </c>
      <c r="E2242">
        <v>2.4689075844017094</v>
      </c>
      <c r="F2242">
        <v>0</v>
      </c>
    </row>
    <row r="2243" spans="1:6">
      <c r="A2243" t="s">
        <v>1152</v>
      </c>
      <c r="B2243" t="s">
        <v>181</v>
      </c>
      <c r="C2243">
        <v>0</v>
      </c>
      <c r="D2243">
        <v>0</v>
      </c>
      <c r="E2243">
        <v>3.3029989901162597</v>
      </c>
      <c r="F2243">
        <v>0</v>
      </c>
    </row>
    <row r="2244" spans="1:6">
      <c r="A2244" t="s">
        <v>2173</v>
      </c>
      <c r="B2244" t="s">
        <v>5661</v>
      </c>
      <c r="C2244">
        <v>4.6939978762113181</v>
      </c>
      <c r="D2244">
        <v>0</v>
      </c>
      <c r="E2244">
        <v>0</v>
      </c>
      <c r="F2244">
        <v>0</v>
      </c>
    </row>
    <row r="2245" spans="1:6">
      <c r="A2245" t="s">
        <v>1417</v>
      </c>
      <c r="B2245" t="s">
        <v>1316</v>
      </c>
      <c r="C2245">
        <v>0</v>
      </c>
      <c r="D2245">
        <v>6.290561562224692</v>
      </c>
      <c r="E2245">
        <v>0</v>
      </c>
      <c r="F2245">
        <v>0</v>
      </c>
    </row>
    <row r="2246" spans="1:6">
      <c r="A2246" t="s">
        <v>1141</v>
      </c>
      <c r="B2246" t="s">
        <v>1142</v>
      </c>
      <c r="C2246">
        <v>0</v>
      </c>
      <c r="D2246">
        <v>0</v>
      </c>
      <c r="E2246">
        <v>3.3303188700040636</v>
      </c>
      <c r="F2246">
        <v>0</v>
      </c>
    </row>
    <row r="2247" spans="1:6">
      <c r="A2247" t="s">
        <v>1022</v>
      </c>
      <c r="B2247" t="s">
        <v>301</v>
      </c>
      <c r="C2247">
        <v>0</v>
      </c>
      <c r="D2247">
        <v>0</v>
      </c>
      <c r="E2247">
        <v>3.5767506827482762</v>
      </c>
      <c r="F2247">
        <v>0</v>
      </c>
    </row>
    <row r="2248" spans="1:6">
      <c r="A2248" t="s">
        <v>2186</v>
      </c>
      <c r="B2248" t="s">
        <v>2187</v>
      </c>
      <c r="C2248">
        <v>4.4361989281137983</v>
      </c>
      <c r="D2248">
        <v>0</v>
      </c>
      <c r="E2248">
        <v>3.444554220962051</v>
      </c>
      <c r="F2248">
        <v>0</v>
      </c>
    </row>
    <row r="2249" spans="1:6">
      <c r="A2249" t="s">
        <v>2188</v>
      </c>
      <c r="B2249" t="s">
        <v>2189</v>
      </c>
      <c r="C2249">
        <v>4.3602076424531653</v>
      </c>
      <c r="D2249">
        <v>4.1402694034716045</v>
      </c>
      <c r="E2249">
        <v>0</v>
      </c>
      <c r="F2249">
        <v>0</v>
      </c>
    </row>
    <row r="2250" spans="1:6">
      <c r="A2250" t="s">
        <v>832</v>
      </c>
      <c r="B2250" t="s">
        <v>833</v>
      </c>
      <c r="C2250">
        <v>0</v>
      </c>
      <c r="D2250">
        <v>0</v>
      </c>
      <c r="E2250">
        <v>3.9369681029968162</v>
      </c>
      <c r="F2250">
        <v>0</v>
      </c>
    </row>
    <row r="2251" spans="1:6">
      <c r="A2251" t="s">
        <v>984</v>
      </c>
      <c r="B2251" t="s">
        <v>985</v>
      </c>
      <c r="C2251">
        <v>0</v>
      </c>
      <c r="D2251">
        <v>0</v>
      </c>
      <c r="E2251">
        <v>3.6299657656730653</v>
      </c>
      <c r="F2251">
        <v>0</v>
      </c>
    </row>
    <row r="2252" spans="1:6">
      <c r="A2252" t="s">
        <v>655</v>
      </c>
      <c r="B2252" t="s">
        <v>656</v>
      </c>
      <c r="C2252">
        <v>0</v>
      </c>
      <c r="D2252">
        <v>0</v>
      </c>
      <c r="E2252">
        <v>7.4429713714033534</v>
      </c>
      <c r="F2252">
        <v>0</v>
      </c>
    </row>
    <row r="2253" spans="1:6">
      <c r="A2253" t="s">
        <v>1418</v>
      </c>
      <c r="B2253" t="s">
        <v>1419</v>
      </c>
      <c r="C2253">
        <v>0</v>
      </c>
      <c r="D2253">
        <v>2.8571227588330617</v>
      </c>
      <c r="E2253">
        <v>0</v>
      </c>
      <c r="F2253">
        <v>0</v>
      </c>
    </row>
    <row r="2254" spans="1:6">
      <c r="A2254" t="s">
        <v>1384</v>
      </c>
      <c r="B2254" t="s">
        <v>1385</v>
      </c>
      <c r="C2254">
        <v>0</v>
      </c>
      <c r="D2254">
        <v>0</v>
      </c>
      <c r="E2254">
        <v>2.1738328281504855</v>
      </c>
      <c r="F2254">
        <v>0</v>
      </c>
    </row>
    <row r="2255" spans="1:6">
      <c r="A2255" t="s">
        <v>2200</v>
      </c>
      <c r="B2255" t="s">
        <v>2201</v>
      </c>
      <c r="C2255">
        <v>7.8988328043779994</v>
      </c>
      <c r="D2255">
        <v>4.6673712799018032</v>
      </c>
      <c r="E2255">
        <v>0</v>
      </c>
      <c r="F2255">
        <v>0</v>
      </c>
    </row>
    <row r="2256" spans="1:6">
      <c r="A2256" t="s">
        <v>2202</v>
      </c>
      <c r="B2256" t="s">
        <v>2203</v>
      </c>
      <c r="C2256">
        <v>9.6920264785197254</v>
      </c>
      <c r="D2256">
        <v>9.2036190584162831</v>
      </c>
      <c r="E2256">
        <v>0</v>
      </c>
      <c r="F2256">
        <v>0</v>
      </c>
    </row>
    <row r="2257" spans="1:6">
      <c r="A2257" t="s">
        <v>2204</v>
      </c>
      <c r="B2257" t="s">
        <v>2205</v>
      </c>
      <c r="C2257">
        <v>11.626062544843268</v>
      </c>
      <c r="D2257">
        <v>12.152887301384848</v>
      </c>
      <c r="E2257">
        <v>0</v>
      </c>
      <c r="F2257">
        <v>0</v>
      </c>
    </row>
    <row r="2258" spans="1:6">
      <c r="A2258" t="s">
        <v>2207</v>
      </c>
      <c r="B2258" t="s">
        <v>181</v>
      </c>
      <c r="C2258">
        <v>4.9915751904253742</v>
      </c>
      <c r="D2258">
        <v>0</v>
      </c>
      <c r="E2258">
        <v>0</v>
      </c>
      <c r="F2258">
        <v>0</v>
      </c>
    </row>
    <row r="2259" spans="1:6">
      <c r="A2259" t="s">
        <v>2212</v>
      </c>
      <c r="B2259" t="s">
        <v>5661</v>
      </c>
      <c r="C2259">
        <v>6.7847153431538931</v>
      </c>
      <c r="D2259">
        <v>5.7448341824149001</v>
      </c>
      <c r="E2259">
        <v>0</v>
      </c>
      <c r="F2259">
        <v>0</v>
      </c>
    </row>
    <row r="2260" spans="1:6">
      <c r="A2260" t="s">
        <v>307</v>
      </c>
      <c r="B2260" t="s">
        <v>308</v>
      </c>
      <c r="C2260">
        <v>0</v>
      </c>
      <c r="D2260">
        <v>7.9052925636553599</v>
      </c>
      <c r="E2260">
        <v>0</v>
      </c>
      <c r="F2260">
        <v>0</v>
      </c>
    </row>
    <row r="2261" spans="1:6">
      <c r="A2261" t="s">
        <v>1420</v>
      </c>
      <c r="B2261" t="s">
        <v>1421</v>
      </c>
      <c r="C2261">
        <v>0</v>
      </c>
      <c r="D2261">
        <v>2.9441280905101368</v>
      </c>
      <c r="E2261">
        <v>0</v>
      </c>
      <c r="F2261">
        <v>0</v>
      </c>
    </row>
    <row r="2262" spans="1:6">
      <c r="A2262" t="s">
        <v>2216</v>
      </c>
      <c r="B2262" t="s">
        <v>2217</v>
      </c>
      <c r="C2262">
        <v>7.8052523752536009</v>
      </c>
      <c r="D2262">
        <v>0</v>
      </c>
      <c r="E2262">
        <v>0</v>
      </c>
      <c r="F2262">
        <v>0</v>
      </c>
    </row>
    <row r="2263" spans="1:6">
      <c r="A2263" t="s">
        <v>958</v>
      </c>
      <c r="B2263" t="s">
        <v>181</v>
      </c>
      <c r="C2263">
        <v>0</v>
      </c>
      <c r="D2263">
        <v>0</v>
      </c>
      <c r="E2263">
        <v>3.7188136241594747</v>
      </c>
      <c r="F2263">
        <v>0</v>
      </c>
    </row>
    <row r="2264" spans="1:6">
      <c r="A2264" t="s">
        <v>2221</v>
      </c>
      <c r="B2264" t="s">
        <v>2222</v>
      </c>
      <c r="C2264">
        <v>8.7311339014100557</v>
      </c>
      <c r="D2264">
        <v>0</v>
      </c>
      <c r="E2264">
        <v>0</v>
      </c>
      <c r="F2264">
        <v>0</v>
      </c>
    </row>
    <row r="2265" spans="1:6">
      <c r="A2265" t="s">
        <v>2223</v>
      </c>
      <c r="B2265" t="s">
        <v>5661</v>
      </c>
      <c r="C2265">
        <v>9.9303388852497712</v>
      </c>
      <c r="D2265">
        <v>4.0804903377901844</v>
      </c>
      <c r="E2265">
        <v>8.7100113868129263</v>
      </c>
      <c r="F2265">
        <v>0</v>
      </c>
    </row>
    <row r="2266" spans="1:6">
      <c r="A2266" t="s">
        <v>1306</v>
      </c>
      <c r="B2266" t="s">
        <v>5661</v>
      </c>
      <c r="C2266">
        <v>0</v>
      </c>
      <c r="D2266">
        <v>0</v>
      </c>
      <c r="E2266">
        <v>2.9251246791431647</v>
      </c>
      <c r="F2266">
        <v>0</v>
      </c>
    </row>
    <row r="2267" spans="1:6">
      <c r="A2267" t="s">
        <v>2225</v>
      </c>
      <c r="B2267" t="s">
        <v>2226</v>
      </c>
      <c r="C2267">
        <v>3.5177569720138195</v>
      </c>
      <c r="D2267">
        <v>3.5053899193766216</v>
      </c>
      <c r="E2267">
        <v>0</v>
      </c>
      <c r="F2267">
        <v>0</v>
      </c>
    </row>
    <row r="2268" spans="1:6">
      <c r="A2268" t="s">
        <v>10</v>
      </c>
      <c r="B2268" t="s">
        <v>776</v>
      </c>
      <c r="C2268">
        <v>0</v>
      </c>
      <c r="D2268">
        <v>0</v>
      </c>
      <c r="E2268">
        <v>7.084383946240604</v>
      </c>
      <c r="F2268">
        <v>0</v>
      </c>
    </row>
    <row r="2269" spans="1:6">
      <c r="A2269" t="s">
        <v>1422</v>
      </c>
      <c r="B2269" t="s">
        <v>1423</v>
      </c>
      <c r="C2269">
        <v>0</v>
      </c>
      <c r="D2269">
        <v>3.7299616813384504</v>
      </c>
      <c r="E2269">
        <v>0</v>
      </c>
      <c r="F2269">
        <v>0</v>
      </c>
    </row>
    <row r="2270" spans="1:6">
      <c r="A2270" t="s">
        <v>978</v>
      </c>
      <c r="B2270" t="s">
        <v>5676</v>
      </c>
      <c r="C2270">
        <v>0</v>
      </c>
      <c r="D2270">
        <v>0</v>
      </c>
      <c r="E2270">
        <v>3.6801821382717357</v>
      </c>
      <c r="F2270">
        <v>0</v>
      </c>
    </row>
    <row r="2271" spans="1:6">
      <c r="A2271" t="s">
        <v>2227</v>
      </c>
      <c r="B2271" t="s">
        <v>181</v>
      </c>
      <c r="C2271">
        <v>5.3952516332869962</v>
      </c>
      <c r="D2271">
        <v>0</v>
      </c>
      <c r="E2271">
        <v>0</v>
      </c>
      <c r="F2271">
        <v>0</v>
      </c>
    </row>
    <row r="2272" spans="1:6">
      <c r="A2272" t="s">
        <v>2228</v>
      </c>
      <c r="B2272" t="s">
        <v>2229</v>
      </c>
      <c r="C2272">
        <v>9.5773166081549803</v>
      </c>
      <c r="D2272">
        <v>0</v>
      </c>
      <c r="E2272">
        <v>10.126568278030334</v>
      </c>
      <c r="F2272">
        <v>0</v>
      </c>
    </row>
    <row r="2273" spans="1:6">
      <c r="A2273" t="s">
        <v>2230</v>
      </c>
      <c r="B2273" t="s">
        <v>2231</v>
      </c>
      <c r="C2273">
        <v>7.8259943674205505</v>
      </c>
      <c r="D2273">
        <v>0</v>
      </c>
      <c r="E2273">
        <v>0</v>
      </c>
      <c r="F2273">
        <v>0</v>
      </c>
    </row>
    <row r="2274" spans="1:6">
      <c r="A2274" t="s">
        <v>2236</v>
      </c>
      <c r="B2274" t="s">
        <v>2237</v>
      </c>
      <c r="C2274">
        <v>3.8064710981523322</v>
      </c>
      <c r="D2274">
        <v>0</v>
      </c>
      <c r="E2274">
        <v>0</v>
      </c>
      <c r="F2274">
        <v>0</v>
      </c>
    </row>
    <row r="2275" spans="1:6">
      <c r="A2275" t="s">
        <v>2246</v>
      </c>
      <c r="B2275" t="s">
        <v>2247</v>
      </c>
      <c r="C2275">
        <v>8.0363225351273258</v>
      </c>
      <c r="D2275">
        <v>3.8602076424531648</v>
      </c>
      <c r="E2275">
        <v>0</v>
      </c>
      <c r="F2275">
        <v>0</v>
      </c>
    </row>
    <row r="2276" spans="1:6">
      <c r="A2276" t="s">
        <v>2250</v>
      </c>
      <c r="B2276" t="s">
        <v>2251</v>
      </c>
      <c r="C2276">
        <v>3.0244886126130228</v>
      </c>
      <c r="D2276">
        <v>0</v>
      </c>
      <c r="E2276">
        <v>0</v>
      </c>
      <c r="F2276">
        <v>0</v>
      </c>
    </row>
    <row r="2277" spans="1:6">
      <c r="A2277" t="s">
        <v>2252</v>
      </c>
      <c r="B2277" t="s">
        <v>5661</v>
      </c>
      <c r="C2277">
        <v>3.3176595398603785</v>
      </c>
      <c r="D2277">
        <v>0</v>
      </c>
      <c r="E2277">
        <v>0</v>
      </c>
      <c r="F2277">
        <v>0</v>
      </c>
    </row>
    <row r="2278" spans="1:6">
      <c r="A2278" t="s">
        <v>2262</v>
      </c>
      <c r="B2278" t="s">
        <v>5661</v>
      </c>
      <c r="C2278">
        <v>4.0051381645438573</v>
      </c>
      <c r="D2278">
        <v>0</v>
      </c>
      <c r="E2278">
        <v>0</v>
      </c>
      <c r="F2278">
        <v>0</v>
      </c>
    </row>
    <row r="2279" spans="1:6">
      <c r="A2279" t="s">
        <v>2263</v>
      </c>
      <c r="B2279" t="s">
        <v>303</v>
      </c>
      <c r="C2279">
        <v>9.798811384503221</v>
      </c>
      <c r="D2279">
        <v>5.1451419272141035</v>
      </c>
      <c r="E2279">
        <v>10.793717998406816</v>
      </c>
      <c r="F2279">
        <v>0</v>
      </c>
    </row>
    <row r="2280" spans="1:6">
      <c r="A2280" t="s">
        <v>578</v>
      </c>
      <c r="B2280" t="s">
        <v>5661</v>
      </c>
      <c r="C2280">
        <v>0</v>
      </c>
      <c r="D2280">
        <v>0</v>
      </c>
      <c r="E2280">
        <v>8.1008836570063671</v>
      </c>
      <c r="F2280">
        <v>0</v>
      </c>
    </row>
    <row r="2281" spans="1:6">
      <c r="A2281" t="s">
        <v>1424</v>
      </c>
      <c r="B2281" t="s">
        <v>1425</v>
      </c>
      <c r="C2281">
        <v>0</v>
      </c>
      <c r="D2281">
        <v>3.3192541592245703</v>
      </c>
      <c r="E2281">
        <v>0</v>
      </c>
      <c r="F2281">
        <v>0</v>
      </c>
    </row>
    <row r="2282" spans="1:6">
      <c r="A2282" t="s">
        <v>2270</v>
      </c>
      <c r="B2282" t="s">
        <v>2271</v>
      </c>
      <c r="C2282">
        <v>8.6063315403919276</v>
      </c>
      <c r="D2282">
        <v>0</v>
      </c>
      <c r="E2282">
        <v>8.1319177901468578</v>
      </c>
      <c r="F2282">
        <v>0</v>
      </c>
    </row>
    <row r="2283" spans="1:6">
      <c r="A2283" t="s">
        <v>2274</v>
      </c>
      <c r="B2283" t="s">
        <v>573</v>
      </c>
      <c r="C2283">
        <v>9.2819247718880273</v>
      </c>
      <c r="D2283">
        <v>4.4421463234262974</v>
      </c>
      <c r="E2283">
        <v>3.4132742436454575</v>
      </c>
      <c r="F2283">
        <v>0</v>
      </c>
    </row>
    <row r="2284" spans="1:6">
      <c r="A2284" t="s">
        <v>2275</v>
      </c>
      <c r="B2284" t="s">
        <v>5661</v>
      </c>
      <c r="C2284">
        <v>11.906800402549322</v>
      </c>
      <c r="D2284">
        <v>10.270659518789827</v>
      </c>
      <c r="E2284">
        <v>4.6424814349134591</v>
      </c>
      <c r="F2284">
        <v>0</v>
      </c>
    </row>
    <row r="2285" spans="1:6">
      <c r="A2285" t="s">
        <v>1426</v>
      </c>
      <c r="B2285" t="s">
        <v>1427</v>
      </c>
      <c r="C2285">
        <v>0</v>
      </c>
      <c r="D2285">
        <v>3.7949191878860939</v>
      </c>
      <c r="E2285">
        <v>0</v>
      </c>
      <c r="F2285">
        <v>0</v>
      </c>
    </row>
    <row r="2286" spans="1:6">
      <c r="A2286" t="s">
        <v>943</v>
      </c>
      <c r="B2286" t="s">
        <v>944</v>
      </c>
      <c r="C2286">
        <v>0</v>
      </c>
      <c r="D2286">
        <v>6.9921607611231114</v>
      </c>
      <c r="E2286">
        <v>6.3875619480779813</v>
      </c>
      <c r="F2286">
        <v>0</v>
      </c>
    </row>
    <row r="2287" spans="1:6">
      <c r="A2287" t="s">
        <v>1428</v>
      </c>
      <c r="B2287" t="s">
        <v>1429</v>
      </c>
      <c r="C2287">
        <v>0</v>
      </c>
      <c r="D2287">
        <v>3.0670077650292225</v>
      </c>
      <c r="E2287">
        <v>0</v>
      </c>
      <c r="F2287">
        <v>0</v>
      </c>
    </row>
    <row r="2288" spans="1:6">
      <c r="A2288" t="s">
        <v>2286</v>
      </c>
      <c r="B2288" t="s">
        <v>2287</v>
      </c>
      <c r="C2288">
        <v>9.567735313786903</v>
      </c>
      <c r="D2288">
        <v>10.092557078834155</v>
      </c>
      <c r="E2288">
        <v>9.6417712454042164</v>
      </c>
      <c r="F2288">
        <v>0</v>
      </c>
    </row>
    <row r="2289" spans="1:6">
      <c r="A2289" t="s">
        <v>2288</v>
      </c>
      <c r="B2289" t="s">
        <v>5661</v>
      </c>
      <c r="C2289">
        <v>4.0536346967962729</v>
      </c>
      <c r="D2289">
        <v>0</v>
      </c>
      <c r="E2289">
        <v>0</v>
      </c>
      <c r="F2289">
        <v>0</v>
      </c>
    </row>
    <row r="2290" spans="1:6">
      <c r="A2290" t="s">
        <v>1071</v>
      </c>
      <c r="B2290" t="s">
        <v>1072</v>
      </c>
      <c r="C2290">
        <v>0</v>
      </c>
      <c r="D2290">
        <v>0</v>
      </c>
      <c r="E2290">
        <v>5.9485286012816116</v>
      </c>
      <c r="F2290">
        <v>0</v>
      </c>
    </row>
    <row r="2291" spans="1:6">
      <c r="A2291" t="s">
        <v>2322</v>
      </c>
      <c r="B2291" t="s">
        <v>2323</v>
      </c>
      <c r="C2291">
        <v>11.698355081410416</v>
      </c>
      <c r="D2291">
        <v>9.7617643130222191</v>
      </c>
      <c r="E2291">
        <v>9.0460703098866819</v>
      </c>
      <c r="F2291">
        <v>0</v>
      </c>
    </row>
    <row r="2292" spans="1:6">
      <c r="A2292" t="s">
        <v>76</v>
      </c>
      <c r="B2292" t="s">
        <v>130</v>
      </c>
      <c r="C2292">
        <v>0</v>
      </c>
      <c r="D2292">
        <v>0</v>
      </c>
      <c r="E2292">
        <v>11.235248215108919</v>
      </c>
      <c r="F2292">
        <v>0</v>
      </c>
    </row>
    <row r="2293" spans="1:6">
      <c r="A2293" t="s">
        <v>2331</v>
      </c>
      <c r="B2293" t="s">
        <v>2332</v>
      </c>
      <c r="C2293">
        <v>7.7475928259764348</v>
      </c>
      <c r="D2293">
        <v>4.0843360590661151</v>
      </c>
      <c r="E2293">
        <v>8.9807196898533874</v>
      </c>
      <c r="F2293">
        <v>0</v>
      </c>
    </row>
    <row r="2294" spans="1:6">
      <c r="A2294" t="s">
        <v>2333</v>
      </c>
      <c r="B2294" t="s">
        <v>2334</v>
      </c>
      <c r="C2294">
        <v>3.9651912664309705</v>
      </c>
      <c r="D2294">
        <v>0</v>
      </c>
      <c r="E2294">
        <v>3.8433903174742832</v>
      </c>
      <c r="F2294">
        <v>0</v>
      </c>
    </row>
    <row r="2295" spans="1:6">
      <c r="A2295" t="s">
        <v>1430</v>
      </c>
      <c r="B2295" t="s">
        <v>1431</v>
      </c>
      <c r="C2295">
        <v>0</v>
      </c>
      <c r="D2295">
        <v>3.5702870888549514</v>
      </c>
      <c r="E2295">
        <v>0</v>
      </c>
      <c r="F2295">
        <v>0</v>
      </c>
    </row>
    <row r="2296" spans="1:6">
      <c r="A2296" t="s">
        <v>2338</v>
      </c>
      <c r="B2296" t="s">
        <v>1252</v>
      </c>
      <c r="C2296">
        <v>2.7070677664922256</v>
      </c>
      <c r="D2296">
        <v>0</v>
      </c>
      <c r="E2296">
        <v>0</v>
      </c>
      <c r="F2296">
        <v>0</v>
      </c>
    </row>
    <row r="2297" spans="1:6">
      <c r="A2297" t="s">
        <v>2339</v>
      </c>
      <c r="B2297" t="s">
        <v>5661</v>
      </c>
      <c r="C2297">
        <v>10.547274856192926</v>
      </c>
      <c r="D2297">
        <v>0</v>
      </c>
      <c r="E2297">
        <v>0</v>
      </c>
      <c r="F2297">
        <v>0</v>
      </c>
    </row>
    <row r="2298" spans="1:6">
      <c r="A2298" t="s">
        <v>2340</v>
      </c>
      <c r="B2298" t="s">
        <v>5661</v>
      </c>
      <c r="C2298">
        <v>10.233712745553094</v>
      </c>
      <c r="D2298">
        <v>4.4209079564712335</v>
      </c>
      <c r="E2298">
        <v>4.7605057321988866</v>
      </c>
      <c r="F2298">
        <v>0</v>
      </c>
    </row>
    <row r="2299" spans="1:6">
      <c r="A2299" t="s">
        <v>2343</v>
      </c>
      <c r="B2299" t="s">
        <v>2344</v>
      </c>
      <c r="C2299">
        <v>4.6215631844947556</v>
      </c>
      <c r="D2299">
        <v>0</v>
      </c>
      <c r="E2299">
        <v>0</v>
      </c>
      <c r="F2299">
        <v>0</v>
      </c>
    </row>
    <row r="2300" spans="1:6">
      <c r="A2300" t="s">
        <v>2345</v>
      </c>
      <c r="B2300" t="s">
        <v>2346</v>
      </c>
      <c r="C2300">
        <v>4.9682379973780213</v>
      </c>
      <c r="D2300">
        <v>7.7867865314357338</v>
      </c>
      <c r="E2300">
        <v>8.6560322763543027</v>
      </c>
      <c r="F2300">
        <v>0</v>
      </c>
    </row>
    <row r="2301" spans="1:6">
      <c r="A2301" t="s">
        <v>2347</v>
      </c>
      <c r="B2301" t="s">
        <v>2348</v>
      </c>
      <c r="C2301">
        <v>4.0250603651927053</v>
      </c>
      <c r="D2301">
        <v>0</v>
      </c>
      <c r="E2301">
        <v>0</v>
      </c>
      <c r="F2301">
        <v>0</v>
      </c>
    </row>
    <row r="2302" spans="1:6">
      <c r="A2302" t="s">
        <v>2349</v>
      </c>
      <c r="B2302" t="s">
        <v>2350</v>
      </c>
      <c r="C2302">
        <v>4.2556786703485594</v>
      </c>
      <c r="D2302">
        <v>0</v>
      </c>
      <c r="E2302">
        <v>3.4030975737496609</v>
      </c>
      <c r="F2302">
        <v>0</v>
      </c>
    </row>
    <row r="2303" spans="1:6">
      <c r="A2303" t="s">
        <v>2355</v>
      </c>
      <c r="B2303" t="s">
        <v>2356</v>
      </c>
      <c r="C2303">
        <v>3.7556786703485594</v>
      </c>
      <c r="D2303">
        <v>0</v>
      </c>
      <c r="E2303">
        <v>0</v>
      </c>
      <c r="F2303">
        <v>0</v>
      </c>
    </row>
    <row r="2304" spans="1:6">
      <c r="A2304" t="s">
        <v>388</v>
      </c>
      <c r="B2304" t="s">
        <v>5678</v>
      </c>
      <c r="C2304">
        <v>0</v>
      </c>
      <c r="D2304">
        <v>0</v>
      </c>
      <c r="E2304">
        <v>10.138855238599612</v>
      </c>
      <c r="F2304">
        <v>0</v>
      </c>
    </row>
    <row r="2305" spans="1:6">
      <c r="A2305" t="s">
        <v>2360</v>
      </c>
      <c r="B2305" t="s">
        <v>5661</v>
      </c>
      <c r="C2305">
        <v>9.767131422191607</v>
      </c>
      <c r="D2305">
        <v>9.5549862229263933</v>
      </c>
      <c r="E2305">
        <v>9.6466554215046756</v>
      </c>
      <c r="F2305">
        <v>0</v>
      </c>
    </row>
    <row r="2306" spans="1:6">
      <c r="A2306" t="s">
        <v>1438</v>
      </c>
      <c r="B2306" t="s">
        <v>1439</v>
      </c>
      <c r="C2306">
        <v>0</v>
      </c>
      <c r="D2306">
        <v>2.8142409971919493</v>
      </c>
      <c r="E2306">
        <v>0</v>
      </c>
      <c r="F2306">
        <v>0</v>
      </c>
    </row>
    <row r="2307" spans="1:6">
      <c r="A2307" t="s">
        <v>642</v>
      </c>
      <c r="B2307" t="s">
        <v>643</v>
      </c>
      <c r="C2307">
        <v>0</v>
      </c>
      <c r="D2307">
        <v>0</v>
      </c>
      <c r="E2307">
        <v>4.4087316877659468</v>
      </c>
      <c r="F2307">
        <v>0</v>
      </c>
    </row>
    <row r="2308" spans="1:6">
      <c r="A2308" t="s">
        <v>1271</v>
      </c>
      <c r="B2308" t="s">
        <v>1272</v>
      </c>
      <c r="C2308">
        <v>0</v>
      </c>
      <c r="D2308">
        <v>0</v>
      </c>
      <c r="E2308">
        <v>3.0299155680964112</v>
      </c>
      <c r="F2308">
        <v>0</v>
      </c>
    </row>
    <row r="2309" spans="1:6">
      <c r="A2309" t="s">
        <v>1018</v>
      </c>
      <c r="B2309" t="s">
        <v>1019</v>
      </c>
      <c r="C2309">
        <v>0</v>
      </c>
      <c r="D2309">
        <v>0</v>
      </c>
      <c r="E2309">
        <v>3.5839097677826972</v>
      </c>
      <c r="F2309">
        <v>0</v>
      </c>
    </row>
    <row r="2310" spans="1:6">
      <c r="A2310" t="s">
        <v>1204</v>
      </c>
      <c r="B2310" t="s">
        <v>1205</v>
      </c>
      <c r="C2310">
        <v>0</v>
      </c>
      <c r="D2310">
        <v>0</v>
      </c>
      <c r="E2310">
        <v>3.1989870246633876</v>
      </c>
      <c r="F2310">
        <v>0</v>
      </c>
    </row>
    <row r="2311" spans="1:6">
      <c r="A2311" t="s">
        <v>2377</v>
      </c>
      <c r="B2311" t="s">
        <v>2378</v>
      </c>
      <c r="C2311">
        <v>3.8619840248181614</v>
      </c>
      <c r="D2311">
        <v>0</v>
      </c>
      <c r="E2311">
        <v>0</v>
      </c>
      <c r="F2311">
        <v>0</v>
      </c>
    </row>
    <row r="2312" spans="1:6">
      <c r="A2312" t="s">
        <v>757</v>
      </c>
      <c r="B2312" t="s">
        <v>5661</v>
      </c>
      <c r="C2312">
        <v>0</v>
      </c>
      <c r="D2312">
        <v>0</v>
      </c>
      <c r="E2312">
        <v>4.1043366598147353</v>
      </c>
      <c r="F2312">
        <v>0</v>
      </c>
    </row>
    <row r="2313" spans="1:6">
      <c r="A2313" t="s">
        <v>2381</v>
      </c>
      <c r="B2313" t="s">
        <v>5679</v>
      </c>
      <c r="C2313">
        <v>4.3154247733852307</v>
      </c>
      <c r="D2313">
        <v>0</v>
      </c>
      <c r="E2313">
        <v>0</v>
      </c>
      <c r="F2313">
        <v>0</v>
      </c>
    </row>
    <row r="2314" spans="1:6">
      <c r="A2314" t="s">
        <v>2395</v>
      </c>
      <c r="B2314" t="s">
        <v>2396</v>
      </c>
      <c r="C2314">
        <v>4.3555925672397304</v>
      </c>
      <c r="D2314">
        <v>0</v>
      </c>
      <c r="E2314">
        <v>3.6488249913719963</v>
      </c>
      <c r="F2314">
        <v>0</v>
      </c>
    </row>
    <row r="2315" spans="1:6">
      <c r="A2315" t="s">
        <v>2397</v>
      </c>
      <c r="B2315" t="s">
        <v>2398</v>
      </c>
      <c r="C2315">
        <v>6.3522694686113184</v>
      </c>
      <c r="D2315">
        <v>0</v>
      </c>
      <c r="E2315">
        <v>5.6319172144392011</v>
      </c>
      <c r="F2315">
        <v>0</v>
      </c>
    </row>
    <row r="2316" spans="1:6">
      <c r="A2316" t="s">
        <v>2399</v>
      </c>
      <c r="B2316" t="s">
        <v>181</v>
      </c>
      <c r="C2316">
        <v>9.5806354022995954</v>
      </c>
      <c r="D2316">
        <v>0</v>
      </c>
      <c r="E2316">
        <v>0</v>
      </c>
      <c r="F2316">
        <v>0</v>
      </c>
    </row>
    <row r="2317" spans="1:6">
      <c r="A2317" t="s">
        <v>2400</v>
      </c>
      <c r="B2317" t="s">
        <v>181</v>
      </c>
      <c r="C2317">
        <v>4.3064710981523326</v>
      </c>
      <c r="D2317">
        <v>0</v>
      </c>
      <c r="E2317">
        <v>0</v>
      </c>
      <c r="F2317">
        <v>0</v>
      </c>
    </row>
    <row r="2318" spans="1:6">
      <c r="A2318" t="s">
        <v>765</v>
      </c>
      <c r="B2318" t="s">
        <v>5681</v>
      </c>
      <c r="C2318">
        <v>0</v>
      </c>
      <c r="D2318">
        <v>0</v>
      </c>
      <c r="E2318">
        <v>4.0844864546856279</v>
      </c>
      <c r="F2318">
        <v>0</v>
      </c>
    </row>
    <row r="2319" spans="1:6">
      <c r="A2319" t="s">
        <v>2403</v>
      </c>
      <c r="B2319" t="s">
        <v>5667</v>
      </c>
      <c r="C2319">
        <v>5.0070869701738099</v>
      </c>
      <c r="D2319">
        <v>0</v>
      </c>
      <c r="E2319">
        <v>0</v>
      </c>
      <c r="F2319">
        <v>0</v>
      </c>
    </row>
    <row r="2320" spans="1:6">
      <c r="A2320" t="s">
        <v>267</v>
      </c>
      <c r="B2320" t="s">
        <v>268</v>
      </c>
      <c r="C2320">
        <v>0</v>
      </c>
      <c r="D2320">
        <v>0</v>
      </c>
      <c r="E2320">
        <v>7.3510106616292097</v>
      </c>
      <c r="F2320">
        <v>0</v>
      </c>
    </row>
    <row r="2321" spans="1:6">
      <c r="A2321" t="s">
        <v>1441</v>
      </c>
      <c r="B2321" t="s">
        <v>1442</v>
      </c>
      <c r="C2321">
        <v>0</v>
      </c>
      <c r="D2321">
        <v>3.3852163233940495</v>
      </c>
      <c r="E2321">
        <v>0</v>
      </c>
      <c r="F2321">
        <v>0</v>
      </c>
    </row>
    <row r="2322" spans="1:6">
      <c r="A2322" t="s">
        <v>1145</v>
      </c>
      <c r="B2322" t="s">
        <v>1146</v>
      </c>
      <c r="C2322">
        <v>0</v>
      </c>
      <c r="D2322">
        <v>3.6659511169023524</v>
      </c>
      <c r="E2322">
        <v>3.3257411410754516</v>
      </c>
      <c r="F2322">
        <v>0</v>
      </c>
    </row>
    <row r="2323" spans="1:6">
      <c r="A2323" t="s">
        <v>2406</v>
      </c>
      <c r="B2323" t="s">
        <v>2407</v>
      </c>
      <c r="C2323">
        <v>10.110748050188253</v>
      </c>
      <c r="D2323">
        <v>4.7514656141398284</v>
      </c>
      <c r="E2323">
        <v>8.2038360994951454</v>
      </c>
      <c r="F2323">
        <v>0</v>
      </c>
    </row>
    <row r="2324" spans="1:6">
      <c r="A2324" t="s">
        <v>2429</v>
      </c>
      <c r="B2324" t="s">
        <v>2430</v>
      </c>
      <c r="C2324">
        <v>3.5309960768671105</v>
      </c>
      <c r="D2324">
        <v>3.6719703696339088</v>
      </c>
      <c r="E2324">
        <v>0</v>
      </c>
      <c r="F2324">
        <v>0</v>
      </c>
    </row>
    <row r="2325" spans="1:6">
      <c r="A2325" t="s">
        <v>2431</v>
      </c>
      <c r="B2325" t="s">
        <v>2432</v>
      </c>
      <c r="C2325">
        <v>7.899982201185761</v>
      </c>
      <c r="D2325">
        <v>0</v>
      </c>
      <c r="E2325">
        <v>0</v>
      </c>
      <c r="F2325">
        <v>0</v>
      </c>
    </row>
    <row r="2326" spans="1:6">
      <c r="A2326" t="s">
        <v>2441</v>
      </c>
      <c r="B2326" t="s">
        <v>2442</v>
      </c>
      <c r="C2326">
        <v>7.4150185135202005</v>
      </c>
      <c r="D2326">
        <v>0</v>
      </c>
      <c r="E2326">
        <v>0</v>
      </c>
      <c r="F2326">
        <v>0</v>
      </c>
    </row>
    <row r="2327" spans="1:6">
      <c r="A2327" t="s">
        <v>1324</v>
      </c>
      <c r="B2327" t="s">
        <v>1325</v>
      </c>
      <c r="C2327">
        <v>0</v>
      </c>
      <c r="D2327">
        <v>0</v>
      </c>
      <c r="E2327">
        <v>2.8964276761812444</v>
      </c>
      <c r="F2327">
        <v>0</v>
      </c>
    </row>
    <row r="2328" spans="1:6">
      <c r="A2328" t="s">
        <v>1048</v>
      </c>
      <c r="B2328" t="s">
        <v>181</v>
      </c>
      <c r="C2328">
        <v>0</v>
      </c>
      <c r="D2328">
        <v>3.8992196994138966</v>
      </c>
      <c r="E2328">
        <v>3.5312659513588085</v>
      </c>
      <c r="F2328">
        <v>0</v>
      </c>
    </row>
    <row r="2329" spans="1:6">
      <c r="A2329" t="s">
        <v>2448</v>
      </c>
      <c r="B2329" t="s">
        <v>2449</v>
      </c>
      <c r="C2329">
        <v>4.411078262204482</v>
      </c>
      <c r="D2329">
        <v>0</v>
      </c>
      <c r="E2329">
        <v>0</v>
      </c>
      <c r="F2329">
        <v>0</v>
      </c>
    </row>
    <row r="2330" spans="1:6">
      <c r="A2330" t="s">
        <v>2450</v>
      </c>
      <c r="B2330" t="s">
        <v>5683</v>
      </c>
      <c r="C2330">
        <v>4.1261671420554569</v>
      </c>
      <c r="D2330">
        <v>0</v>
      </c>
      <c r="E2330">
        <v>0</v>
      </c>
      <c r="F2330">
        <v>0</v>
      </c>
    </row>
    <row r="2331" spans="1:6">
      <c r="A2331" t="s">
        <v>942</v>
      </c>
      <c r="B2331" t="s">
        <v>5684</v>
      </c>
      <c r="C2331">
        <v>0</v>
      </c>
      <c r="D2331">
        <v>0</v>
      </c>
      <c r="E2331">
        <v>3.7604860954127455</v>
      </c>
      <c r="F2331">
        <v>0</v>
      </c>
    </row>
    <row r="2332" spans="1:6">
      <c r="A2332" t="s">
        <v>2451</v>
      </c>
      <c r="B2332" t="s">
        <v>181</v>
      </c>
      <c r="C2332">
        <v>8.7369296058465089</v>
      </c>
      <c r="D2332">
        <v>0</v>
      </c>
      <c r="E2332">
        <v>0</v>
      </c>
      <c r="F2332">
        <v>0</v>
      </c>
    </row>
    <row r="2333" spans="1:6">
      <c r="A2333" t="s">
        <v>862</v>
      </c>
      <c r="B2333" t="s">
        <v>181</v>
      </c>
      <c r="C2333">
        <v>0</v>
      </c>
      <c r="D2333">
        <v>0</v>
      </c>
      <c r="E2333">
        <v>3.8931348138242332</v>
      </c>
      <c r="F2333">
        <v>0</v>
      </c>
    </row>
    <row r="2334" spans="1:6">
      <c r="A2334" t="s">
        <v>288</v>
      </c>
      <c r="B2334" t="s">
        <v>289</v>
      </c>
      <c r="C2334">
        <v>0</v>
      </c>
      <c r="D2334">
        <v>3.5101844255316021</v>
      </c>
      <c r="E2334">
        <v>3.6700585719492107</v>
      </c>
      <c r="F2334">
        <v>0</v>
      </c>
    </row>
    <row r="2335" spans="1:6">
      <c r="A2335" t="s">
        <v>2454</v>
      </c>
      <c r="B2335" t="s">
        <v>181</v>
      </c>
      <c r="C2335">
        <v>3.4505541215072562</v>
      </c>
      <c r="D2335">
        <v>0</v>
      </c>
      <c r="E2335">
        <v>0</v>
      </c>
      <c r="F2335">
        <v>0</v>
      </c>
    </row>
    <row r="2336" spans="1:6">
      <c r="A2336" t="s">
        <v>2456</v>
      </c>
      <c r="B2336" t="s">
        <v>2457</v>
      </c>
      <c r="C2336">
        <v>4.2900350453905665</v>
      </c>
      <c r="D2336">
        <v>0</v>
      </c>
      <c r="E2336">
        <v>0</v>
      </c>
      <c r="F2336">
        <v>0</v>
      </c>
    </row>
    <row r="2337" spans="1:6">
      <c r="A2337" t="s">
        <v>2458</v>
      </c>
      <c r="B2337" t="s">
        <v>2459</v>
      </c>
      <c r="C2337">
        <v>3.1826362998822657</v>
      </c>
      <c r="D2337">
        <v>0</v>
      </c>
      <c r="E2337">
        <v>0</v>
      </c>
      <c r="F2337">
        <v>0</v>
      </c>
    </row>
    <row r="2338" spans="1:6">
      <c r="A2338" t="s">
        <v>1005</v>
      </c>
      <c r="B2338" t="s">
        <v>181</v>
      </c>
      <c r="C2338">
        <v>0</v>
      </c>
      <c r="D2338">
        <v>0</v>
      </c>
      <c r="E2338">
        <v>3.6117595433953662</v>
      </c>
      <c r="F2338">
        <v>0</v>
      </c>
    </row>
    <row r="2339" spans="1:6">
      <c r="A2339" t="s">
        <v>2460</v>
      </c>
      <c r="B2339" t="s">
        <v>5685</v>
      </c>
      <c r="C2339">
        <v>9.4634640745639729</v>
      </c>
      <c r="D2339">
        <v>9.7230384208895497</v>
      </c>
      <c r="E2339">
        <v>4.5381940342564207</v>
      </c>
      <c r="F2339">
        <v>0</v>
      </c>
    </row>
    <row r="2340" spans="1:6">
      <c r="A2340" t="s">
        <v>1165</v>
      </c>
      <c r="B2340" t="s">
        <v>5686</v>
      </c>
      <c r="C2340">
        <v>0</v>
      </c>
      <c r="D2340">
        <v>0</v>
      </c>
      <c r="E2340">
        <v>3.2771409313131956</v>
      </c>
      <c r="F2340">
        <v>0</v>
      </c>
    </row>
    <row r="2341" spans="1:6">
      <c r="A2341" t="s">
        <v>2463</v>
      </c>
      <c r="B2341" t="s">
        <v>2462</v>
      </c>
      <c r="C2341">
        <v>3.8716766954724573</v>
      </c>
      <c r="D2341">
        <v>0</v>
      </c>
      <c r="E2341">
        <v>3.9573420526641949</v>
      </c>
      <c r="F2341">
        <v>0</v>
      </c>
    </row>
    <row r="2342" spans="1:6">
      <c r="A2342" t="s">
        <v>1220</v>
      </c>
      <c r="B2342" t="s">
        <v>1221</v>
      </c>
      <c r="C2342">
        <v>0</v>
      </c>
      <c r="D2342">
        <v>0</v>
      </c>
      <c r="E2342">
        <v>3.1659958891160302</v>
      </c>
      <c r="F2342">
        <v>0</v>
      </c>
    </row>
    <row r="2343" spans="1:6">
      <c r="A2343" t="s">
        <v>1443</v>
      </c>
      <c r="B2343" t="s">
        <v>1221</v>
      </c>
      <c r="C2343">
        <v>0</v>
      </c>
      <c r="D2343">
        <v>3.24472329931129</v>
      </c>
      <c r="E2343">
        <v>0</v>
      </c>
      <c r="F2343">
        <v>0</v>
      </c>
    </row>
    <row r="2344" spans="1:6">
      <c r="A2344" t="s">
        <v>2465</v>
      </c>
      <c r="B2344" t="s">
        <v>5661</v>
      </c>
      <c r="C2344">
        <v>9.9816827292989458</v>
      </c>
      <c r="D2344">
        <v>0</v>
      </c>
      <c r="E2344">
        <v>0</v>
      </c>
      <c r="F2344">
        <v>0</v>
      </c>
    </row>
    <row r="2345" spans="1:6">
      <c r="A2345" t="s">
        <v>2468</v>
      </c>
      <c r="B2345" t="s">
        <v>181</v>
      </c>
      <c r="C2345">
        <v>4.4688193227803206</v>
      </c>
      <c r="D2345">
        <v>0</v>
      </c>
      <c r="E2345">
        <v>0</v>
      </c>
      <c r="F2345">
        <v>0</v>
      </c>
    </row>
    <row r="2346" spans="1:6">
      <c r="A2346" t="s">
        <v>2469</v>
      </c>
      <c r="B2346" t="s">
        <v>5661</v>
      </c>
      <c r="C2346">
        <v>10.642643203868188</v>
      </c>
      <c r="D2346">
        <v>0</v>
      </c>
      <c r="E2346">
        <v>4.9649694521221397</v>
      </c>
      <c r="F2346">
        <v>0</v>
      </c>
    </row>
    <row r="2347" spans="1:6">
      <c r="A2347" t="s">
        <v>2474</v>
      </c>
      <c r="B2347" t="s">
        <v>1753</v>
      </c>
      <c r="C2347">
        <v>3.7225074229342119</v>
      </c>
      <c r="D2347">
        <v>7.2547316757536091</v>
      </c>
      <c r="E2347">
        <v>0</v>
      </c>
      <c r="F2347">
        <v>0</v>
      </c>
    </row>
    <row r="2348" spans="1:6">
      <c r="A2348" t="s">
        <v>1033</v>
      </c>
      <c r="B2348" t="s">
        <v>181</v>
      </c>
      <c r="C2348">
        <v>0</v>
      </c>
      <c r="D2348">
        <v>0</v>
      </c>
      <c r="E2348">
        <v>3.5585358119225612</v>
      </c>
      <c r="F2348">
        <v>0</v>
      </c>
    </row>
    <row r="2349" spans="1:6">
      <c r="A2349" t="s">
        <v>2475</v>
      </c>
      <c r="B2349" t="s">
        <v>5661</v>
      </c>
      <c r="C2349">
        <v>8.8117577278566319</v>
      </c>
      <c r="D2349">
        <v>0</v>
      </c>
      <c r="E2349">
        <v>0</v>
      </c>
      <c r="F2349">
        <v>0</v>
      </c>
    </row>
    <row r="2350" spans="1:6">
      <c r="A2350" t="s">
        <v>2476</v>
      </c>
      <c r="B2350" t="s">
        <v>5688</v>
      </c>
      <c r="C2350">
        <v>4.0857135133037721</v>
      </c>
      <c r="D2350">
        <v>0</v>
      </c>
      <c r="E2350">
        <v>0</v>
      </c>
      <c r="F2350">
        <v>0</v>
      </c>
    </row>
    <row r="2351" spans="1:6">
      <c r="A2351" t="s">
        <v>1282</v>
      </c>
      <c r="B2351" t="s">
        <v>1283</v>
      </c>
      <c r="C2351">
        <v>0</v>
      </c>
      <c r="D2351">
        <v>0</v>
      </c>
      <c r="E2351">
        <v>3.003822015439007</v>
      </c>
      <c r="F2351">
        <v>0</v>
      </c>
    </row>
    <row r="2352" spans="1:6">
      <c r="A2352" t="s">
        <v>448</v>
      </c>
      <c r="B2352" t="s">
        <v>449</v>
      </c>
      <c r="C2352">
        <v>0</v>
      </c>
      <c r="D2352">
        <v>0</v>
      </c>
      <c r="E2352">
        <v>5.1380854715366695</v>
      </c>
      <c r="F2352">
        <v>0</v>
      </c>
    </row>
    <row r="2353" spans="1:6">
      <c r="A2353" t="s">
        <v>2478</v>
      </c>
      <c r="B2353" t="s">
        <v>5689</v>
      </c>
      <c r="C2353">
        <v>8.0767533506828926</v>
      </c>
      <c r="D2353">
        <v>4.4841749995129589</v>
      </c>
      <c r="E2353">
        <v>8.470802208705928</v>
      </c>
      <c r="F2353">
        <v>0</v>
      </c>
    </row>
    <row r="2354" spans="1:6">
      <c r="A2354" t="s">
        <v>2484</v>
      </c>
      <c r="B2354" t="s">
        <v>181</v>
      </c>
      <c r="C2354">
        <v>9.0596108764844718</v>
      </c>
      <c r="D2354">
        <v>4.9376212574043166</v>
      </c>
      <c r="E2354">
        <v>9.8392993961399817</v>
      </c>
      <c r="F2354">
        <v>0</v>
      </c>
    </row>
    <row r="2355" spans="1:6">
      <c r="A2355" t="s">
        <v>2488</v>
      </c>
      <c r="B2355" t="s">
        <v>2489</v>
      </c>
      <c r="C2355">
        <v>8.078470425892089</v>
      </c>
      <c r="D2355">
        <v>8.6384954373060658</v>
      </c>
      <c r="E2355">
        <v>0</v>
      </c>
      <c r="F2355">
        <v>0</v>
      </c>
    </row>
    <row r="2356" spans="1:6">
      <c r="A2356" t="s">
        <v>2490</v>
      </c>
      <c r="B2356" t="s">
        <v>2491</v>
      </c>
      <c r="C2356">
        <v>9.0676814928564884</v>
      </c>
      <c r="D2356">
        <v>9.4315277307916539</v>
      </c>
      <c r="E2356">
        <v>0</v>
      </c>
      <c r="F2356">
        <v>0</v>
      </c>
    </row>
    <row r="2357" spans="1:6">
      <c r="A2357" t="s">
        <v>2492</v>
      </c>
      <c r="B2357" t="s">
        <v>2493</v>
      </c>
      <c r="C2357">
        <v>3.7795546843973207</v>
      </c>
      <c r="D2357">
        <v>3.7949191878860939</v>
      </c>
      <c r="E2357">
        <v>2.9269978235881964</v>
      </c>
      <c r="F2357">
        <v>0</v>
      </c>
    </row>
    <row r="2358" spans="1:6">
      <c r="A2358" t="s">
        <v>2507</v>
      </c>
      <c r="B2358" t="s">
        <v>2508</v>
      </c>
      <c r="C2358">
        <v>2.572634928325253</v>
      </c>
      <c r="D2358">
        <v>0</v>
      </c>
      <c r="E2358">
        <v>3.4508558269449408</v>
      </c>
      <c r="F2358">
        <v>0</v>
      </c>
    </row>
    <row r="2359" spans="1:6">
      <c r="A2359" t="s">
        <v>2515</v>
      </c>
      <c r="B2359" t="s">
        <v>5661</v>
      </c>
      <c r="C2359">
        <v>4.3429875892473415</v>
      </c>
      <c r="D2359">
        <v>0</v>
      </c>
      <c r="E2359">
        <v>0</v>
      </c>
      <c r="F2359">
        <v>0</v>
      </c>
    </row>
    <row r="2360" spans="1:6">
      <c r="A2360" t="s">
        <v>2516</v>
      </c>
      <c r="B2360" t="s">
        <v>5661</v>
      </c>
      <c r="C2360">
        <v>10.367703939142235</v>
      </c>
      <c r="D2360">
        <v>9.2315534732997158</v>
      </c>
      <c r="E2360">
        <v>9.6505885697520775</v>
      </c>
      <c r="F2360">
        <v>0</v>
      </c>
    </row>
    <row r="2361" spans="1:6">
      <c r="A2361" t="s">
        <v>2519</v>
      </c>
      <c r="B2361" t="s">
        <v>5661</v>
      </c>
      <c r="C2361">
        <v>4.6261671420554569</v>
      </c>
      <c r="D2361">
        <v>4.5024332570826093</v>
      </c>
      <c r="E2361">
        <v>0</v>
      </c>
      <c r="F2361">
        <v>0</v>
      </c>
    </row>
    <row r="2362" spans="1:6">
      <c r="A2362" t="s">
        <v>2522</v>
      </c>
      <c r="B2362" t="s">
        <v>2523</v>
      </c>
      <c r="C2362">
        <v>7.6639637585751244</v>
      </c>
      <c r="D2362">
        <v>7.6037972503649733</v>
      </c>
      <c r="E2362">
        <v>5.8120932266922622</v>
      </c>
      <c r="F2362">
        <v>0</v>
      </c>
    </row>
    <row r="2363" spans="1:6">
      <c r="A2363" t="s">
        <v>2526</v>
      </c>
      <c r="B2363" t="s">
        <v>2527</v>
      </c>
      <c r="C2363">
        <v>3.1255754952969683</v>
      </c>
      <c r="D2363">
        <v>0</v>
      </c>
      <c r="E2363">
        <v>2.7729841845526462</v>
      </c>
      <c r="F2363">
        <v>0</v>
      </c>
    </row>
    <row r="2364" spans="1:6">
      <c r="A2364" t="s">
        <v>1444</v>
      </c>
      <c r="B2364" t="s">
        <v>181</v>
      </c>
      <c r="C2364">
        <v>0</v>
      </c>
      <c r="D2364">
        <v>3.6946113081779477</v>
      </c>
      <c r="E2364">
        <v>0</v>
      </c>
      <c r="F2364">
        <v>0</v>
      </c>
    </row>
    <row r="2365" spans="1:6">
      <c r="A2365" t="s">
        <v>2532</v>
      </c>
      <c r="B2365" t="s">
        <v>2533</v>
      </c>
      <c r="C2365">
        <v>8.9269790522582824</v>
      </c>
      <c r="D2365">
        <v>7.5833440649856252</v>
      </c>
      <c r="E2365">
        <v>3.5413938658546353</v>
      </c>
      <c r="F2365">
        <v>0</v>
      </c>
    </row>
    <row r="2366" spans="1:6">
      <c r="A2366" t="s">
        <v>2538</v>
      </c>
      <c r="B2366" t="s">
        <v>2170</v>
      </c>
      <c r="C2366">
        <v>8.6655924423415804</v>
      </c>
      <c r="D2366">
        <v>8.4680202678367209</v>
      </c>
      <c r="E2366">
        <v>0</v>
      </c>
      <c r="F2366">
        <v>0</v>
      </c>
    </row>
    <row r="2367" spans="1:6">
      <c r="A2367" t="s">
        <v>1049</v>
      </c>
      <c r="B2367" t="s">
        <v>5661</v>
      </c>
      <c r="C2367">
        <v>0</v>
      </c>
      <c r="D2367">
        <v>0</v>
      </c>
      <c r="E2367">
        <v>3.5312659513588085</v>
      </c>
      <c r="F2367">
        <v>0</v>
      </c>
    </row>
    <row r="2368" spans="1:6">
      <c r="A2368" t="s">
        <v>1168</v>
      </c>
      <c r="B2368" t="s">
        <v>1169</v>
      </c>
      <c r="C2368">
        <v>0</v>
      </c>
      <c r="D2368">
        <v>0</v>
      </c>
      <c r="E2368">
        <v>3.2715932622825852</v>
      </c>
      <c r="F2368">
        <v>0</v>
      </c>
    </row>
    <row r="2369" spans="1:6">
      <c r="A2369" t="s">
        <v>901</v>
      </c>
      <c r="B2369" t="s">
        <v>5661</v>
      </c>
      <c r="C2369">
        <v>0</v>
      </c>
      <c r="D2369">
        <v>0</v>
      </c>
      <c r="E2369">
        <v>3.831814629407376</v>
      </c>
      <c r="F2369">
        <v>0</v>
      </c>
    </row>
    <row r="2370" spans="1:6">
      <c r="A2370" t="s">
        <v>2541</v>
      </c>
      <c r="B2370" t="s">
        <v>2542</v>
      </c>
      <c r="C2370">
        <v>4.6526888928137424</v>
      </c>
      <c r="D2370">
        <v>0</v>
      </c>
      <c r="E2370">
        <v>4.0925863875706252</v>
      </c>
      <c r="F2370">
        <v>0</v>
      </c>
    </row>
    <row r="2371" spans="1:6">
      <c r="A2371" t="s">
        <v>374</v>
      </c>
      <c r="B2371" t="s">
        <v>181</v>
      </c>
      <c r="C2371">
        <v>0</v>
      </c>
      <c r="D2371">
        <v>0</v>
      </c>
      <c r="E2371">
        <v>5.7194738775008247</v>
      </c>
      <c r="F2371">
        <v>0</v>
      </c>
    </row>
    <row r="2372" spans="1:6">
      <c r="A2372" t="s">
        <v>1446</v>
      </c>
      <c r="B2372" t="s">
        <v>5661</v>
      </c>
      <c r="C2372">
        <v>0</v>
      </c>
      <c r="D2372">
        <v>3.3124890897845178</v>
      </c>
      <c r="E2372">
        <v>0</v>
      </c>
      <c r="F2372">
        <v>0</v>
      </c>
    </row>
    <row r="2373" spans="1:6">
      <c r="A2373" t="s">
        <v>2545</v>
      </c>
      <c r="B2373" t="s">
        <v>2546</v>
      </c>
      <c r="C2373">
        <v>3.6308124177895609</v>
      </c>
      <c r="D2373">
        <v>0</v>
      </c>
      <c r="E2373">
        <v>0</v>
      </c>
      <c r="F2373">
        <v>0</v>
      </c>
    </row>
    <row r="2374" spans="1:6">
      <c r="A2374" t="s">
        <v>2547</v>
      </c>
      <c r="B2374" t="s">
        <v>2548</v>
      </c>
      <c r="C2374">
        <v>4.8298285121905797</v>
      </c>
      <c r="D2374">
        <v>0</v>
      </c>
      <c r="E2374">
        <v>4.2697345173749435</v>
      </c>
      <c r="F2374">
        <v>0</v>
      </c>
    </row>
    <row r="2375" spans="1:6">
      <c r="A2375" t="s">
        <v>2549</v>
      </c>
      <c r="B2375" t="s">
        <v>2550</v>
      </c>
      <c r="C2375">
        <v>3.6971884724785276</v>
      </c>
      <c r="D2375">
        <v>0</v>
      </c>
      <c r="E2375">
        <v>0</v>
      </c>
      <c r="F2375">
        <v>0</v>
      </c>
    </row>
    <row r="2376" spans="1:6">
      <c r="A2376" t="s">
        <v>264</v>
      </c>
      <c r="B2376" t="s">
        <v>265</v>
      </c>
      <c r="C2376">
        <v>0</v>
      </c>
      <c r="D2376">
        <v>0</v>
      </c>
      <c r="E2376">
        <v>7.6228489280150642</v>
      </c>
      <c r="F2376">
        <v>0</v>
      </c>
    </row>
    <row r="2377" spans="1:6">
      <c r="A2377" t="s">
        <v>1447</v>
      </c>
      <c r="B2377" t="s">
        <v>5696</v>
      </c>
      <c r="C2377">
        <v>0</v>
      </c>
      <c r="D2377">
        <v>4.4841749995129589</v>
      </c>
      <c r="E2377">
        <v>0</v>
      </c>
      <c r="F2377">
        <v>0</v>
      </c>
    </row>
    <row r="2378" spans="1:6">
      <c r="A2378" t="s">
        <v>2557</v>
      </c>
      <c r="B2378" t="s">
        <v>2558</v>
      </c>
      <c r="C2378">
        <v>4.411078262204482</v>
      </c>
      <c r="D2378">
        <v>0</v>
      </c>
      <c r="E2378">
        <v>8.9778937618054826</v>
      </c>
      <c r="F2378">
        <v>0</v>
      </c>
    </row>
    <row r="2379" spans="1:6">
      <c r="A2379" t="s">
        <v>493</v>
      </c>
      <c r="B2379" t="s">
        <v>494</v>
      </c>
      <c r="C2379">
        <v>0</v>
      </c>
      <c r="D2379">
        <v>4.1402694034716045</v>
      </c>
      <c r="E2379">
        <v>8.5926114339246986</v>
      </c>
      <c r="F2379">
        <v>0</v>
      </c>
    </row>
    <row r="2380" spans="1:6">
      <c r="A2380" t="s">
        <v>2573</v>
      </c>
      <c r="B2380" t="s">
        <v>2574</v>
      </c>
      <c r="C2380">
        <v>7.7913297816436051</v>
      </c>
      <c r="D2380">
        <v>0</v>
      </c>
      <c r="E2380">
        <v>0</v>
      </c>
      <c r="F2380">
        <v>0</v>
      </c>
    </row>
    <row r="2381" spans="1:6">
      <c r="A2381" t="s">
        <v>2575</v>
      </c>
      <c r="B2381" t="s">
        <v>2576</v>
      </c>
      <c r="C2381">
        <v>3.8335557710375143</v>
      </c>
      <c r="D2381">
        <v>0</v>
      </c>
      <c r="E2381">
        <v>7.9077844223631413</v>
      </c>
      <c r="F2381">
        <v>0</v>
      </c>
    </row>
    <row r="2382" spans="1:6">
      <c r="A2382" t="s">
        <v>1278</v>
      </c>
      <c r="B2382" t="s">
        <v>1279</v>
      </c>
      <c r="C2382">
        <v>0</v>
      </c>
      <c r="D2382">
        <v>0</v>
      </c>
      <c r="E2382">
        <v>3.0135106573111274</v>
      </c>
      <c r="F2382">
        <v>0</v>
      </c>
    </row>
    <row r="2383" spans="1:6">
      <c r="A2383" t="s">
        <v>2579</v>
      </c>
      <c r="B2383" t="s">
        <v>2580</v>
      </c>
      <c r="C2383">
        <v>7.0903207535492552</v>
      </c>
      <c r="D2383">
        <v>0</v>
      </c>
      <c r="E2383">
        <v>3.6230615082984192</v>
      </c>
      <c r="F2383">
        <v>0</v>
      </c>
    </row>
    <row r="2384" spans="1:6">
      <c r="A2384" t="s">
        <v>2587</v>
      </c>
      <c r="B2384" t="s">
        <v>1753</v>
      </c>
      <c r="C2384">
        <v>9.365576027137088</v>
      </c>
      <c r="D2384">
        <v>7.3466221005112189</v>
      </c>
      <c r="E2384">
        <v>6.0550454843514263</v>
      </c>
      <c r="F2384">
        <v>0</v>
      </c>
    </row>
    <row r="2385" spans="1:6">
      <c r="A2385" t="s">
        <v>2588</v>
      </c>
      <c r="B2385" t="s">
        <v>2589</v>
      </c>
      <c r="C2385">
        <v>2.3549210096366551</v>
      </c>
      <c r="D2385">
        <v>2.4957042333823942</v>
      </c>
      <c r="E2385">
        <v>0</v>
      </c>
      <c r="F2385">
        <v>0</v>
      </c>
    </row>
    <row r="2386" spans="1:6">
      <c r="A2386" t="s">
        <v>2590</v>
      </c>
      <c r="B2386" t="s">
        <v>5687</v>
      </c>
      <c r="C2386">
        <v>8.6083976009204264</v>
      </c>
      <c r="D2386">
        <v>0</v>
      </c>
      <c r="E2386">
        <v>0</v>
      </c>
      <c r="F2386">
        <v>0</v>
      </c>
    </row>
    <row r="2387" spans="1:6">
      <c r="A2387" t="s">
        <v>2593</v>
      </c>
      <c r="B2387" t="s">
        <v>5661</v>
      </c>
      <c r="C2387">
        <v>7.954247743737092</v>
      </c>
      <c r="D2387">
        <v>3.4609204685372452</v>
      </c>
      <c r="E2387">
        <v>6.5264007255075125</v>
      </c>
      <c r="F2387">
        <v>0</v>
      </c>
    </row>
    <row r="2388" spans="1:6">
      <c r="A2388" t="s">
        <v>2594</v>
      </c>
      <c r="B2388" t="s">
        <v>2595</v>
      </c>
      <c r="C2388">
        <v>4.6143732769702037</v>
      </c>
      <c r="D2388">
        <v>0</v>
      </c>
      <c r="E2388">
        <v>0</v>
      </c>
      <c r="F2388">
        <v>0</v>
      </c>
    </row>
    <row r="2389" spans="1:6">
      <c r="A2389" t="s">
        <v>2596</v>
      </c>
      <c r="B2389" t="s">
        <v>2597</v>
      </c>
      <c r="C2389">
        <v>6.7282615053065618</v>
      </c>
      <c r="D2389">
        <v>0</v>
      </c>
      <c r="E2389">
        <v>3.0806415372710059</v>
      </c>
      <c r="F2389">
        <v>0</v>
      </c>
    </row>
    <row r="2390" spans="1:6">
      <c r="A2390" t="s">
        <v>760</v>
      </c>
      <c r="B2390" t="s">
        <v>5661</v>
      </c>
      <c r="C2390">
        <v>0</v>
      </c>
      <c r="D2390">
        <v>0</v>
      </c>
      <c r="E2390">
        <v>4.0984362840376205</v>
      </c>
      <c r="F2390">
        <v>0</v>
      </c>
    </row>
    <row r="2391" spans="1:6">
      <c r="A2391" t="s">
        <v>247</v>
      </c>
      <c r="B2391" t="s">
        <v>248</v>
      </c>
      <c r="C2391">
        <v>0</v>
      </c>
      <c r="D2391">
        <v>0</v>
      </c>
      <c r="E2391">
        <v>4.5607279058721515</v>
      </c>
      <c r="F2391">
        <v>0</v>
      </c>
    </row>
    <row r="2392" spans="1:6">
      <c r="A2392" t="s">
        <v>1449</v>
      </c>
      <c r="B2392" t="s">
        <v>1450</v>
      </c>
      <c r="C2392">
        <v>0</v>
      </c>
      <c r="D2392">
        <v>10.654963683783237</v>
      </c>
      <c r="E2392">
        <v>0</v>
      </c>
      <c r="F2392">
        <v>0</v>
      </c>
    </row>
    <row r="2393" spans="1:6">
      <c r="A2393" t="s">
        <v>526</v>
      </c>
      <c r="B2393" t="s">
        <v>5661</v>
      </c>
      <c r="C2393">
        <v>0</v>
      </c>
      <c r="D2393">
        <v>0</v>
      </c>
      <c r="E2393">
        <v>4.7057343087457388</v>
      </c>
      <c r="F2393">
        <v>0</v>
      </c>
    </row>
    <row r="2394" spans="1:6">
      <c r="A2394" t="s">
        <v>2622</v>
      </c>
      <c r="B2394" t="s">
        <v>181</v>
      </c>
      <c r="C2394">
        <v>3.2254406576366845</v>
      </c>
      <c r="D2394">
        <v>3.1589776091562198</v>
      </c>
      <c r="E2394">
        <v>0</v>
      </c>
      <c r="F2394">
        <v>0</v>
      </c>
    </row>
    <row r="2395" spans="1:6">
      <c r="A2395" t="s">
        <v>2623</v>
      </c>
      <c r="B2395" t="s">
        <v>5661</v>
      </c>
      <c r="C2395">
        <v>10.021208567790033</v>
      </c>
      <c r="D2395">
        <v>0</v>
      </c>
      <c r="E2395">
        <v>0</v>
      </c>
      <c r="F2395">
        <v>0</v>
      </c>
    </row>
    <row r="2396" spans="1:6">
      <c r="A2396" t="s">
        <v>2626</v>
      </c>
      <c r="B2396" t="s">
        <v>921</v>
      </c>
      <c r="C2396">
        <v>3.1244381714185674</v>
      </c>
      <c r="D2396">
        <v>8.0120374525170917</v>
      </c>
      <c r="E2396">
        <v>8.1353772094296612</v>
      </c>
      <c r="F2396">
        <v>0</v>
      </c>
    </row>
    <row r="2397" spans="1:6">
      <c r="A2397" t="s">
        <v>2636</v>
      </c>
      <c r="B2397" t="s">
        <v>1753</v>
      </c>
      <c r="C2397">
        <v>3.5989523485129107</v>
      </c>
      <c r="D2397">
        <v>0</v>
      </c>
      <c r="E2397">
        <v>0</v>
      </c>
      <c r="F2397">
        <v>0</v>
      </c>
    </row>
    <row r="2398" spans="1:6">
      <c r="A2398" t="s">
        <v>2647</v>
      </c>
      <c r="B2398" t="s">
        <v>5661</v>
      </c>
      <c r="C2398">
        <v>3.8430051038464241</v>
      </c>
      <c r="D2398">
        <v>0</v>
      </c>
      <c r="E2398">
        <v>0</v>
      </c>
      <c r="F2398">
        <v>0</v>
      </c>
    </row>
    <row r="2399" spans="1:6">
      <c r="A2399" t="s">
        <v>2648</v>
      </c>
      <c r="B2399" t="s">
        <v>5661</v>
      </c>
      <c r="C2399">
        <v>4.1458616309909599</v>
      </c>
      <c r="D2399">
        <v>0</v>
      </c>
      <c r="E2399">
        <v>0</v>
      </c>
      <c r="F2399">
        <v>0</v>
      </c>
    </row>
    <row r="2400" spans="1:6">
      <c r="A2400" t="s">
        <v>2651</v>
      </c>
      <c r="B2400" t="s">
        <v>5661</v>
      </c>
      <c r="C2400">
        <v>8.5323339375062446</v>
      </c>
      <c r="D2400">
        <v>8.9811589463843902</v>
      </c>
      <c r="E2400">
        <v>3.5940718648675065</v>
      </c>
      <c r="F2400">
        <v>0</v>
      </c>
    </row>
    <row r="2401" spans="1:6">
      <c r="A2401" t="s">
        <v>997</v>
      </c>
      <c r="B2401" t="s">
        <v>5697</v>
      </c>
      <c r="C2401">
        <v>0</v>
      </c>
      <c r="D2401">
        <v>0</v>
      </c>
      <c r="E2401">
        <v>3.6162344481442554</v>
      </c>
      <c r="F2401">
        <v>0</v>
      </c>
    </row>
    <row r="2402" spans="1:6">
      <c r="A2402" t="s">
        <v>707</v>
      </c>
      <c r="B2402" t="s">
        <v>708</v>
      </c>
      <c r="C2402">
        <v>0</v>
      </c>
      <c r="D2402">
        <v>0</v>
      </c>
      <c r="E2402">
        <v>4.2401527597677422</v>
      </c>
      <c r="F2402">
        <v>0</v>
      </c>
    </row>
    <row r="2403" spans="1:6">
      <c r="A2403" t="s">
        <v>2654</v>
      </c>
      <c r="B2403" t="s">
        <v>2655</v>
      </c>
      <c r="C2403">
        <v>3.8275327755975144</v>
      </c>
      <c r="D2403">
        <v>0</v>
      </c>
      <c r="E2403">
        <v>0</v>
      </c>
      <c r="F2403">
        <v>0</v>
      </c>
    </row>
    <row r="2404" spans="1:6">
      <c r="A2404" t="s">
        <v>850</v>
      </c>
      <c r="B2404" t="s">
        <v>5698</v>
      </c>
      <c r="C2404">
        <v>0</v>
      </c>
      <c r="D2404">
        <v>3.7286904395362677</v>
      </c>
      <c r="E2404">
        <v>6.7138936890890708</v>
      </c>
      <c r="F2404">
        <v>0</v>
      </c>
    </row>
    <row r="2405" spans="1:6">
      <c r="A2405" t="s">
        <v>2670</v>
      </c>
      <c r="B2405" t="s">
        <v>2671</v>
      </c>
      <c r="C2405">
        <v>3.7048651769322252</v>
      </c>
      <c r="D2405">
        <v>3.6660854252075552</v>
      </c>
      <c r="E2405">
        <v>3.7905626217011084</v>
      </c>
      <c r="F2405">
        <v>0</v>
      </c>
    </row>
    <row r="2406" spans="1:6">
      <c r="A2406" t="s">
        <v>1452</v>
      </c>
      <c r="B2406" t="s">
        <v>1453</v>
      </c>
      <c r="C2406">
        <v>0</v>
      </c>
      <c r="D2406">
        <v>3.5355702679742036</v>
      </c>
      <c r="E2406">
        <v>0</v>
      </c>
      <c r="F2406">
        <v>0</v>
      </c>
    </row>
    <row r="2407" spans="1:6">
      <c r="A2407" t="s">
        <v>2674</v>
      </c>
      <c r="B2407" t="s">
        <v>2675</v>
      </c>
      <c r="C2407">
        <v>8.5221321307840583</v>
      </c>
      <c r="D2407">
        <v>0</v>
      </c>
      <c r="E2407">
        <v>0</v>
      </c>
      <c r="F2407">
        <v>0</v>
      </c>
    </row>
    <row r="2408" spans="1:6">
      <c r="A2408" t="s">
        <v>2676</v>
      </c>
      <c r="B2408" t="s">
        <v>2677</v>
      </c>
      <c r="C2408">
        <v>4.2145987442399537</v>
      </c>
      <c r="D2408">
        <v>0</v>
      </c>
      <c r="E2408">
        <v>4.0154438996502142</v>
      </c>
      <c r="F2408">
        <v>0</v>
      </c>
    </row>
    <row r="2409" spans="1:6">
      <c r="A2409" t="s">
        <v>2688</v>
      </c>
      <c r="B2409" t="s">
        <v>2689</v>
      </c>
      <c r="C2409">
        <v>3.6933623703995835</v>
      </c>
      <c r="D2409">
        <v>4.1268292108262408</v>
      </c>
      <c r="E2409">
        <v>3.2866721137964099</v>
      </c>
      <c r="F2409">
        <v>0</v>
      </c>
    </row>
    <row r="2410" spans="1:6">
      <c r="A2410" t="s">
        <v>2700</v>
      </c>
      <c r="B2410" t="s">
        <v>2701</v>
      </c>
      <c r="C2410">
        <v>3.0630941052610501</v>
      </c>
      <c r="D2410">
        <v>0</v>
      </c>
      <c r="E2410">
        <v>0</v>
      </c>
      <c r="F2410">
        <v>0</v>
      </c>
    </row>
    <row r="2411" spans="1:6">
      <c r="A2411" t="s">
        <v>2702</v>
      </c>
      <c r="B2411" t="s">
        <v>2703</v>
      </c>
      <c r="C2411">
        <v>3.1616850345306342</v>
      </c>
      <c r="D2411">
        <v>0</v>
      </c>
      <c r="E2411">
        <v>0</v>
      </c>
      <c r="F2411">
        <v>0</v>
      </c>
    </row>
    <row r="2412" spans="1:6">
      <c r="A2412" t="s">
        <v>2704</v>
      </c>
      <c r="B2412" t="s">
        <v>2705</v>
      </c>
      <c r="C2412">
        <v>3.5940718648675065</v>
      </c>
      <c r="D2412">
        <v>0</v>
      </c>
      <c r="E2412">
        <v>0</v>
      </c>
      <c r="F2412">
        <v>0</v>
      </c>
    </row>
    <row r="2413" spans="1:6">
      <c r="A2413" t="s">
        <v>1454</v>
      </c>
      <c r="B2413" t="s">
        <v>1455</v>
      </c>
      <c r="C2413">
        <v>0</v>
      </c>
      <c r="D2413">
        <v>3.6593843713413654</v>
      </c>
      <c r="E2413">
        <v>0</v>
      </c>
      <c r="F2413">
        <v>0</v>
      </c>
    </row>
    <row r="2414" spans="1:6">
      <c r="A2414" t="s">
        <v>2730</v>
      </c>
      <c r="B2414" t="s">
        <v>2731</v>
      </c>
      <c r="C2414">
        <v>3.4406487684555578</v>
      </c>
      <c r="D2414">
        <v>0</v>
      </c>
      <c r="E2414">
        <v>0</v>
      </c>
      <c r="F2414">
        <v>0</v>
      </c>
    </row>
    <row r="2415" spans="1:6">
      <c r="A2415" t="s">
        <v>255</v>
      </c>
      <c r="B2415" t="s">
        <v>256</v>
      </c>
      <c r="C2415">
        <v>0</v>
      </c>
      <c r="D2415">
        <v>0</v>
      </c>
      <c r="E2415">
        <v>7.91068577770627</v>
      </c>
      <c r="F2415">
        <v>0</v>
      </c>
    </row>
    <row r="2416" spans="1:6">
      <c r="A2416" t="s">
        <v>2741</v>
      </c>
      <c r="B2416" t="s">
        <v>2742</v>
      </c>
      <c r="C2416">
        <v>3.3109526727597061</v>
      </c>
      <c r="D2416">
        <v>0</v>
      </c>
      <c r="E2416">
        <v>0</v>
      </c>
      <c r="F2416">
        <v>0</v>
      </c>
    </row>
    <row r="2417" spans="1:6">
      <c r="A2417" t="s">
        <v>2750</v>
      </c>
      <c r="B2417" t="s">
        <v>181</v>
      </c>
      <c r="C2417">
        <v>4.9133060203693431</v>
      </c>
      <c r="D2417">
        <v>0</v>
      </c>
      <c r="E2417">
        <v>0</v>
      </c>
      <c r="F2417">
        <v>0</v>
      </c>
    </row>
    <row r="2418" spans="1:6">
      <c r="A2418" t="s">
        <v>1243</v>
      </c>
      <c r="B2418" t="s">
        <v>1244</v>
      </c>
      <c r="C2418">
        <v>0</v>
      </c>
      <c r="D2418">
        <v>3.7534215494849077</v>
      </c>
      <c r="E2418">
        <v>3.1207294356373256</v>
      </c>
      <c r="F2418">
        <v>0</v>
      </c>
    </row>
    <row r="2419" spans="1:6">
      <c r="A2419" t="s">
        <v>1128</v>
      </c>
      <c r="B2419" t="s">
        <v>1129</v>
      </c>
      <c r="C2419">
        <v>0</v>
      </c>
      <c r="D2419">
        <v>0</v>
      </c>
      <c r="E2419">
        <v>3.3451387005117175</v>
      </c>
      <c r="F2419">
        <v>0</v>
      </c>
    </row>
    <row r="2420" spans="1:6">
      <c r="A2420" t="s">
        <v>2759</v>
      </c>
      <c r="B2420" t="s">
        <v>2760</v>
      </c>
      <c r="C2420">
        <v>9.1801535948165292</v>
      </c>
      <c r="D2420">
        <v>3.8199054888583879</v>
      </c>
      <c r="E2420">
        <v>3.187258940523146</v>
      </c>
      <c r="F2420">
        <v>0</v>
      </c>
    </row>
    <row r="2421" spans="1:6">
      <c r="A2421" t="s">
        <v>1458</v>
      </c>
      <c r="B2421" t="s">
        <v>1459</v>
      </c>
      <c r="C2421">
        <v>0</v>
      </c>
      <c r="D2421">
        <v>4.1925429267738421</v>
      </c>
      <c r="E2421">
        <v>0</v>
      </c>
      <c r="F2421">
        <v>0</v>
      </c>
    </row>
    <row r="2422" spans="1:6">
      <c r="A2422" t="s">
        <v>2767</v>
      </c>
      <c r="B2422" t="s">
        <v>2768</v>
      </c>
      <c r="C2422">
        <v>8.6275876942960252</v>
      </c>
      <c r="D2422">
        <v>0</v>
      </c>
      <c r="E2422">
        <v>4.2074483021057514</v>
      </c>
      <c r="F2422">
        <v>0</v>
      </c>
    </row>
    <row r="2423" spans="1:6">
      <c r="A2423" t="s">
        <v>2771</v>
      </c>
      <c r="B2423" t="s">
        <v>2772</v>
      </c>
      <c r="C2423">
        <v>3.7976100889637849</v>
      </c>
      <c r="D2423">
        <v>0</v>
      </c>
      <c r="E2423">
        <v>3.3832975808646348</v>
      </c>
      <c r="F2423">
        <v>0</v>
      </c>
    </row>
    <row r="2424" spans="1:6">
      <c r="A2424" t="s">
        <v>2773</v>
      </c>
      <c r="B2424" t="s">
        <v>2774</v>
      </c>
      <c r="C2424">
        <v>4.4688193227803206</v>
      </c>
      <c r="D2424">
        <v>0</v>
      </c>
      <c r="E2424">
        <v>0</v>
      </c>
      <c r="F2424">
        <v>0</v>
      </c>
    </row>
    <row r="2425" spans="1:6">
      <c r="A2425" t="s">
        <v>1010</v>
      </c>
      <c r="B2425" t="s">
        <v>1011</v>
      </c>
      <c r="C2425">
        <v>0</v>
      </c>
      <c r="D2425">
        <v>3.9722535487086947</v>
      </c>
      <c r="E2425">
        <v>3.6043366598147357</v>
      </c>
      <c r="F2425">
        <v>0</v>
      </c>
    </row>
    <row r="2426" spans="1:6">
      <c r="A2426" t="s">
        <v>2788</v>
      </c>
      <c r="B2426" t="s">
        <v>2789</v>
      </c>
      <c r="C2426">
        <v>3.1801821382717357</v>
      </c>
      <c r="D2426">
        <v>0</v>
      </c>
      <c r="E2426">
        <v>0</v>
      </c>
      <c r="F2426">
        <v>0</v>
      </c>
    </row>
    <row r="2427" spans="1:6">
      <c r="A2427" t="s">
        <v>2790</v>
      </c>
      <c r="B2427" t="s">
        <v>2791</v>
      </c>
      <c r="C2427">
        <v>9.2955972625308974</v>
      </c>
      <c r="D2427">
        <v>0</v>
      </c>
      <c r="E2427">
        <v>0</v>
      </c>
      <c r="F2427">
        <v>0</v>
      </c>
    </row>
    <row r="2428" spans="1:6">
      <c r="A2428" t="s">
        <v>2802</v>
      </c>
      <c r="B2428" t="s">
        <v>2803</v>
      </c>
      <c r="C2428">
        <v>11.767136966376473</v>
      </c>
      <c r="D2428">
        <v>12.247637967416022</v>
      </c>
      <c r="E2428">
        <v>10.813060821618325</v>
      </c>
      <c r="F2428">
        <v>0</v>
      </c>
    </row>
    <row r="2429" spans="1:6">
      <c r="A2429" t="s">
        <v>2808</v>
      </c>
      <c r="B2429" t="s">
        <v>2809</v>
      </c>
      <c r="C2429">
        <v>9.0169247959943828</v>
      </c>
      <c r="D2429">
        <v>4.2949191878860935</v>
      </c>
      <c r="E2429">
        <v>4.1345165732276188</v>
      </c>
      <c r="F2429">
        <v>0</v>
      </c>
    </row>
    <row r="2430" spans="1:6">
      <c r="A2430" t="s">
        <v>2812</v>
      </c>
      <c r="B2430" t="s">
        <v>2813</v>
      </c>
      <c r="C2430">
        <v>3.4906409270287067</v>
      </c>
      <c r="D2430">
        <v>0</v>
      </c>
      <c r="E2430">
        <v>3.7914285174221192</v>
      </c>
      <c r="F2430">
        <v>0</v>
      </c>
    </row>
    <row r="2431" spans="1:6">
      <c r="A2431" t="s">
        <v>2818</v>
      </c>
      <c r="B2431" t="s">
        <v>2819</v>
      </c>
      <c r="C2431">
        <v>9.3816973528930774</v>
      </c>
      <c r="D2431">
        <v>9.2617492564321644</v>
      </c>
      <c r="E2431">
        <v>9.5812584766297864</v>
      </c>
      <c r="F2431">
        <v>0</v>
      </c>
    </row>
    <row r="2432" spans="1:6">
      <c r="A2432" t="s">
        <v>2820</v>
      </c>
      <c r="B2432" t="s">
        <v>2821</v>
      </c>
      <c r="C2432">
        <v>3.8684038953830395</v>
      </c>
      <c r="D2432">
        <v>0</v>
      </c>
      <c r="E2432">
        <v>0</v>
      </c>
      <c r="F2432">
        <v>0</v>
      </c>
    </row>
    <row r="2433" spans="1:6">
      <c r="A2433" t="s">
        <v>2824</v>
      </c>
      <c r="B2433" t="s">
        <v>990</v>
      </c>
      <c r="C2433">
        <v>2.8233693491539231</v>
      </c>
      <c r="D2433">
        <v>0</v>
      </c>
      <c r="E2433">
        <v>0</v>
      </c>
      <c r="F2433">
        <v>0</v>
      </c>
    </row>
    <row r="2434" spans="1:6">
      <c r="A2434" t="s">
        <v>1471</v>
      </c>
      <c r="B2434" t="s">
        <v>181</v>
      </c>
      <c r="C2434">
        <v>0</v>
      </c>
      <c r="D2434">
        <v>3.5727877831774117</v>
      </c>
      <c r="E2434">
        <v>0</v>
      </c>
      <c r="F2434">
        <v>0</v>
      </c>
    </row>
    <row r="2435" spans="1:6">
      <c r="A2435" t="s">
        <v>2828</v>
      </c>
      <c r="B2435" t="s">
        <v>2829</v>
      </c>
      <c r="C2435">
        <v>3.3914008438492833</v>
      </c>
      <c r="D2435">
        <v>4.060170785686056</v>
      </c>
      <c r="E2435">
        <v>0</v>
      </c>
      <c r="F2435">
        <v>0</v>
      </c>
    </row>
    <row r="2436" spans="1:6">
      <c r="A2436" t="s">
        <v>2832</v>
      </c>
      <c r="B2436" t="s">
        <v>2833</v>
      </c>
      <c r="C2436">
        <v>3.5443146276485882</v>
      </c>
      <c r="D2436">
        <v>0</v>
      </c>
      <c r="E2436">
        <v>0</v>
      </c>
      <c r="F2436">
        <v>0</v>
      </c>
    </row>
    <row r="2437" spans="1:6">
      <c r="A2437" t="s">
        <v>2836</v>
      </c>
      <c r="B2437" t="s">
        <v>2837</v>
      </c>
      <c r="C2437">
        <v>9.7483009460856849</v>
      </c>
      <c r="D2437">
        <v>9.0859221002847512</v>
      </c>
      <c r="E2437">
        <v>4.1889089265418233</v>
      </c>
      <c r="F2437">
        <v>0</v>
      </c>
    </row>
    <row r="2438" spans="1:6">
      <c r="A2438" t="s">
        <v>2838</v>
      </c>
      <c r="B2438" t="s">
        <v>2839</v>
      </c>
      <c r="C2438">
        <v>3.3500811250533005</v>
      </c>
      <c r="D2438">
        <v>0</v>
      </c>
      <c r="E2438">
        <v>3.1508852662275504</v>
      </c>
      <c r="F2438">
        <v>0</v>
      </c>
    </row>
    <row r="2439" spans="1:6">
      <c r="A2439" t="s">
        <v>2842</v>
      </c>
      <c r="B2439" t="s">
        <v>2843</v>
      </c>
      <c r="C2439">
        <v>9.1143136739459649</v>
      </c>
      <c r="D2439">
        <v>0</v>
      </c>
      <c r="E2439">
        <v>0</v>
      </c>
      <c r="F2439">
        <v>0</v>
      </c>
    </row>
    <row r="2440" spans="1:6">
      <c r="A2440" t="s">
        <v>887</v>
      </c>
      <c r="B2440" t="s">
        <v>5661</v>
      </c>
      <c r="C2440">
        <v>0</v>
      </c>
      <c r="D2440">
        <v>0</v>
      </c>
      <c r="E2440">
        <v>6.701739106821841</v>
      </c>
      <c r="F2440">
        <v>0</v>
      </c>
    </row>
    <row r="2441" spans="1:6">
      <c r="A2441" t="s">
        <v>853</v>
      </c>
      <c r="B2441" t="s">
        <v>5661</v>
      </c>
      <c r="C2441">
        <v>0</v>
      </c>
      <c r="D2441">
        <v>0</v>
      </c>
      <c r="E2441">
        <v>6.7894879842004343</v>
      </c>
      <c r="F2441">
        <v>0</v>
      </c>
    </row>
    <row r="2442" spans="1:6">
      <c r="A2442" t="s">
        <v>2846</v>
      </c>
      <c r="B2442" t="s">
        <v>181</v>
      </c>
      <c r="C2442">
        <v>10.259423877760964</v>
      </c>
      <c r="D2442">
        <v>0</v>
      </c>
      <c r="E2442">
        <v>0</v>
      </c>
      <c r="F2442">
        <v>0</v>
      </c>
    </row>
    <row r="2443" spans="1:6">
      <c r="A2443" t="s">
        <v>2847</v>
      </c>
      <c r="B2443" t="s">
        <v>181</v>
      </c>
      <c r="C2443">
        <v>8.8542741690378755</v>
      </c>
      <c r="D2443">
        <v>0</v>
      </c>
      <c r="E2443">
        <v>0</v>
      </c>
      <c r="F2443">
        <v>0</v>
      </c>
    </row>
    <row r="2444" spans="1:6">
      <c r="A2444" t="s">
        <v>2848</v>
      </c>
      <c r="B2444" t="s">
        <v>2849</v>
      </c>
      <c r="C2444">
        <v>5.2795642467115913</v>
      </c>
      <c r="D2444">
        <v>0</v>
      </c>
      <c r="E2444">
        <v>0</v>
      </c>
      <c r="F2444">
        <v>0</v>
      </c>
    </row>
    <row r="2445" spans="1:6">
      <c r="A2445" t="s">
        <v>2850</v>
      </c>
      <c r="B2445" t="s">
        <v>2851</v>
      </c>
      <c r="C2445">
        <v>10.449061628831007</v>
      </c>
      <c r="D2445">
        <v>0</v>
      </c>
      <c r="E2445">
        <v>0</v>
      </c>
      <c r="F2445">
        <v>0</v>
      </c>
    </row>
    <row r="2446" spans="1:6">
      <c r="A2446" t="s">
        <v>2852</v>
      </c>
      <c r="B2446" t="s">
        <v>2853</v>
      </c>
      <c r="C2446">
        <v>9.0912203198226145</v>
      </c>
      <c r="D2446">
        <v>0</v>
      </c>
      <c r="E2446">
        <v>0</v>
      </c>
      <c r="F2446">
        <v>0</v>
      </c>
    </row>
    <row r="2447" spans="1:6">
      <c r="A2447" t="s">
        <v>2854</v>
      </c>
      <c r="B2447" t="s">
        <v>2855</v>
      </c>
      <c r="C2447">
        <v>12.054304136466367</v>
      </c>
      <c r="D2447">
        <v>0</v>
      </c>
      <c r="E2447">
        <v>0</v>
      </c>
      <c r="F2447">
        <v>0</v>
      </c>
    </row>
    <row r="2448" spans="1:6">
      <c r="A2448" t="s">
        <v>2856</v>
      </c>
      <c r="B2448" t="s">
        <v>2857</v>
      </c>
      <c r="C2448">
        <v>9.2231054803853141</v>
      </c>
      <c r="D2448">
        <v>0</v>
      </c>
      <c r="E2448">
        <v>0</v>
      </c>
      <c r="F2448">
        <v>0</v>
      </c>
    </row>
    <row r="2449" spans="1:6">
      <c r="A2449" t="s">
        <v>2858</v>
      </c>
      <c r="B2449" t="s">
        <v>2859</v>
      </c>
      <c r="C2449">
        <v>10.320907531945419</v>
      </c>
      <c r="D2449">
        <v>0</v>
      </c>
      <c r="E2449">
        <v>0</v>
      </c>
      <c r="F2449">
        <v>0</v>
      </c>
    </row>
    <row r="2450" spans="1:6">
      <c r="A2450" t="s">
        <v>2865</v>
      </c>
      <c r="B2450" t="s">
        <v>2866</v>
      </c>
      <c r="C2450">
        <v>8.9986342903642687</v>
      </c>
      <c r="D2450">
        <v>4.6395266793590686</v>
      </c>
      <c r="E2450">
        <v>0</v>
      </c>
      <c r="F2450">
        <v>0</v>
      </c>
    </row>
    <row r="2451" spans="1:6">
      <c r="A2451" t="s">
        <v>935</v>
      </c>
      <c r="B2451" t="s">
        <v>936</v>
      </c>
      <c r="C2451">
        <v>0</v>
      </c>
      <c r="D2451">
        <v>0</v>
      </c>
      <c r="E2451">
        <v>3.7817316183415399</v>
      </c>
      <c r="F2451">
        <v>0</v>
      </c>
    </row>
    <row r="2452" spans="1:6">
      <c r="A2452" t="s">
        <v>2876</v>
      </c>
      <c r="B2452" t="s">
        <v>2877</v>
      </c>
      <c r="C2452">
        <v>3.2068139645120861</v>
      </c>
      <c r="D2452">
        <v>7.6768278110893915</v>
      </c>
      <c r="E2452">
        <v>3.6685879342931496</v>
      </c>
      <c r="F2452">
        <v>0</v>
      </c>
    </row>
    <row r="2453" spans="1:6">
      <c r="A2453" t="s">
        <v>2880</v>
      </c>
      <c r="B2453" t="s">
        <v>5661</v>
      </c>
      <c r="C2453">
        <v>11.302332956212824</v>
      </c>
      <c r="D2453">
        <v>10.905211150376097</v>
      </c>
      <c r="E2453">
        <v>8.8393041928598386</v>
      </c>
      <c r="F2453">
        <v>0</v>
      </c>
    </row>
    <row r="2454" spans="1:6">
      <c r="A2454" t="s">
        <v>2889</v>
      </c>
      <c r="B2454" t="s">
        <v>2890</v>
      </c>
      <c r="C2454">
        <v>3.4104085909320832</v>
      </c>
      <c r="D2454">
        <v>0</v>
      </c>
      <c r="E2454">
        <v>0</v>
      </c>
      <c r="F2454">
        <v>0</v>
      </c>
    </row>
    <row r="2455" spans="1:6">
      <c r="A2455" t="s">
        <v>2892</v>
      </c>
      <c r="B2455" t="s">
        <v>2893</v>
      </c>
      <c r="C2455">
        <v>12.203470542948216</v>
      </c>
      <c r="D2455">
        <v>10.628727292341573</v>
      </c>
      <c r="E2455">
        <v>10.609187721210812</v>
      </c>
      <c r="F2455">
        <v>0</v>
      </c>
    </row>
    <row r="2456" spans="1:6">
      <c r="A2456" t="s">
        <v>807</v>
      </c>
      <c r="B2456" t="s">
        <v>808</v>
      </c>
      <c r="C2456">
        <v>0</v>
      </c>
      <c r="D2456">
        <v>0</v>
      </c>
      <c r="E2456">
        <v>3.9772435735026583</v>
      </c>
      <c r="F2456">
        <v>0</v>
      </c>
    </row>
    <row r="2457" spans="1:6">
      <c r="A2457" t="s">
        <v>2913</v>
      </c>
      <c r="B2457" t="s">
        <v>2914</v>
      </c>
      <c r="C2457">
        <v>3.5922889246713807</v>
      </c>
      <c r="D2457">
        <v>0</v>
      </c>
      <c r="E2457">
        <v>0</v>
      </c>
      <c r="F2457">
        <v>0</v>
      </c>
    </row>
    <row r="2458" spans="1:6">
      <c r="A2458" t="s">
        <v>1474</v>
      </c>
      <c r="B2458" t="s">
        <v>5661</v>
      </c>
      <c r="C2458">
        <v>0</v>
      </c>
      <c r="D2458">
        <v>4.0117385759152171</v>
      </c>
      <c r="E2458">
        <v>0</v>
      </c>
      <c r="F2458">
        <v>0</v>
      </c>
    </row>
    <row r="2459" spans="1:6">
      <c r="A2459" t="s">
        <v>1475</v>
      </c>
      <c r="B2459" t="s">
        <v>625</v>
      </c>
      <c r="C2459">
        <v>0</v>
      </c>
      <c r="D2459">
        <v>3.2795164338725917</v>
      </c>
      <c r="E2459">
        <v>0</v>
      </c>
      <c r="F2459">
        <v>0</v>
      </c>
    </row>
    <row r="2460" spans="1:6">
      <c r="A2460" t="s">
        <v>2922</v>
      </c>
      <c r="B2460" t="s">
        <v>181</v>
      </c>
      <c r="C2460">
        <v>10.13186653220192</v>
      </c>
      <c r="D2460">
        <v>0</v>
      </c>
      <c r="E2460">
        <v>0</v>
      </c>
      <c r="F2460">
        <v>0</v>
      </c>
    </row>
    <row r="2461" spans="1:6">
      <c r="A2461" t="s">
        <v>741</v>
      </c>
      <c r="B2461" t="s">
        <v>742</v>
      </c>
      <c r="C2461">
        <v>0</v>
      </c>
      <c r="D2461">
        <v>0</v>
      </c>
      <c r="E2461">
        <v>4.1551927838493823</v>
      </c>
      <c r="F2461">
        <v>0</v>
      </c>
    </row>
    <row r="2462" spans="1:6">
      <c r="A2462" t="s">
        <v>2923</v>
      </c>
      <c r="B2462" t="s">
        <v>194</v>
      </c>
      <c r="C2462">
        <v>3.5857135133037721</v>
      </c>
      <c r="D2462">
        <v>7.4811284663881423</v>
      </c>
      <c r="E2462">
        <v>0</v>
      </c>
      <c r="F2462">
        <v>0</v>
      </c>
    </row>
    <row r="2463" spans="1:6">
      <c r="A2463" t="s">
        <v>2930</v>
      </c>
      <c r="B2463" t="s">
        <v>2931</v>
      </c>
      <c r="C2463">
        <v>3.8889399683914028</v>
      </c>
      <c r="D2463">
        <v>0</v>
      </c>
      <c r="E2463">
        <v>0</v>
      </c>
      <c r="F2463">
        <v>0</v>
      </c>
    </row>
    <row r="2464" spans="1:6">
      <c r="A2464" t="s">
        <v>1482</v>
      </c>
      <c r="B2464" t="s">
        <v>1483</v>
      </c>
      <c r="C2464">
        <v>0</v>
      </c>
      <c r="D2464">
        <v>7.3492054420707005</v>
      </c>
      <c r="E2464">
        <v>0</v>
      </c>
      <c r="F2464">
        <v>0</v>
      </c>
    </row>
    <row r="2465" spans="1:6">
      <c r="A2465" t="s">
        <v>2942</v>
      </c>
      <c r="B2465" t="s">
        <v>2943</v>
      </c>
      <c r="C2465">
        <v>3.3852163233940495</v>
      </c>
      <c r="D2465">
        <v>3.0261209905905697</v>
      </c>
      <c r="E2465">
        <v>0</v>
      </c>
      <c r="F2465">
        <v>0</v>
      </c>
    </row>
    <row r="2466" spans="1:6">
      <c r="A2466" t="s">
        <v>2984</v>
      </c>
      <c r="B2466" t="s">
        <v>5705</v>
      </c>
      <c r="C2466">
        <v>4.3373080043075092</v>
      </c>
      <c r="D2466">
        <v>0</v>
      </c>
      <c r="E2466">
        <v>0</v>
      </c>
      <c r="F2466">
        <v>0</v>
      </c>
    </row>
    <row r="2467" spans="1:6">
      <c r="A2467" t="s">
        <v>3004</v>
      </c>
      <c r="B2467" t="s">
        <v>3005</v>
      </c>
      <c r="C2467">
        <v>7.8207902782202616</v>
      </c>
      <c r="D2467">
        <v>0</v>
      </c>
      <c r="E2467">
        <v>0</v>
      </c>
      <c r="F2467">
        <v>0</v>
      </c>
    </row>
    <row r="2468" spans="1:6">
      <c r="A2468" t="s">
        <v>3014</v>
      </c>
      <c r="B2468" t="s">
        <v>3015</v>
      </c>
      <c r="C2468">
        <v>2.6130615715626186</v>
      </c>
      <c r="D2468">
        <v>0</v>
      </c>
      <c r="E2468">
        <v>2.9137825033250682</v>
      </c>
      <c r="F2468">
        <v>0</v>
      </c>
    </row>
    <row r="2469" spans="1:6">
      <c r="A2469" t="s">
        <v>3022</v>
      </c>
      <c r="B2469" t="s">
        <v>3023</v>
      </c>
      <c r="C2469">
        <v>10.100964043599809</v>
      </c>
      <c r="D2469">
        <v>0</v>
      </c>
      <c r="E2469">
        <v>0</v>
      </c>
      <c r="F2469">
        <v>0</v>
      </c>
    </row>
    <row r="2470" spans="1:6">
      <c r="A2470" t="s">
        <v>3029</v>
      </c>
      <c r="B2470" t="s">
        <v>2612</v>
      </c>
      <c r="C2470">
        <v>11.409971488892854</v>
      </c>
      <c r="D2470">
        <v>10.858791869501886</v>
      </c>
      <c r="E2470">
        <v>9.965015661407163</v>
      </c>
      <c r="F2470">
        <v>0</v>
      </c>
    </row>
    <row r="2471" spans="1:6">
      <c r="A2471" t="s">
        <v>3033</v>
      </c>
      <c r="B2471" t="s">
        <v>3034</v>
      </c>
      <c r="C2471">
        <v>4.2093901329799595</v>
      </c>
      <c r="D2471">
        <v>0</v>
      </c>
      <c r="E2471">
        <v>0</v>
      </c>
      <c r="F2471">
        <v>0</v>
      </c>
    </row>
    <row r="2472" spans="1:6">
      <c r="A2472" t="s">
        <v>3039</v>
      </c>
      <c r="B2472" t="s">
        <v>3040</v>
      </c>
      <c r="C2472">
        <v>10.284206905720357</v>
      </c>
      <c r="D2472">
        <v>7.607875969626777</v>
      </c>
      <c r="E2472">
        <v>8.4385581395572409</v>
      </c>
      <c r="F2472">
        <v>0</v>
      </c>
    </row>
    <row r="2473" spans="1:6">
      <c r="A2473" t="s">
        <v>1015</v>
      </c>
      <c r="B2473" t="s">
        <v>282</v>
      </c>
      <c r="C2473">
        <v>0</v>
      </c>
      <c r="D2473">
        <v>0</v>
      </c>
      <c r="E2473">
        <v>3.5918921165637641</v>
      </c>
      <c r="F2473">
        <v>0</v>
      </c>
    </row>
    <row r="2474" spans="1:6">
      <c r="A2474" t="s">
        <v>3049</v>
      </c>
      <c r="B2474" t="s">
        <v>3050</v>
      </c>
      <c r="C2474">
        <v>7.9307125244583005</v>
      </c>
      <c r="D2474">
        <v>7.5183295203480842</v>
      </c>
      <c r="E2474">
        <v>3.3671515850036884</v>
      </c>
      <c r="F2474">
        <v>0</v>
      </c>
    </row>
    <row r="2475" spans="1:6">
      <c r="A2475" t="s">
        <v>3053</v>
      </c>
      <c r="B2475" t="s">
        <v>5661</v>
      </c>
      <c r="C2475">
        <v>12.817948041664941</v>
      </c>
      <c r="D2475">
        <v>10.034841682496907</v>
      </c>
      <c r="E2475">
        <v>9.8463791846869846</v>
      </c>
      <c r="F2475">
        <v>0</v>
      </c>
    </row>
    <row r="2476" spans="1:6">
      <c r="A2476" t="s">
        <v>3054</v>
      </c>
      <c r="B2476" t="s">
        <v>3055</v>
      </c>
      <c r="C2476">
        <v>3.5695198338415297</v>
      </c>
      <c r="D2476">
        <v>0</v>
      </c>
      <c r="E2476">
        <v>0</v>
      </c>
      <c r="F2476">
        <v>0</v>
      </c>
    </row>
    <row r="2477" spans="1:6">
      <c r="A2477" t="s">
        <v>3058</v>
      </c>
      <c r="B2477" t="s">
        <v>3059</v>
      </c>
      <c r="C2477">
        <v>3.3798442442136452</v>
      </c>
      <c r="D2477">
        <v>0</v>
      </c>
      <c r="E2477">
        <v>2.8881836147869602</v>
      </c>
      <c r="F2477">
        <v>0</v>
      </c>
    </row>
    <row r="2478" spans="1:6">
      <c r="A2478" t="s">
        <v>1361</v>
      </c>
      <c r="B2478" t="s">
        <v>181</v>
      </c>
      <c r="C2478">
        <v>0</v>
      </c>
      <c r="D2478">
        <v>0</v>
      </c>
      <c r="E2478">
        <v>2.7591101902997939</v>
      </c>
      <c r="F2478">
        <v>0</v>
      </c>
    </row>
    <row r="2479" spans="1:6">
      <c r="A2479" t="s">
        <v>3072</v>
      </c>
      <c r="B2479" t="s">
        <v>3073</v>
      </c>
      <c r="C2479">
        <v>3.8548176375682974</v>
      </c>
      <c r="D2479">
        <v>3.5235619560570131</v>
      </c>
      <c r="E2479">
        <v>0</v>
      </c>
      <c r="F2479">
        <v>0</v>
      </c>
    </row>
    <row r="2480" spans="1:6">
      <c r="A2480" t="s">
        <v>3080</v>
      </c>
      <c r="B2480" t="s">
        <v>3081</v>
      </c>
      <c r="C2480">
        <v>9.4516387560487534</v>
      </c>
      <c r="D2480">
        <v>4.0355702679742036</v>
      </c>
      <c r="E2480">
        <v>8.1201110353556967</v>
      </c>
      <c r="F2480">
        <v>0</v>
      </c>
    </row>
    <row r="2481" spans="1:6">
      <c r="A2481" t="s">
        <v>3082</v>
      </c>
      <c r="B2481" t="s">
        <v>3083</v>
      </c>
      <c r="C2481">
        <v>8.7220774034871411</v>
      </c>
      <c r="D2481">
        <v>0</v>
      </c>
      <c r="E2481">
        <v>0</v>
      </c>
      <c r="F2481">
        <v>0</v>
      </c>
    </row>
    <row r="2482" spans="1:6">
      <c r="A2482" t="s">
        <v>25</v>
      </c>
      <c r="B2482" t="s">
        <v>1490</v>
      </c>
      <c r="C2482">
        <v>0</v>
      </c>
      <c r="D2482">
        <v>2.7872021545112897</v>
      </c>
      <c r="E2482">
        <v>0</v>
      </c>
      <c r="F2482">
        <v>0</v>
      </c>
    </row>
    <row r="2483" spans="1:6">
      <c r="A2483" t="s">
        <v>3088</v>
      </c>
      <c r="B2483" t="s">
        <v>3089</v>
      </c>
      <c r="C2483">
        <v>3.7347395107952024</v>
      </c>
      <c r="D2483">
        <v>0</v>
      </c>
      <c r="E2483">
        <v>0</v>
      </c>
      <c r="F2483">
        <v>0</v>
      </c>
    </row>
    <row r="2484" spans="1:6">
      <c r="A2484" t="s">
        <v>1267</v>
      </c>
      <c r="B2484" t="s">
        <v>1268</v>
      </c>
      <c r="C2484">
        <v>0</v>
      </c>
      <c r="D2484">
        <v>0</v>
      </c>
      <c r="E2484">
        <v>3.0353019993406511</v>
      </c>
      <c r="F2484">
        <v>0</v>
      </c>
    </row>
    <row r="2485" spans="1:6">
      <c r="A2485" t="s">
        <v>956</v>
      </c>
      <c r="B2485" t="s">
        <v>957</v>
      </c>
      <c r="C2485">
        <v>0</v>
      </c>
      <c r="D2485">
        <v>0</v>
      </c>
      <c r="E2485">
        <v>3.725852832678151</v>
      </c>
      <c r="F2485">
        <v>0</v>
      </c>
    </row>
    <row r="2486" spans="1:6">
      <c r="A2486" t="s">
        <v>1241</v>
      </c>
      <c r="B2486" t="s">
        <v>1242</v>
      </c>
      <c r="C2486">
        <v>0</v>
      </c>
      <c r="D2486">
        <v>0</v>
      </c>
      <c r="E2486">
        <v>3.1321743816755827</v>
      </c>
      <c r="F2486">
        <v>0</v>
      </c>
    </row>
    <row r="2487" spans="1:6">
      <c r="A2487" t="s">
        <v>904</v>
      </c>
      <c r="B2487" t="s">
        <v>5694</v>
      </c>
      <c r="C2487">
        <v>0</v>
      </c>
      <c r="D2487">
        <v>3.3526433951362362</v>
      </c>
      <c r="E2487">
        <v>6.5467970882127577</v>
      </c>
      <c r="F2487">
        <v>0</v>
      </c>
    </row>
    <row r="2488" spans="1:6">
      <c r="A2488" t="s">
        <v>3100</v>
      </c>
      <c r="B2488" t="s">
        <v>5661</v>
      </c>
      <c r="C2488">
        <v>9.8136486277789157</v>
      </c>
      <c r="D2488">
        <v>0</v>
      </c>
      <c r="E2488">
        <v>0</v>
      </c>
      <c r="F2488">
        <v>0</v>
      </c>
    </row>
    <row r="2489" spans="1:6">
      <c r="A2489" t="s">
        <v>3101</v>
      </c>
      <c r="B2489" t="s">
        <v>181</v>
      </c>
      <c r="C2489">
        <v>12.292637283948391</v>
      </c>
      <c r="D2489">
        <v>5.0424971793018347</v>
      </c>
      <c r="E2489">
        <v>0</v>
      </c>
      <c r="F2489">
        <v>0</v>
      </c>
    </row>
    <row r="2490" spans="1:6">
      <c r="A2490" t="s">
        <v>3102</v>
      </c>
      <c r="B2490" t="s">
        <v>5661</v>
      </c>
      <c r="C2490">
        <v>9.7834956100313839</v>
      </c>
      <c r="D2490">
        <v>0</v>
      </c>
      <c r="E2490">
        <v>9.2593297478619689</v>
      </c>
      <c r="F2490">
        <v>0</v>
      </c>
    </row>
    <row r="2491" spans="1:6">
      <c r="A2491" t="s">
        <v>3103</v>
      </c>
      <c r="B2491" t="s">
        <v>5661</v>
      </c>
      <c r="C2491">
        <v>4.5599504101311066</v>
      </c>
      <c r="D2491">
        <v>0</v>
      </c>
      <c r="E2491">
        <v>0</v>
      </c>
      <c r="F2491">
        <v>0</v>
      </c>
    </row>
    <row r="2492" spans="1:6">
      <c r="A2492" t="s">
        <v>1492</v>
      </c>
      <c r="B2492" t="s">
        <v>1493</v>
      </c>
      <c r="C2492">
        <v>0</v>
      </c>
      <c r="D2492">
        <v>3.6886920386240027</v>
      </c>
      <c r="E2492">
        <v>0</v>
      </c>
      <c r="F2492">
        <v>0</v>
      </c>
    </row>
    <row r="2493" spans="1:6">
      <c r="A2493" t="s">
        <v>3109</v>
      </c>
      <c r="B2493" t="s">
        <v>3110</v>
      </c>
      <c r="C2493">
        <v>7.0767365710308736</v>
      </c>
      <c r="D2493">
        <v>0</v>
      </c>
      <c r="E2493">
        <v>0</v>
      </c>
      <c r="F2493">
        <v>0</v>
      </c>
    </row>
    <row r="2494" spans="1:6">
      <c r="A2494" t="s">
        <v>3113</v>
      </c>
      <c r="B2494" t="s">
        <v>3114</v>
      </c>
      <c r="C2494">
        <v>3.4633555495486399</v>
      </c>
      <c r="D2494">
        <v>7.3124089889038926</v>
      </c>
      <c r="E2494">
        <v>0</v>
      </c>
      <c r="F2494">
        <v>0</v>
      </c>
    </row>
    <row r="2495" spans="1:6">
      <c r="A2495" t="s">
        <v>3127</v>
      </c>
      <c r="B2495" t="s">
        <v>894</v>
      </c>
      <c r="C2495">
        <v>7.5431166458894516</v>
      </c>
      <c r="D2495">
        <v>7.5385421703807154</v>
      </c>
      <c r="E2495">
        <v>3.9577006941302053</v>
      </c>
      <c r="F2495">
        <v>0</v>
      </c>
    </row>
    <row r="2496" spans="1:6">
      <c r="A2496" t="s">
        <v>611</v>
      </c>
      <c r="B2496" t="s">
        <v>5661</v>
      </c>
      <c r="C2496">
        <v>0</v>
      </c>
      <c r="D2496">
        <v>0</v>
      </c>
      <c r="E2496">
        <v>4.4948249735415438</v>
      </c>
      <c r="F2496">
        <v>0</v>
      </c>
    </row>
    <row r="2497" spans="1:6">
      <c r="A2497" t="s">
        <v>3140</v>
      </c>
      <c r="B2497" t="s">
        <v>3141</v>
      </c>
      <c r="C2497">
        <v>4.0548892145393314</v>
      </c>
      <c r="D2497">
        <v>0</v>
      </c>
      <c r="E2497">
        <v>0</v>
      </c>
      <c r="F2497">
        <v>0</v>
      </c>
    </row>
    <row r="2498" spans="1:6">
      <c r="A2498" t="s">
        <v>3142</v>
      </c>
      <c r="B2498" t="s">
        <v>3143</v>
      </c>
      <c r="C2498">
        <v>6.1962380740358221</v>
      </c>
      <c r="D2498">
        <v>3.8511556164291489</v>
      </c>
      <c r="E2498">
        <v>0</v>
      </c>
      <c r="F2498">
        <v>0</v>
      </c>
    </row>
    <row r="2499" spans="1:6">
      <c r="A2499" t="s">
        <v>3144</v>
      </c>
      <c r="B2499" t="s">
        <v>3145</v>
      </c>
      <c r="C2499">
        <v>3.1141207485165676</v>
      </c>
      <c r="D2499">
        <v>0</v>
      </c>
      <c r="E2499">
        <v>0</v>
      </c>
      <c r="F2499">
        <v>0</v>
      </c>
    </row>
    <row r="2500" spans="1:6">
      <c r="A2500" t="s">
        <v>1023</v>
      </c>
      <c r="B2500" t="s">
        <v>1024</v>
      </c>
      <c r="C2500">
        <v>0</v>
      </c>
      <c r="D2500">
        <v>3.6593843713413654</v>
      </c>
      <c r="E2500">
        <v>3.5762945346435631</v>
      </c>
      <c r="F2500">
        <v>0</v>
      </c>
    </row>
    <row r="2501" spans="1:6">
      <c r="A2501" t="s">
        <v>3162</v>
      </c>
      <c r="B2501" t="s">
        <v>3163</v>
      </c>
      <c r="C2501">
        <v>3.9679950264586332</v>
      </c>
      <c r="D2501">
        <v>9.3306679071576539</v>
      </c>
      <c r="E2501">
        <v>3.5536870119517112</v>
      </c>
      <c r="F2501">
        <v>0</v>
      </c>
    </row>
    <row r="2502" spans="1:6">
      <c r="A2502" t="s">
        <v>3164</v>
      </c>
      <c r="B2502" t="s">
        <v>3165</v>
      </c>
      <c r="C2502">
        <v>8.7737784716644569</v>
      </c>
      <c r="D2502">
        <v>8.2501797611154615</v>
      </c>
      <c r="E2502">
        <v>8.3957125989381964</v>
      </c>
      <c r="F2502">
        <v>0</v>
      </c>
    </row>
    <row r="2503" spans="1:6">
      <c r="A2503" t="s">
        <v>3166</v>
      </c>
      <c r="B2503" t="s">
        <v>3165</v>
      </c>
      <c r="C2503">
        <v>4.0557504316302753</v>
      </c>
      <c r="D2503">
        <v>0</v>
      </c>
      <c r="E2503">
        <v>0</v>
      </c>
      <c r="F2503">
        <v>0</v>
      </c>
    </row>
    <row r="2504" spans="1:6">
      <c r="A2504" t="s">
        <v>3169</v>
      </c>
      <c r="B2504" t="s">
        <v>3170</v>
      </c>
      <c r="C2504">
        <v>7.7848287158884162</v>
      </c>
      <c r="D2504">
        <v>8.5523702058967253</v>
      </c>
      <c r="E2504">
        <v>0</v>
      </c>
      <c r="F2504">
        <v>0</v>
      </c>
    </row>
    <row r="2505" spans="1:6">
      <c r="A2505" t="s">
        <v>3172</v>
      </c>
      <c r="B2505" t="s">
        <v>3173</v>
      </c>
      <c r="C2505">
        <v>9.7421448722338795</v>
      </c>
      <c r="D2505">
        <v>10.328396469586099</v>
      </c>
      <c r="E2505">
        <v>7.5978073229645764</v>
      </c>
      <c r="F2505">
        <v>0</v>
      </c>
    </row>
    <row r="2506" spans="1:6">
      <c r="A2506" t="s">
        <v>3175</v>
      </c>
      <c r="B2506" t="s">
        <v>3176</v>
      </c>
      <c r="C2506">
        <v>3.8619840248181614</v>
      </c>
      <c r="D2506">
        <v>0</v>
      </c>
      <c r="E2506">
        <v>0</v>
      </c>
      <c r="F2506">
        <v>0</v>
      </c>
    </row>
    <row r="2507" spans="1:6">
      <c r="A2507" t="s">
        <v>3179</v>
      </c>
      <c r="B2507" t="s">
        <v>181</v>
      </c>
      <c r="C2507">
        <v>4.2703740013098166</v>
      </c>
      <c r="D2507">
        <v>4.2857246427267821</v>
      </c>
      <c r="E2507">
        <v>7.5355239296004459</v>
      </c>
      <c r="F2507">
        <v>0</v>
      </c>
    </row>
    <row r="2508" spans="1:6">
      <c r="A2508" t="s">
        <v>931</v>
      </c>
      <c r="B2508" t="s">
        <v>932</v>
      </c>
      <c r="C2508">
        <v>0</v>
      </c>
      <c r="D2508">
        <v>0</v>
      </c>
      <c r="E2508">
        <v>3.7847759255418065</v>
      </c>
      <c r="F2508">
        <v>0</v>
      </c>
    </row>
    <row r="2509" spans="1:6">
      <c r="A2509" t="s">
        <v>1215</v>
      </c>
      <c r="B2509" t="s">
        <v>1216</v>
      </c>
      <c r="C2509">
        <v>0</v>
      </c>
      <c r="D2509">
        <v>0</v>
      </c>
      <c r="E2509">
        <v>3.1725029915043619</v>
      </c>
      <c r="F2509">
        <v>0</v>
      </c>
    </row>
    <row r="2510" spans="1:6">
      <c r="A2510" t="s">
        <v>3186</v>
      </c>
      <c r="B2510" t="s">
        <v>5708</v>
      </c>
      <c r="C2510">
        <v>4.0651308282894743</v>
      </c>
      <c r="D2510">
        <v>0</v>
      </c>
      <c r="E2510">
        <v>0</v>
      </c>
      <c r="F2510">
        <v>0</v>
      </c>
    </row>
    <row r="2511" spans="1:6">
      <c r="A2511" t="s">
        <v>3187</v>
      </c>
      <c r="B2511" t="s">
        <v>3188</v>
      </c>
      <c r="C2511">
        <v>7.6459687568650505</v>
      </c>
      <c r="D2511">
        <v>0</v>
      </c>
      <c r="E2511">
        <v>0</v>
      </c>
      <c r="F2511">
        <v>0</v>
      </c>
    </row>
    <row r="2512" spans="1:6">
      <c r="A2512" t="s">
        <v>1153</v>
      </c>
      <c r="B2512" t="s">
        <v>1154</v>
      </c>
      <c r="C2512">
        <v>0</v>
      </c>
      <c r="D2512">
        <v>0</v>
      </c>
      <c r="E2512">
        <v>3.2885633306535262</v>
      </c>
      <c r="F2512">
        <v>0</v>
      </c>
    </row>
    <row r="2513" spans="1:6">
      <c r="A2513" t="s">
        <v>3214</v>
      </c>
      <c r="B2513" t="s">
        <v>3215</v>
      </c>
      <c r="C2513">
        <v>3.4679655698761334</v>
      </c>
      <c r="D2513">
        <v>0</v>
      </c>
      <c r="E2513">
        <v>6.3224380425439186</v>
      </c>
      <c r="F2513">
        <v>0</v>
      </c>
    </row>
    <row r="2514" spans="1:6">
      <c r="A2514" t="s">
        <v>3218</v>
      </c>
      <c r="B2514" t="s">
        <v>5661</v>
      </c>
      <c r="C2514">
        <v>8.4816680466167789</v>
      </c>
      <c r="D2514">
        <v>0</v>
      </c>
      <c r="E2514">
        <v>8.5832925234495399</v>
      </c>
      <c r="F2514">
        <v>0</v>
      </c>
    </row>
    <row r="2515" spans="1:6">
      <c r="A2515" t="s">
        <v>3225</v>
      </c>
      <c r="B2515" t="s">
        <v>5661</v>
      </c>
      <c r="C2515">
        <v>4.1186049803775111</v>
      </c>
      <c r="D2515">
        <v>0</v>
      </c>
      <c r="E2515">
        <v>0</v>
      </c>
      <c r="F2515">
        <v>0</v>
      </c>
    </row>
    <row r="2516" spans="1:6">
      <c r="A2516" t="s">
        <v>3226</v>
      </c>
      <c r="B2516" t="s">
        <v>3227</v>
      </c>
      <c r="C2516">
        <v>3.2518333772880097</v>
      </c>
      <c r="D2516">
        <v>0</v>
      </c>
      <c r="E2516">
        <v>2.8450688464933176</v>
      </c>
      <c r="F2516">
        <v>0</v>
      </c>
    </row>
    <row r="2517" spans="1:6">
      <c r="A2517" t="s">
        <v>3228</v>
      </c>
      <c r="B2517" t="s">
        <v>3229</v>
      </c>
      <c r="C2517">
        <v>3.3187471626031555</v>
      </c>
      <c r="D2517">
        <v>0</v>
      </c>
      <c r="E2517">
        <v>0</v>
      </c>
      <c r="F2517">
        <v>0</v>
      </c>
    </row>
    <row r="2518" spans="1:6">
      <c r="A2518" t="s">
        <v>3230</v>
      </c>
      <c r="B2518" t="s">
        <v>181</v>
      </c>
      <c r="C2518">
        <v>8.3393718046318028</v>
      </c>
      <c r="D2518">
        <v>0</v>
      </c>
      <c r="E2518">
        <v>0</v>
      </c>
      <c r="F2518">
        <v>0</v>
      </c>
    </row>
    <row r="2519" spans="1:6">
      <c r="A2519" t="s">
        <v>1280</v>
      </c>
      <c r="B2519" t="s">
        <v>1281</v>
      </c>
      <c r="C2519">
        <v>0</v>
      </c>
      <c r="D2519">
        <v>0</v>
      </c>
      <c r="E2519">
        <v>3.007846903552573</v>
      </c>
      <c r="F2519">
        <v>0</v>
      </c>
    </row>
    <row r="2520" spans="1:6">
      <c r="A2520" t="s">
        <v>1226</v>
      </c>
      <c r="B2520" t="s">
        <v>1227</v>
      </c>
      <c r="C2520">
        <v>0</v>
      </c>
      <c r="D2520">
        <v>0</v>
      </c>
      <c r="E2520">
        <v>3.1579823349030143</v>
      </c>
      <c r="F2520">
        <v>0</v>
      </c>
    </row>
    <row r="2521" spans="1:6">
      <c r="A2521" t="s">
        <v>692</v>
      </c>
      <c r="B2521" t="s">
        <v>693</v>
      </c>
      <c r="C2521">
        <v>0</v>
      </c>
      <c r="D2521">
        <v>0</v>
      </c>
      <c r="E2521">
        <v>7.5064091176269283</v>
      </c>
      <c r="F2521">
        <v>0</v>
      </c>
    </row>
    <row r="2522" spans="1:6">
      <c r="A2522" t="s">
        <v>3233</v>
      </c>
      <c r="B2522" t="s">
        <v>5713</v>
      </c>
      <c r="C2522">
        <v>3.8524359822281768</v>
      </c>
      <c r="D2522">
        <v>0</v>
      </c>
      <c r="E2522">
        <v>0</v>
      </c>
      <c r="F2522">
        <v>0</v>
      </c>
    </row>
    <row r="2523" spans="1:6">
      <c r="A2523" t="s">
        <v>3236</v>
      </c>
      <c r="B2523" t="s">
        <v>3237</v>
      </c>
      <c r="C2523">
        <v>3.8336977196817354</v>
      </c>
      <c r="D2523">
        <v>0</v>
      </c>
      <c r="E2523">
        <v>0</v>
      </c>
      <c r="F2523">
        <v>0</v>
      </c>
    </row>
    <row r="2524" spans="1:6">
      <c r="A2524" t="s">
        <v>3238</v>
      </c>
      <c r="B2524" t="s">
        <v>5661</v>
      </c>
      <c r="C2524">
        <v>4.0412075983491969</v>
      </c>
      <c r="D2524">
        <v>0</v>
      </c>
      <c r="E2524">
        <v>0</v>
      </c>
      <c r="F2524">
        <v>0</v>
      </c>
    </row>
    <row r="2525" spans="1:6">
      <c r="A2525" t="s">
        <v>3239</v>
      </c>
      <c r="B2525" t="s">
        <v>3240</v>
      </c>
      <c r="C2525">
        <v>8.0220014419290209</v>
      </c>
      <c r="D2525">
        <v>0</v>
      </c>
      <c r="E2525">
        <v>0</v>
      </c>
      <c r="F2525">
        <v>0</v>
      </c>
    </row>
    <row r="2526" spans="1:6">
      <c r="A2526" t="s">
        <v>3243</v>
      </c>
      <c r="B2526" t="s">
        <v>181</v>
      </c>
      <c r="C2526">
        <v>3.9578500754640547</v>
      </c>
      <c r="D2526">
        <v>4.3341233980931708</v>
      </c>
      <c r="E2526">
        <v>0</v>
      </c>
      <c r="F2526">
        <v>0</v>
      </c>
    </row>
    <row r="2527" spans="1:6">
      <c r="A2527" t="s">
        <v>3244</v>
      </c>
      <c r="B2527" t="s">
        <v>3245</v>
      </c>
      <c r="C2527">
        <v>3.5824534633378442</v>
      </c>
      <c r="D2527">
        <v>0</v>
      </c>
      <c r="E2527">
        <v>0</v>
      </c>
      <c r="F2527">
        <v>0</v>
      </c>
    </row>
    <row r="2528" spans="1:6">
      <c r="A2528" t="s">
        <v>684</v>
      </c>
      <c r="B2528" t="s">
        <v>5661</v>
      </c>
      <c r="C2528">
        <v>0</v>
      </c>
      <c r="D2528">
        <v>0</v>
      </c>
      <c r="E2528">
        <v>4.2772176826587431</v>
      </c>
      <c r="F2528">
        <v>0</v>
      </c>
    </row>
    <row r="2529" spans="1:6">
      <c r="A2529" t="s">
        <v>3246</v>
      </c>
      <c r="B2529" t="s">
        <v>5661</v>
      </c>
      <c r="C2529">
        <v>9.9443510593849336</v>
      </c>
      <c r="D2529">
        <v>0</v>
      </c>
      <c r="E2529">
        <v>5.0779403780249108</v>
      </c>
      <c r="F2529">
        <v>0</v>
      </c>
    </row>
    <row r="2530" spans="1:6">
      <c r="A2530" t="s">
        <v>3252</v>
      </c>
      <c r="B2530" t="s">
        <v>3253</v>
      </c>
      <c r="C2530">
        <v>4.5569492030745353</v>
      </c>
      <c r="D2530">
        <v>0</v>
      </c>
      <c r="E2530">
        <v>0</v>
      </c>
      <c r="F2530">
        <v>0</v>
      </c>
    </row>
    <row r="2531" spans="1:6">
      <c r="A2531" t="s">
        <v>3254</v>
      </c>
      <c r="B2531" t="s">
        <v>181</v>
      </c>
      <c r="C2531">
        <v>4.0149748740710676</v>
      </c>
      <c r="D2531">
        <v>0</v>
      </c>
      <c r="E2531">
        <v>0</v>
      </c>
      <c r="F2531">
        <v>0</v>
      </c>
    </row>
    <row r="2532" spans="1:6">
      <c r="A2532" t="s">
        <v>1192</v>
      </c>
      <c r="B2532" t="s">
        <v>1193</v>
      </c>
      <c r="C2532">
        <v>0</v>
      </c>
      <c r="D2532">
        <v>0</v>
      </c>
      <c r="E2532">
        <v>3.2281566706775915</v>
      </c>
      <c r="F2532">
        <v>0</v>
      </c>
    </row>
    <row r="2533" spans="1:6">
      <c r="A2533" t="s">
        <v>3259</v>
      </c>
      <c r="B2533" t="s">
        <v>3260</v>
      </c>
      <c r="C2533">
        <v>3.0923385103404466</v>
      </c>
      <c r="D2533">
        <v>3.7610357234618808</v>
      </c>
      <c r="E2533">
        <v>0</v>
      </c>
      <c r="F2533">
        <v>0</v>
      </c>
    </row>
    <row r="2534" spans="1:6">
      <c r="A2534" t="s">
        <v>3263</v>
      </c>
      <c r="B2534" t="s">
        <v>3264</v>
      </c>
      <c r="C2534">
        <v>8.7606943956784313</v>
      </c>
      <c r="D2534">
        <v>4.4871069015821297</v>
      </c>
      <c r="E2534">
        <v>0</v>
      </c>
      <c r="F2534">
        <v>0</v>
      </c>
    </row>
    <row r="2535" spans="1:6">
      <c r="A2535" t="s">
        <v>3267</v>
      </c>
      <c r="B2535" t="s">
        <v>181</v>
      </c>
      <c r="C2535">
        <v>9.0102554521677991</v>
      </c>
      <c r="D2535">
        <v>4.9362143196519002</v>
      </c>
      <c r="E2535">
        <v>8.5064031800921782</v>
      </c>
      <c r="F2535">
        <v>0</v>
      </c>
    </row>
    <row r="2536" spans="1:6">
      <c r="A2536" t="s">
        <v>560</v>
      </c>
      <c r="B2536" t="s">
        <v>561</v>
      </c>
      <c r="C2536">
        <v>0</v>
      </c>
      <c r="D2536">
        <v>0</v>
      </c>
      <c r="E2536">
        <v>4.6102617182057575</v>
      </c>
      <c r="F2536">
        <v>0</v>
      </c>
    </row>
    <row r="2537" spans="1:6">
      <c r="A2537" t="s">
        <v>3271</v>
      </c>
      <c r="B2537" t="s">
        <v>3272</v>
      </c>
      <c r="C2537">
        <v>4.2859711049488665</v>
      </c>
      <c r="D2537">
        <v>8.5892144490462563</v>
      </c>
      <c r="E2537">
        <v>8.8269680820055605</v>
      </c>
      <c r="F2537">
        <v>0</v>
      </c>
    </row>
    <row r="2538" spans="1:6">
      <c r="A2538" t="s">
        <v>3273</v>
      </c>
      <c r="B2538" t="s">
        <v>671</v>
      </c>
      <c r="C2538">
        <v>3.0702870888549509</v>
      </c>
      <c r="D2538">
        <v>0</v>
      </c>
      <c r="E2538">
        <v>3.2177309572396386</v>
      </c>
      <c r="F2538">
        <v>0</v>
      </c>
    </row>
    <row r="2539" spans="1:6">
      <c r="A2539" t="s">
        <v>3284</v>
      </c>
      <c r="B2539" t="s">
        <v>181</v>
      </c>
      <c r="C2539">
        <v>2.9380128663613516</v>
      </c>
      <c r="D2539">
        <v>0</v>
      </c>
      <c r="E2539">
        <v>3.2388386637826536</v>
      </c>
      <c r="F2539">
        <v>0</v>
      </c>
    </row>
    <row r="2540" spans="1:6">
      <c r="A2540" t="s">
        <v>3289</v>
      </c>
      <c r="B2540" t="s">
        <v>3290</v>
      </c>
      <c r="C2540">
        <v>3.3765749393988327</v>
      </c>
      <c r="D2540">
        <v>0</v>
      </c>
      <c r="E2540">
        <v>0</v>
      </c>
      <c r="F2540">
        <v>0</v>
      </c>
    </row>
    <row r="2541" spans="1:6">
      <c r="A2541" t="s">
        <v>1093</v>
      </c>
      <c r="B2541" t="s">
        <v>1094</v>
      </c>
      <c r="C2541">
        <v>0</v>
      </c>
      <c r="D2541">
        <v>0</v>
      </c>
      <c r="E2541">
        <v>3.4333921848886688</v>
      </c>
      <c r="F2541">
        <v>0</v>
      </c>
    </row>
    <row r="2542" spans="1:6">
      <c r="A2542" t="s">
        <v>3296</v>
      </c>
      <c r="B2542" t="s">
        <v>181</v>
      </c>
      <c r="C2542">
        <v>3.095406183958068</v>
      </c>
      <c r="D2542">
        <v>0</v>
      </c>
      <c r="E2542">
        <v>0</v>
      </c>
      <c r="F2542">
        <v>0</v>
      </c>
    </row>
    <row r="2543" spans="1:6">
      <c r="A2543" t="s">
        <v>3297</v>
      </c>
      <c r="B2543" t="s">
        <v>181</v>
      </c>
      <c r="C2543">
        <v>7.3707776807029965</v>
      </c>
      <c r="D2543">
        <v>0</v>
      </c>
      <c r="E2543">
        <v>7.6038883871585998</v>
      </c>
      <c r="F2543">
        <v>0</v>
      </c>
    </row>
    <row r="2544" spans="1:6">
      <c r="A2544" t="s">
        <v>3299</v>
      </c>
      <c r="B2544" t="s">
        <v>2222</v>
      </c>
      <c r="C2544">
        <v>9.5410979716804363</v>
      </c>
      <c r="D2544">
        <v>0</v>
      </c>
      <c r="E2544">
        <v>4.3909257287821317</v>
      </c>
      <c r="F2544">
        <v>0</v>
      </c>
    </row>
    <row r="2545" spans="1:6">
      <c r="A2545" t="s">
        <v>3300</v>
      </c>
      <c r="B2545" t="s">
        <v>3301</v>
      </c>
      <c r="C2545">
        <v>4.2871264582500901</v>
      </c>
      <c r="D2545">
        <v>3.7671319845247164</v>
      </c>
      <c r="E2545">
        <v>7.9313521885061604</v>
      </c>
      <c r="F2545">
        <v>0</v>
      </c>
    </row>
    <row r="2546" spans="1:6">
      <c r="A2546" t="s">
        <v>805</v>
      </c>
      <c r="B2546" t="s">
        <v>806</v>
      </c>
      <c r="C2546">
        <v>0</v>
      </c>
      <c r="D2546">
        <v>0</v>
      </c>
      <c r="E2546">
        <v>3.979740190883724</v>
      </c>
      <c r="F2546">
        <v>0</v>
      </c>
    </row>
    <row r="2547" spans="1:6">
      <c r="A2547" t="s">
        <v>1265</v>
      </c>
      <c r="B2547" t="s">
        <v>1266</v>
      </c>
      <c r="C2547">
        <v>0</v>
      </c>
      <c r="D2547">
        <v>0</v>
      </c>
      <c r="E2547">
        <v>3.0403288316726127</v>
      </c>
      <c r="F2547">
        <v>0</v>
      </c>
    </row>
    <row r="2548" spans="1:6">
      <c r="A2548" t="s">
        <v>1507</v>
      </c>
      <c r="B2548" t="s">
        <v>1508</v>
      </c>
      <c r="C2548">
        <v>0</v>
      </c>
      <c r="D2548">
        <v>2.5677263920925864</v>
      </c>
      <c r="E2548">
        <v>0</v>
      </c>
      <c r="F2548">
        <v>0</v>
      </c>
    </row>
    <row r="2549" spans="1:6">
      <c r="A2549" t="s">
        <v>1235</v>
      </c>
      <c r="B2549" t="s">
        <v>1236</v>
      </c>
      <c r="C2549">
        <v>0</v>
      </c>
      <c r="D2549">
        <v>0</v>
      </c>
      <c r="E2549">
        <v>3.1504279356343803</v>
      </c>
      <c r="F2549">
        <v>0</v>
      </c>
    </row>
    <row r="2550" spans="1:6">
      <c r="A2550" t="s">
        <v>3309</v>
      </c>
      <c r="B2550" t="s">
        <v>3310</v>
      </c>
      <c r="C2550">
        <v>3.315406576149563</v>
      </c>
      <c r="D2550">
        <v>0</v>
      </c>
      <c r="E2550">
        <v>0</v>
      </c>
      <c r="F2550">
        <v>0</v>
      </c>
    </row>
    <row r="2551" spans="1:6">
      <c r="A2551" t="s">
        <v>3311</v>
      </c>
      <c r="B2551" t="s">
        <v>3312</v>
      </c>
      <c r="C2551">
        <v>3.1121938139649559</v>
      </c>
      <c r="D2551">
        <v>2.8350802570633169</v>
      </c>
      <c r="E2551">
        <v>0</v>
      </c>
      <c r="F2551">
        <v>0</v>
      </c>
    </row>
    <row r="2552" spans="1:6">
      <c r="A2552" t="s">
        <v>3313</v>
      </c>
      <c r="B2552" t="s">
        <v>3314</v>
      </c>
      <c r="C2552">
        <v>3.7029536463009247</v>
      </c>
      <c r="D2552">
        <v>0</v>
      </c>
      <c r="E2552">
        <v>0</v>
      </c>
      <c r="F2552">
        <v>0</v>
      </c>
    </row>
    <row r="2553" spans="1:6">
      <c r="A2553" t="s">
        <v>3315</v>
      </c>
      <c r="B2553" t="s">
        <v>181</v>
      </c>
      <c r="C2553">
        <v>3.1914200722376185</v>
      </c>
      <c r="D2553">
        <v>0</v>
      </c>
      <c r="E2553">
        <v>0</v>
      </c>
      <c r="F2553">
        <v>0</v>
      </c>
    </row>
    <row r="2554" spans="1:6">
      <c r="A2554" t="s">
        <v>1510</v>
      </c>
      <c r="B2554" t="s">
        <v>1511</v>
      </c>
      <c r="C2554">
        <v>0</v>
      </c>
      <c r="D2554">
        <v>3.1739213968190776</v>
      </c>
      <c r="E2554">
        <v>0</v>
      </c>
      <c r="F2554">
        <v>0</v>
      </c>
    </row>
    <row r="2555" spans="1:6">
      <c r="A2555" t="s">
        <v>1512</v>
      </c>
      <c r="B2555" t="s">
        <v>1513</v>
      </c>
      <c r="C2555">
        <v>0</v>
      </c>
      <c r="D2555">
        <v>3.7744109542293756</v>
      </c>
      <c r="E2555">
        <v>0</v>
      </c>
      <c r="F2555">
        <v>0</v>
      </c>
    </row>
    <row r="2556" spans="1:6">
      <c r="A2556" t="s">
        <v>3319</v>
      </c>
      <c r="B2556" t="s">
        <v>3170</v>
      </c>
      <c r="C2556">
        <v>3.9256246601165303</v>
      </c>
      <c r="D2556">
        <v>0</v>
      </c>
      <c r="E2556">
        <v>0</v>
      </c>
      <c r="F2556">
        <v>0</v>
      </c>
    </row>
    <row r="2557" spans="1:6">
      <c r="A2557" t="s">
        <v>3320</v>
      </c>
      <c r="B2557" t="s">
        <v>3321</v>
      </c>
      <c r="C2557">
        <v>5.9955597254716624</v>
      </c>
      <c r="D2557">
        <v>0</v>
      </c>
      <c r="E2557">
        <v>2.8681671384875549</v>
      </c>
      <c r="F2557">
        <v>0</v>
      </c>
    </row>
    <row r="2558" spans="1:6">
      <c r="A2558" t="s">
        <v>3322</v>
      </c>
      <c r="B2558" t="s">
        <v>3323</v>
      </c>
      <c r="C2558">
        <v>4.6739546072663778</v>
      </c>
      <c r="D2558">
        <v>0</v>
      </c>
      <c r="E2558">
        <v>4.3432677718140935</v>
      </c>
      <c r="F2558">
        <v>0</v>
      </c>
    </row>
    <row r="2559" spans="1:6">
      <c r="A2559" t="s">
        <v>3324</v>
      </c>
      <c r="B2559" t="s">
        <v>3325</v>
      </c>
      <c r="C2559">
        <v>4.0675724608360833</v>
      </c>
      <c r="D2559">
        <v>0</v>
      </c>
      <c r="E2559">
        <v>0</v>
      </c>
      <c r="F2559">
        <v>0</v>
      </c>
    </row>
    <row r="2560" spans="1:6">
      <c r="A2560" t="s">
        <v>1357</v>
      </c>
      <c r="B2560" t="s">
        <v>1358</v>
      </c>
      <c r="C2560">
        <v>0</v>
      </c>
      <c r="D2560">
        <v>0</v>
      </c>
      <c r="E2560">
        <v>2.780051756732369</v>
      </c>
      <c r="F2560">
        <v>0</v>
      </c>
    </row>
    <row r="2561" spans="1:6">
      <c r="A2561" t="s">
        <v>3335</v>
      </c>
      <c r="B2561" t="s">
        <v>3336</v>
      </c>
      <c r="C2561">
        <v>2.6186288854501858</v>
      </c>
      <c r="D2561">
        <v>0</v>
      </c>
      <c r="E2561">
        <v>2.8433903174742827</v>
      </c>
      <c r="F2561">
        <v>0</v>
      </c>
    </row>
    <row r="2562" spans="1:6">
      <c r="A2562" t="s">
        <v>1349</v>
      </c>
      <c r="B2562" t="s">
        <v>1350</v>
      </c>
      <c r="C2562">
        <v>0</v>
      </c>
      <c r="D2562">
        <v>0</v>
      </c>
      <c r="E2562">
        <v>2.8119041738631974</v>
      </c>
      <c r="F2562">
        <v>0</v>
      </c>
    </row>
    <row r="2563" spans="1:6">
      <c r="A2563" t="s">
        <v>1330</v>
      </c>
      <c r="B2563" t="s">
        <v>1331</v>
      </c>
      <c r="C2563">
        <v>0</v>
      </c>
      <c r="D2563">
        <v>0</v>
      </c>
      <c r="E2563">
        <v>2.8799773710056522</v>
      </c>
      <c r="F2563">
        <v>0</v>
      </c>
    </row>
    <row r="2564" spans="1:6">
      <c r="A2564" t="s">
        <v>3340</v>
      </c>
      <c r="B2564" t="s">
        <v>3341</v>
      </c>
      <c r="C2564">
        <v>3.617001533177802</v>
      </c>
      <c r="D2564">
        <v>0</v>
      </c>
      <c r="E2564">
        <v>0</v>
      </c>
      <c r="F2564">
        <v>0</v>
      </c>
    </row>
    <row r="2565" spans="1:6">
      <c r="A2565" t="s">
        <v>1516</v>
      </c>
      <c r="B2565" t="s">
        <v>1517</v>
      </c>
      <c r="C2565">
        <v>0</v>
      </c>
      <c r="D2565">
        <v>3.6311883888817622</v>
      </c>
      <c r="E2565">
        <v>0</v>
      </c>
      <c r="F2565">
        <v>0</v>
      </c>
    </row>
    <row r="2566" spans="1:6">
      <c r="A2566" t="s">
        <v>3348</v>
      </c>
      <c r="B2566" t="s">
        <v>181</v>
      </c>
      <c r="C2566">
        <v>3.3086786307956619</v>
      </c>
      <c r="D2566">
        <v>0</v>
      </c>
      <c r="E2566">
        <v>0</v>
      </c>
      <c r="F2566">
        <v>0</v>
      </c>
    </row>
    <row r="2567" spans="1:6">
      <c r="A2567" t="s">
        <v>3351</v>
      </c>
      <c r="B2567" t="s">
        <v>242</v>
      </c>
      <c r="C2567">
        <v>3.3524359822281764</v>
      </c>
      <c r="D2567">
        <v>0</v>
      </c>
      <c r="E2567">
        <v>7.1763265240586813</v>
      </c>
      <c r="F2567">
        <v>0</v>
      </c>
    </row>
    <row r="2568" spans="1:6">
      <c r="A2568" t="s">
        <v>3352</v>
      </c>
      <c r="B2568" t="s">
        <v>3353</v>
      </c>
      <c r="C2568">
        <v>7.7268078512378278</v>
      </c>
      <c r="D2568">
        <v>7.8365625275264383</v>
      </c>
      <c r="E2568">
        <v>8.6208868944254178</v>
      </c>
      <c r="F2568">
        <v>0</v>
      </c>
    </row>
    <row r="2569" spans="1:6">
      <c r="A2569" t="s">
        <v>1116</v>
      </c>
      <c r="B2569" t="s">
        <v>1117</v>
      </c>
      <c r="C2569">
        <v>0</v>
      </c>
      <c r="D2569">
        <v>3.6446405892409937</v>
      </c>
      <c r="E2569">
        <v>3.3818385709482994</v>
      </c>
      <c r="F2569">
        <v>0</v>
      </c>
    </row>
    <row r="2570" spans="1:6">
      <c r="A2570" t="s">
        <v>1210</v>
      </c>
      <c r="B2570" t="s">
        <v>181</v>
      </c>
      <c r="C2570">
        <v>0</v>
      </c>
      <c r="D2570">
        <v>0</v>
      </c>
      <c r="E2570">
        <v>3.1798308611669386</v>
      </c>
      <c r="F2570">
        <v>0</v>
      </c>
    </row>
    <row r="2571" spans="1:6">
      <c r="A2571" t="s">
        <v>960</v>
      </c>
      <c r="B2571" t="s">
        <v>181</v>
      </c>
      <c r="C2571">
        <v>0</v>
      </c>
      <c r="D2571">
        <v>0</v>
      </c>
      <c r="E2571">
        <v>3.7074483021057514</v>
      </c>
      <c r="F2571">
        <v>0</v>
      </c>
    </row>
    <row r="2572" spans="1:6">
      <c r="A2572" t="s">
        <v>1520</v>
      </c>
      <c r="B2572" t="s">
        <v>181</v>
      </c>
      <c r="C2572">
        <v>0</v>
      </c>
      <c r="D2572">
        <v>3.8341233980931704</v>
      </c>
      <c r="E2572">
        <v>0</v>
      </c>
      <c r="F2572">
        <v>0</v>
      </c>
    </row>
    <row r="2573" spans="1:6">
      <c r="A2573" t="s">
        <v>802</v>
      </c>
      <c r="B2573" t="s">
        <v>185</v>
      </c>
      <c r="C2573">
        <v>0</v>
      </c>
      <c r="D2573">
        <v>0</v>
      </c>
      <c r="E2573">
        <v>6.9661846656699522</v>
      </c>
      <c r="F2573">
        <v>0</v>
      </c>
    </row>
    <row r="2574" spans="1:6">
      <c r="A2574" t="s">
        <v>94</v>
      </c>
      <c r="B2574" t="s">
        <v>138</v>
      </c>
      <c r="C2574">
        <v>0</v>
      </c>
      <c r="D2574">
        <v>0</v>
      </c>
      <c r="E2574">
        <v>3.6086153581103351</v>
      </c>
      <c r="F2574">
        <v>0</v>
      </c>
    </row>
    <row r="2575" spans="1:6">
      <c r="A2575" t="s">
        <v>57</v>
      </c>
      <c r="B2575" t="s">
        <v>121</v>
      </c>
      <c r="C2575">
        <v>0</v>
      </c>
      <c r="D2575">
        <v>0</v>
      </c>
      <c r="E2575">
        <v>7.9844130859786304</v>
      </c>
      <c r="F2575">
        <v>0</v>
      </c>
    </row>
    <row r="2576" spans="1:6">
      <c r="A2576" t="s">
        <v>1523</v>
      </c>
      <c r="B2576" t="s">
        <v>181</v>
      </c>
      <c r="C2576">
        <v>0</v>
      </c>
      <c r="D2576">
        <v>3.1229189448036809</v>
      </c>
      <c r="E2576">
        <v>0</v>
      </c>
      <c r="F2576">
        <v>0</v>
      </c>
    </row>
    <row r="2577" spans="1:6">
      <c r="A2577" t="s">
        <v>844</v>
      </c>
      <c r="B2577" t="s">
        <v>181</v>
      </c>
      <c r="C2577">
        <v>0</v>
      </c>
      <c r="D2577">
        <v>0</v>
      </c>
      <c r="E2577">
        <v>3.9223999506553309</v>
      </c>
      <c r="F2577">
        <v>0</v>
      </c>
    </row>
    <row r="2578" spans="1:6">
      <c r="A2578" t="s">
        <v>3359</v>
      </c>
      <c r="B2578" t="s">
        <v>181</v>
      </c>
      <c r="C2578">
        <v>4.3602076424531653</v>
      </c>
      <c r="D2578">
        <v>3.8477881531110265</v>
      </c>
      <c r="E2578">
        <v>4.292500035207663</v>
      </c>
      <c r="F2578">
        <v>0</v>
      </c>
    </row>
    <row r="2579" spans="1:6">
      <c r="A2579" t="s">
        <v>481</v>
      </c>
      <c r="B2579" t="s">
        <v>181</v>
      </c>
      <c r="C2579">
        <v>0</v>
      </c>
      <c r="D2579">
        <v>0</v>
      </c>
      <c r="E2579">
        <v>4.9349665397895324</v>
      </c>
      <c r="F2579">
        <v>0</v>
      </c>
    </row>
    <row r="2580" spans="1:6">
      <c r="A2580" t="s">
        <v>515</v>
      </c>
      <c r="B2580" t="s">
        <v>181</v>
      </c>
      <c r="C2580">
        <v>0</v>
      </c>
      <c r="D2580">
        <v>0</v>
      </c>
      <c r="E2580">
        <v>4.7772176826587431</v>
      </c>
      <c r="F2580">
        <v>0</v>
      </c>
    </row>
    <row r="2581" spans="1:6">
      <c r="A2581" t="s">
        <v>549</v>
      </c>
      <c r="B2581" t="s">
        <v>181</v>
      </c>
      <c r="C2581">
        <v>0</v>
      </c>
      <c r="D2581">
        <v>0</v>
      </c>
      <c r="E2581">
        <v>4.628375609572192</v>
      </c>
      <c r="F2581">
        <v>0</v>
      </c>
    </row>
    <row r="2582" spans="1:6">
      <c r="A2582" t="s">
        <v>462</v>
      </c>
      <c r="B2582" t="s">
        <v>181</v>
      </c>
      <c r="C2582">
        <v>0</v>
      </c>
      <c r="D2582">
        <v>0</v>
      </c>
      <c r="E2582">
        <v>9.1633899483444399</v>
      </c>
      <c r="F2582">
        <v>0</v>
      </c>
    </row>
    <row r="2583" spans="1:6">
      <c r="A2583" t="s">
        <v>3370</v>
      </c>
      <c r="B2583" t="s">
        <v>3371</v>
      </c>
      <c r="C2583">
        <v>4.0110174224913839</v>
      </c>
      <c r="D2583">
        <v>0</v>
      </c>
      <c r="E2583">
        <v>9.7272766201761112</v>
      </c>
      <c r="F2583">
        <v>0</v>
      </c>
    </row>
    <row r="2584" spans="1:6">
      <c r="A2584" t="s">
        <v>445</v>
      </c>
      <c r="B2584" t="s">
        <v>181</v>
      </c>
      <c r="C2584">
        <v>0</v>
      </c>
      <c r="D2584">
        <v>0</v>
      </c>
      <c r="E2584">
        <v>9.1388421371106485</v>
      </c>
      <c r="F2584">
        <v>0</v>
      </c>
    </row>
    <row r="2585" spans="1:6">
      <c r="A2585" t="s">
        <v>3376</v>
      </c>
      <c r="B2585" t="s">
        <v>3377</v>
      </c>
      <c r="C2585">
        <v>3.4271848707875971</v>
      </c>
      <c r="D2585">
        <v>0</v>
      </c>
      <c r="E2585">
        <v>3.3595232519649718</v>
      </c>
      <c r="F2585">
        <v>0</v>
      </c>
    </row>
    <row r="2586" spans="1:6">
      <c r="A2586" t="s">
        <v>1176</v>
      </c>
      <c r="B2586" t="s">
        <v>1177</v>
      </c>
      <c r="C2586">
        <v>0</v>
      </c>
      <c r="D2586">
        <v>0</v>
      </c>
      <c r="E2586">
        <v>3.2482471534268567</v>
      </c>
      <c r="F2586">
        <v>0</v>
      </c>
    </row>
    <row r="2587" spans="1:6">
      <c r="A2587" t="s">
        <v>912</v>
      </c>
      <c r="B2587" t="s">
        <v>181</v>
      </c>
      <c r="C2587">
        <v>0</v>
      </c>
      <c r="D2587">
        <v>0</v>
      </c>
      <c r="E2587">
        <v>3.8197607997554166</v>
      </c>
      <c r="F2587">
        <v>0</v>
      </c>
    </row>
    <row r="2588" spans="1:6">
      <c r="A2588" t="s">
        <v>539</v>
      </c>
      <c r="B2588" t="s">
        <v>540</v>
      </c>
      <c r="C2588">
        <v>0</v>
      </c>
      <c r="D2588">
        <v>0</v>
      </c>
      <c r="E2588">
        <v>4.6660182741808249</v>
      </c>
      <c r="F2588">
        <v>0</v>
      </c>
    </row>
    <row r="2589" spans="1:6">
      <c r="A2589" t="s">
        <v>1050</v>
      </c>
      <c r="B2589" t="s">
        <v>1051</v>
      </c>
      <c r="C2589">
        <v>0</v>
      </c>
      <c r="D2589">
        <v>0</v>
      </c>
      <c r="E2589">
        <v>3.5312659513588085</v>
      </c>
      <c r="F2589">
        <v>0</v>
      </c>
    </row>
    <row r="2590" spans="1:6">
      <c r="A2590" t="s">
        <v>3385</v>
      </c>
      <c r="B2590" t="s">
        <v>181</v>
      </c>
      <c r="C2590">
        <v>10.350164356895659</v>
      </c>
      <c r="D2590">
        <v>0</v>
      </c>
      <c r="E2590">
        <v>0</v>
      </c>
      <c r="F2590">
        <v>0</v>
      </c>
    </row>
    <row r="2591" spans="1:6">
      <c r="A2591" t="s">
        <v>3386</v>
      </c>
      <c r="B2591" t="s">
        <v>181</v>
      </c>
      <c r="C2591">
        <v>10.080631614177225</v>
      </c>
      <c r="D2591">
        <v>0</v>
      </c>
      <c r="E2591">
        <v>10.691204616622789</v>
      </c>
      <c r="F2591">
        <v>0</v>
      </c>
    </row>
    <row r="2592" spans="1:6">
      <c r="A2592" t="s">
        <v>359</v>
      </c>
      <c r="B2592" t="s">
        <v>181</v>
      </c>
      <c r="C2592">
        <v>0</v>
      </c>
      <c r="D2592">
        <v>0</v>
      </c>
      <c r="E2592">
        <v>11.514865641188489</v>
      </c>
      <c r="F2592">
        <v>0</v>
      </c>
    </row>
    <row r="2593" spans="1:6">
      <c r="A2593" t="s">
        <v>3390</v>
      </c>
      <c r="B2593" t="s">
        <v>3391</v>
      </c>
      <c r="C2593">
        <v>11.635618890003634</v>
      </c>
      <c r="D2593">
        <v>10.177549230140009</v>
      </c>
      <c r="E2593">
        <v>9.0468164790145096</v>
      </c>
      <c r="F2593">
        <v>0</v>
      </c>
    </row>
    <row r="2594" spans="1:6">
      <c r="A2594" t="s">
        <v>3392</v>
      </c>
      <c r="B2594" t="s">
        <v>3393</v>
      </c>
      <c r="C2594">
        <v>9.3084925394612608</v>
      </c>
      <c r="D2594">
        <v>0</v>
      </c>
      <c r="E2594">
        <v>4.8358943592116139</v>
      </c>
      <c r="F2594">
        <v>0</v>
      </c>
    </row>
    <row r="2595" spans="1:6">
      <c r="A2595" t="s">
        <v>3394</v>
      </c>
      <c r="B2595" t="s">
        <v>3395</v>
      </c>
      <c r="C2595">
        <v>3.3383311674289833</v>
      </c>
      <c r="D2595">
        <v>0</v>
      </c>
      <c r="E2595">
        <v>5.9781212773719048</v>
      </c>
      <c r="F2595">
        <v>0</v>
      </c>
    </row>
    <row r="2596" spans="1:6">
      <c r="A2596" t="s">
        <v>1527</v>
      </c>
      <c r="B2596" t="s">
        <v>1158</v>
      </c>
      <c r="C2596">
        <v>0</v>
      </c>
      <c r="D2596">
        <v>3.6089546219082442</v>
      </c>
      <c r="E2596">
        <v>0</v>
      </c>
      <c r="F2596">
        <v>0</v>
      </c>
    </row>
    <row r="2597" spans="1:6">
      <c r="A2597" t="s">
        <v>1035</v>
      </c>
      <c r="B2597" t="s">
        <v>1036</v>
      </c>
      <c r="C2597">
        <v>0</v>
      </c>
      <c r="D2597">
        <v>0</v>
      </c>
      <c r="E2597">
        <v>3.5564542998147068</v>
      </c>
      <c r="F2597">
        <v>0</v>
      </c>
    </row>
    <row r="2598" spans="1:6">
      <c r="A2598" t="s">
        <v>3398</v>
      </c>
      <c r="B2598" t="s">
        <v>1588</v>
      </c>
      <c r="C2598">
        <v>3.5824534633378442</v>
      </c>
      <c r="D2598">
        <v>0</v>
      </c>
      <c r="E2598">
        <v>0</v>
      </c>
      <c r="F2598">
        <v>0</v>
      </c>
    </row>
    <row r="2599" spans="1:6">
      <c r="A2599" t="s">
        <v>1374</v>
      </c>
      <c r="B2599" t="s">
        <v>1375</v>
      </c>
      <c r="C2599">
        <v>0</v>
      </c>
      <c r="D2599">
        <v>0</v>
      </c>
      <c r="E2599">
        <v>2.5433069737047482</v>
      </c>
      <c r="F2599">
        <v>0</v>
      </c>
    </row>
    <row r="2600" spans="1:6">
      <c r="A2600" t="s">
        <v>3402</v>
      </c>
      <c r="B2600" t="s">
        <v>3403</v>
      </c>
      <c r="C2600">
        <v>3.7473678024313983</v>
      </c>
      <c r="D2600">
        <v>0</v>
      </c>
      <c r="E2600">
        <v>0</v>
      </c>
      <c r="F2600">
        <v>0</v>
      </c>
    </row>
    <row r="2601" spans="1:6">
      <c r="A2601" t="s">
        <v>1528</v>
      </c>
      <c r="B2601" t="s">
        <v>181</v>
      </c>
      <c r="C2601">
        <v>0</v>
      </c>
      <c r="D2601">
        <v>2.8119041738631974</v>
      </c>
      <c r="E2601">
        <v>0</v>
      </c>
      <c r="F2601">
        <v>0</v>
      </c>
    </row>
    <row r="2602" spans="1:6">
      <c r="A2602" t="s">
        <v>993</v>
      </c>
      <c r="B2602" t="s">
        <v>181</v>
      </c>
      <c r="C2602">
        <v>0</v>
      </c>
      <c r="D2602">
        <v>4.2534017188978233</v>
      </c>
      <c r="E2602">
        <v>3.6207771043979875</v>
      </c>
      <c r="F2602">
        <v>0</v>
      </c>
    </row>
    <row r="2603" spans="1:6">
      <c r="A2603" t="s">
        <v>571</v>
      </c>
      <c r="B2603" t="s">
        <v>181</v>
      </c>
      <c r="C2603">
        <v>0</v>
      </c>
      <c r="D2603">
        <v>0</v>
      </c>
      <c r="E2603">
        <v>4.5879618710318777</v>
      </c>
      <c r="F2603">
        <v>0</v>
      </c>
    </row>
    <row r="2604" spans="1:6">
      <c r="A2604" t="s">
        <v>1199</v>
      </c>
      <c r="B2604" t="s">
        <v>181</v>
      </c>
      <c r="C2604">
        <v>0</v>
      </c>
      <c r="D2604">
        <v>0</v>
      </c>
      <c r="E2604">
        <v>3.2074060302829235</v>
      </c>
      <c r="F2604">
        <v>0</v>
      </c>
    </row>
    <row r="2605" spans="1:6">
      <c r="A2605" t="s">
        <v>1228</v>
      </c>
      <c r="B2605" t="s">
        <v>1102</v>
      </c>
      <c r="C2605">
        <v>0</v>
      </c>
      <c r="D2605">
        <v>0</v>
      </c>
      <c r="E2605">
        <v>3.1579823349030143</v>
      </c>
      <c r="F2605">
        <v>0</v>
      </c>
    </row>
    <row r="2606" spans="1:6">
      <c r="A2606" t="s">
        <v>1317</v>
      </c>
      <c r="B2606" t="s">
        <v>1318</v>
      </c>
      <c r="C2606">
        <v>0</v>
      </c>
      <c r="D2606">
        <v>0</v>
      </c>
      <c r="E2606">
        <v>2.9065057743028091</v>
      </c>
      <c r="F2606">
        <v>0</v>
      </c>
    </row>
    <row r="2607" spans="1:6">
      <c r="A2607" t="s">
        <v>1531</v>
      </c>
      <c r="B2607" t="s">
        <v>1532</v>
      </c>
      <c r="C2607">
        <v>0</v>
      </c>
      <c r="D2607">
        <v>2.7112847054304159</v>
      </c>
      <c r="E2607">
        <v>0</v>
      </c>
      <c r="F2607">
        <v>0</v>
      </c>
    </row>
    <row r="2608" spans="1:6">
      <c r="A2608" t="s">
        <v>3419</v>
      </c>
      <c r="B2608" t="s">
        <v>181</v>
      </c>
      <c r="C2608">
        <v>7.2732794856910843</v>
      </c>
      <c r="D2608">
        <v>0</v>
      </c>
      <c r="E2608">
        <v>0</v>
      </c>
      <c r="F2608">
        <v>0</v>
      </c>
    </row>
    <row r="2609" spans="1:6">
      <c r="A2609" t="s">
        <v>305</v>
      </c>
      <c r="B2609" t="s">
        <v>306</v>
      </c>
      <c r="C2609">
        <v>0</v>
      </c>
      <c r="D2609">
        <v>3.1694795877076021</v>
      </c>
      <c r="E2609">
        <v>6.1805022826107923</v>
      </c>
      <c r="F2609">
        <v>0</v>
      </c>
    </row>
    <row r="2610" spans="1:6">
      <c r="A2610" t="s">
        <v>3420</v>
      </c>
      <c r="B2610" t="s">
        <v>3421</v>
      </c>
      <c r="C2610">
        <v>8.6759202296140341</v>
      </c>
      <c r="D2610">
        <v>3.9532950014144159</v>
      </c>
      <c r="E2610">
        <v>4.3702276984944861</v>
      </c>
      <c r="F2610">
        <v>0</v>
      </c>
    </row>
    <row r="2611" spans="1:6">
      <c r="A2611" t="s">
        <v>925</v>
      </c>
      <c r="B2611" t="s">
        <v>926</v>
      </c>
      <c r="C2611">
        <v>0</v>
      </c>
      <c r="D2611">
        <v>0</v>
      </c>
      <c r="E2611">
        <v>3.7885633306535262</v>
      </c>
      <c r="F2611">
        <v>0</v>
      </c>
    </row>
    <row r="2612" spans="1:6">
      <c r="A2612" t="s">
        <v>3424</v>
      </c>
      <c r="B2612" t="s">
        <v>3425</v>
      </c>
      <c r="C2612">
        <v>3.9049001387726614</v>
      </c>
      <c r="D2612">
        <v>0</v>
      </c>
      <c r="E2612">
        <v>0</v>
      </c>
      <c r="F2612">
        <v>0</v>
      </c>
    </row>
    <row r="2613" spans="1:6">
      <c r="A2613" t="s">
        <v>1300</v>
      </c>
      <c r="B2613" t="s">
        <v>1301</v>
      </c>
      <c r="C2613">
        <v>0</v>
      </c>
      <c r="D2613">
        <v>0</v>
      </c>
      <c r="E2613">
        <v>2.9463169417122184</v>
      </c>
      <c r="F2613">
        <v>0</v>
      </c>
    </row>
    <row r="2614" spans="1:6">
      <c r="A2614" t="s">
        <v>1052</v>
      </c>
      <c r="B2614" t="s">
        <v>1053</v>
      </c>
      <c r="C2614">
        <v>0</v>
      </c>
      <c r="D2614">
        <v>0</v>
      </c>
      <c r="E2614">
        <v>3.5312659513588085</v>
      </c>
      <c r="F2614">
        <v>0</v>
      </c>
    </row>
    <row r="2615" spans="1:6">
      <c r="A2615" t="s">
        <v>3427</v>
      </c>
      <c r="B2615" t="s">
        <v>3428</v>
      </c>
      <c r="C2615">
        <v>1.4752342070750615</v>
      </c>
      <c r="D2615">
        <v>0</v>
      </c>
      <c r="E2615">
        <v>1.2766802516676639</v>
      </c>
      <c r="F2615">
        <v>0</v>
      </c>
    </row>
    <row r="2616" spans="1:6">
      <c r="A2616" t="s">
        <v>621</v>
      </c>
      <c r="B2616" t="s">
        <v>181</v>
      </c>
      <c r="C2616">
        <v>0</v>
      </c>
      <c r="D2616">
        <v>0</v>
      </c>
      <c r="E2616">
        <v>4.4787396785586822</v>
      </c>
      <c r="F2616">
        <v>0</v>
      </c>
    </row>
    <row r="2617" spans="1:6">
      <c r="A2617" t="s">
        <v>3429</v>
      </c>
      <c r="B2617" t="s">
        <v>3430</v>
      </c>
      <c r="C2617">
        <v>3.6378294723494267</v>
      </c>
      <c r="D2617">
        <v>0</v>
      </c>
      <c r="E2617">
        <v>0</v>
      </c>
      <c r="F2617">
        <v>0</v>
      </c>
    </row>
    <row r="2618" spans="1:6">
      <c r="A2618" t="s">
        <v>1533</v>
      </c>
      <c r="B2618" t="s">
        <v>1534</v>
      </c>
      <c r="C2618">
        <v>0</v>
      </c>
      <c r="D2618">
        <v>3.9341026134887187</v>
      </c>
      <c r="E2618">
        <v>0</v>
      </c>
      <c r="F2618">
        <v>0</v>
      </c>
    </row>
    <row r="2619" spans="1:6">
      <c r="A2619" t="s">
        <v>3431</v>
      </c>
      <c r="B2619" t="s">
        <v>3432</v>
      </c>
      <c r="C2619">
        <v>3.4143538677275704</v>
      </c>
      <c r="D2619">
        <v>0</v>
      </c>
      <c r="E2619">
        <v>0</v>
      </c>
      <c r="F2619">
        <v>0</v>
      </c>
    </row>
    <row r="2620" spans="1:6">
      <c r="A2620" t="s">
        <v>3433</v>
      </c>
      <c r="B2620" t="s">
        <v>181</v>
      </c>
      <c r="C2620">
        <v>3.5536346967962724</v>
      </c>
      <c r="D2620">
        <v>0</v>
      </c>
      <c r="E2620">
        <v>0</v>
      </c>
      <c r="F2620">
        <v>0</v>
      </c>
    </row>
    <row r="2621" spans="1:6">
      <c r="A2621" t="s">
        <v>3450</v>
      </c>
      <c r="B2621" t="s">
        <v>181</v>
      </c>
      <c r="C2621">
        <v>4.0727113598001097</v>
      </c>
      <c r="D2621">
        <v>0</v>
      </c>
      <c r="E2621">
        <v>0</v>
      </c>
      <c r="F2621">
        <v>0</v>
      </c>
    </row>
    <row r="2622" spans="1:6">
      <c r="A2622" t="s">
        <v>3465</v>
      </c>
      <c r="B2622" t="s">
        <v>250</v>
      </c>
      <c r="C2622">
        <v>3.8716766954724573</v>
      </c>
      <c r="D2622">
        <v>0</v>
      </c>
      <c r="E2622">
        <v>0</v>
      </c>
      <c r="F2622">
        <v>0</v>
      </c>
    </row>
    <row r="2623" spans="1:6">
      <c r="A2623" t="s">
        <v>113</v>
      </c>
      <c r="B2623" t="s">
        <v>169</v>
      </c>
      <c r="C2623">
        <v>3.0900540343560072</v>
      </c>
      <c r="D2623">
        <v>0</v>
      </c>
      <c r="E2623">
        <v>3.0223063464789881</v>
      </c>
      <c r="F2623">
        <v>0</v>
      </c>
    </row>
    <row r="2624" spans="1:6">
      <c r="A2624" t="s">
        <v>27</v>
      </c>
      <c r="B2624" t="s">
        <v>1203</v>
      </c>
      <c r="C2624">
        <v>0</v>
      </c>
      <c r="D2624">
        <v>0</v>
      </c>
      <c r="E2624">
        <v>3.2032513284064374</v>
      </c>
      <c r="F2624">
        <v>0</v>
      </c>
    </row>
    <row r="2625" spans="1:6">
      <c r="A2625" t="s">
        <v>1296</v>
      </c>
      <c r="B2625" t="s">
        <v>1297</v>
      </c>
      <c r="C2625">
        <v>0</v>
      </c>
      <c r="D2625">
        <v>0</v>
      </c>
      <c r="E2625">
        <v>2.9679655698761334</v>
      </c>
      <c r="F2625">
        <v>0</v>
      </c>
    </row>
    <row r="2626" spans="1:6">
      <c r="A2626" t="s">
        <v>3470</v>
      </c>
      <c r="B2626" t="s">
        <v>1096</v>
      </c>
      <c r="C2626">
        <v>3.333662235139315</v>
      </c>
      <c r="D2626">
        <v>0</v>
      </c>
      <c r="E2626">
        <v>0</v>
      </c>
      <c r="F2626">
        <v>0</v>
      </c>
    </row>
    <row r="2627" spans="1:6">
      <c r="A2627" t="s">
        <v>3478</v>
      </c>
      <c r="B2627" t="s">
        <v>3479</v>
      </c>
      <c r="C2627">
        <v>10.628881090586571</v>
      </c>
      <c r="D2627">
        <v>4.679775958663587</v>
      </c>
      <c r="E2627">
        <v>9.5695231014005362</v>
      </c>
      <c r="F2627">
        <v>0</v>
      </c>
    </row>
    <row r="2628" spans="1:6">
      <c r="A2628" t="s">
        <v>3480</v>
      </c>
      <c r="B2628" t="s">
        <v>3481</v>
      </c>
      <c r="C2628">
        <v>3.280204633181059</v>
      </c>
      <c r="D2628">
        <v>0</v>
      </c>
      <c r="E2628">
        <v>0</v>
      </c>
      <c r="F2628">
        <v>0</v>
      </c>
    </row>
    <row r="2629" spans="1:6">
      <c r="A2629" t="s">
        <v>727</v>
      </c>
      <c r="B2629" t="s">
        <v>181</v>
      </c>
      <c r="C2629">
        <v>0</v>
      </c>
      <c r="D2629">
        <v>4.3427072978110468</v>
      </c>
      <c r="E2629">
        <v>4.1823081013596362</v>
      </c>
      <c r="F2629">
        <v>0</v>
      </c>
    </row>
    <row r="2630" spans="1:6">
      <c r="A2630" t="s">
        <v>3487</v>
      </c>
      <c r="B2630" t="s">
        <v>3488</v>
      </c>
      <c r="C2630">
        <v>12.875032916358531</v>
      </c>
      <c r="D2630">
        <v>10.706821726748402</v>
      </c>
      <c r="E2630">
        <v>4.3420236308065103</v>
      </c>
      <c r="F2630">
        <v>0</v>
      </c>
    </row>
    <row r="2631" spans="1:6">
      <c r="A2631" t="s">
        <v>3490</v>
      </c>
      <c r="B2631" t="s">
        <v>3491</v>
      </c>
      <c r="C2631">
        <v>9.0014275342458578</v>
      </c>
      <c r="D2631">
        <v>0</v>
      </c>
      <c r="E2631">
        <v>0</v>
      </c>
      <c r="F2631">
        <v>0</v>
      </c>
    </row>
    <row r="2632" spans="1:6">
      <c r="A2632" t="s">
        <v>3492</v>
      </c>
      <c r="B2632" t="s">
        <v>3493</v>
      </c>
      <c r="C2632">
        <v>3.8732571605692323</v>
      </c>
      <c r="D2632">
        <v>0</v>
      </c>
      <c r="E2632">
        <v>0</v>
      </c>
      <c r="F2632">
        <v>0</v>
      </c>
    </row>
    <row r="2633" spans="1:6">
      <c r="A2633" t="s">
        <v>583</v>
      </c>
      <c r="B2633" t="s">
        <v>584</v>
      </c>
      <c r="C2633">
        <v>0</v>
      </c>
      <c r="D2633">
        <v>0</v>
      </c>
      <c r="E2633">
        <v>4.5402488906828431</v>
      </c>
      <c r="F2633">
        <v>0</v>
      </c>
    </row>
    <row r="2634" spans="1:6">
      <c r="A2634" t="s">
        <v>504</v>
      </c>
      <c r="B2634" t="s">
        <v>181</v>
      </c>
      <c r="C2634">
        <v>0</v>
      </c>
      <c r="D2634">
        <v>0</v>
      </c>
      <c r="E2634">
        <v>4.8079159563614171</v>
      </c>
      <c r="F2634">
        <v>0</v>
      </c>
    </row>
    <row r="2635" spans="1:6">
      <c r="A2635" t="s">
        <v>1544</v>
      </c>
      <c r="B2635" t="s">
        <v>1545</v>
      </c>
      <c r="C2635">
        <v>0</v>
      </c>
      <c r="D2635">
        <v>8.7605665184704655</v>
      </c>
      <c r="E2635">
        <v>0</v>
      </c>
      <c r="F2635">
        <v>0</v>
      </c>
    </row>
    <row r="2636" spans="1:6">
      <c r="A2636" t="s">
        <v>3502</v>
      </c>
      <c r="B2636" t="s">
        <v>3503</v>
      </c>
      <c r="C2636">
        <v>3.8758724421638484</v>
      </c>
      <c r="D2636">
        <v>0</v>
      </c>
      <c r="E2636">
        <v>0</v>
      </c>
      <c r="F2636">
        <v>0</v>
      </c>
    </row>
    <row r="2637" spans="1:6">
      <c r="A2637" t="s">
        <v>1132</v>
      </c>
      <c r="B2637" t="s">
        <v>1133</v>
      </c>
      <c r="C2637">
        <v>0</v>
      </c>
      <c r="D2637">
        <v>0</v>
      </c>
      <c r="E2637">
        <v>3.3389655050226485</v>
      </c>
      <c r="F2637">
        <v>0</v>
      </c>
    </row>
    <row r="2638" spans="1:6">
      <c r="A2638" t="s">
        <v>1546</v>
      </c>
      <c r="B2638" t="s">
        <v>1547</v>
      </c>
      <c r="C2638">
        <v>0</v>
      </c>
      <c r="D2638">
        <v>4.4474391897365981</v>
      </c>
      <c r="E2638">
        <v>0</v>
      </c>
      <c r="F2638">
        <v>0</v>
      </c>
    </row>
    <row r="2639" spans="1:6">
      <c r="A2639" t="s">
        <v>535</v>
      </c>
      <c r="B2639" t="s">
        <v>536</v>
      </c>
      <c r="C2639">
        <v>0</v>
      </c>
      <c r="D2639">
        <v>0</v>
      </c>
      <c r="E2639">
        <v>4.6685990867660037</v>
      </c>
      <c r="F2639">
        <v>0</v>
      </c>
    </row>
    <row r="2640" spans="1:6">
      <c r="A2640" t="s">
        <v>3516</v>
      </c>
      <c r="B2640" t="s">
        <v>3517</v>
      </c>
      <c r="C2640">
        <v>3.8716766954724573</v>
      </c>
      <c r="D2640">
        <v>0</v>
      </c>
      <c r="E2640">
        <v>3.6725029915043623</v>
      </c>
      <c r="F2640">
        <v>0</v>
      </c>
    </row>
    <row r="2641" spans="1:6">
      <c r="A2641" t="s">
        <v>1548</v>
      </c>
      <c r="B2641" t="s">
        <v>1549</v>
      </c>
      <c r="C2641">
        <v>0</v>
      </c>
      <c r="D2641">
        <v>7.5081306492456257</v>
      </c>
      <c r="E2641">
        <v>0</v>
      </c>
      <c r="F2641">
        <v>0</v>
      </c>
    </row>
    <row r="2642" spans="1:6">
      <c r="A2642" t="s">
        <v>3522</v>
      </c>
      <c r="B2642" t="s">
        <v>3523</v>
      </c>
      <c r="C2642">
        <v>4.3576206602462264</v>
      </c>
      <c r="D2642">
        <v>0</v>
      </c>
      <c r="E2642">
        <v>0</v>
      </c>
      <c r="F2642">
        <v>0</v>
      </c>
    </row>
    <row r="2643" spans="1:6">
      <c r="A2643" t="s">
        <v>3527</v>
      </c>
      <c r="B2643" t="s">
        <v>3528</v>
      </c>
      <c r="C2643">
        <v>8.9872320717517411</v>
      </c>
      <c r="D2643">
        <v>4.0856634701166525</v>
      </c>
      <c r="E2643">
        <v>0</v>
      </c>
      <c r="F2643">
        <v>0</v>
      </c>
    </row>
    <row r="2644" spans="1:6">
      <c r="A2644" t="s">
        <v>3539</v>
      </c>
      <c r="B2644" t="s">
        <v>3540</v>
      </c>
      <c r="C2644">
        <v>4.5120988824474342</v>
      </c>
      <c r="D2644">
        <v>4.2158323712223442</v>
      </c>
      <c r="E2644">
        <v>4.5366557368277176</v>
      </c>
      <c r="F2644">
        <v>0</v>
      </c>
    </row>
    <row r="2645" spans="1:6">
      <c r="A2645" t="s">
        <v>3543</v>
      </c>
      <c r="B2645" t="s">
        <v>3544</v>
      </c>
      <c r="C2645">
        <v>3.6659063419096034</v>
      </c>
      <c r="D2645">
        <v>0</v>
      </c>
      <c r="E2645">
        <v>0</v>
      </c>
      <c r="F2645">
        <v>0</v>
      </c>
    </row>
    <row r="2646" spans="1:6">
      <c r="A2646" t="s">
        <v>3547</v>
      </c>
      <c r="B2646" t="s">
        <v>181</v>
      </c>
      <c r="C2646">
        <v>4.2068139645120866</v>
      </c>
      <c r="D2646">
        <v>0</v>
      </c>
      <c r="E2646">
        <v>5.1685990867660037</v>
      </c>
      <c r="F2646">
        <v>0</v>
      </c>
    </row>
    <row r="2647" spans="1:6">
      <c r="A2647" t="s">
        <v>395</v>
      </c>
      <c r="B2647" t="s">
        <v>181</v>
      </c>
      <c r="C2647">
        <v>0</v>
      </c>
      <c r="D2647">
        <v>0</v>
      </c>
      <c r="E2647">
        <v>9.58739187252554</v>
      </c>
      <c r="F2647">
        <v>0</v>
      </c>
    </row>
    <row r="2648" spans="1:6">
      <c r="A2648" t="s">
        <v>3548</v>
      </c>
      <c r="B2648" t="s">
        <v>3549</v>
      </c>
      <c r="C2648">
        <v>2.5237255702081951</v>
      </c>
      <c r="D2648">
        <v>0</v>
      </c>
      <c r="E2648">
        <v>0</v>
      </c>
      <c r="F2648">
        <v>0</v>
      </c>
    </row>
    <row r="2649" spans="1:6">
      <c r="A2649" t="s">
        <v>3550</v>
      </c>
      <c r="B2649" t="s">
        <v>181</v>
      </c>
      <c r="C2649">
        <v>3.9820548935090732</v>
      </c>
      <c r="D2649">
        <v>7.8587703142868017</v>
      </c>
      <c r="E2649">
        <v>3.8602076424531648</v>
      </c>
      <c r="F2649">
        <v>0</v>
      </c>
    </row>
    <row r="2650" spans="1:6">
      <c r="A2650" t="s">
        <v>3551</v>
      </c>
      <c r="B2650" t="s">
        <v>1537</v>
      </c>
      <c r="C2650">
        <v>4.0449238403445831</v>
      </c>
      <c r="D2650">
        <v>0</v>
      </c>
      <c r="E2650">
        <v>3.1847332418253615</v>
      </c>
      <c r="F2650">
        <v>0</v>
      </c>
    </row>
    <row r="2651" spans="1:6">
      <c r="A2651" t="s">
        <v>3554</v>
      </c>
      <c r="B2651" t="s">
        <v>3555</v>
      </c>
      <c r="C2651">
        <v>7.4269958749246019</v>
      </c>
      <c r="D2651">
        <v>0</v>
      </c>
      <c r="E2651">
        <v>6.8676371133137177</v>
      </c>
      <c r="F2651">
        <v>0</v>
      </c>
    </row>
    <row r="2652" spans="1:6">
      <c r="A2652" t="s">
        <v>1552</v>
      </c>
      <c r="B2652" t="s">
        <v>181</v>
      </c>
      <c r="C2652">
        <v>0</v>
      </c>
      <c r="D2652">
        <v>3.441504894809547</v>
      </c>
      <c r="E2652">
        <v>0</v>
      </c>
      <c r="F2652">
        <v>0</v>
      </c>
    </row>
    <row r="2653" spans="1:6">
      <c r="A2653" t="s">
        <v>1134</v>
      </c>
      <c r="B2653" t="s">
        <v>1135</v>
      </c>
      <c r="C2653">
        <v>0</v>
      </c>
      <c r="D2653">
        <v>0</v>
      </c>
      <c r="E2653">
        <v>3.3389655050226485</v>
      </c>
      <c r="F2653">
        <v>0</v>
      </c>
    </row>
    <row r="2654" spans="1:6">
      <c r="A2654" t="s">
        <v>1553</v>
      </c>
      <c r="B2654" t="s">
        <v>181</v>
      </c>
      <c r="C2654">
        <v>0</v>
      </c>
      <c r="D2654">
        <v>6.6970152054259593</v>
      </c>
      <c r="E2654">
        <v>0</v>
      </c>
      <c r="F2654">
        <v>0</v>
      </c>
    </row>
    <row r="2655" spans="1:6">
      <c r="A2655" t="s">
        <v>93</v>
      </c>
      <c r="B2655" t="s">
        <v>136</v>
      </c>
      <c r="C2655">
        <v>0</v>
      </c>
      <c r="D2655">
        <v>4.4700540038160721</v>
      </c>
      <c r="E2655">
        <v>3.9223999506553309</v>
      </c>
      <c r="F2655">
        <v>0</v>
      </c>
    </row>
    <row r="2656" spans="1:6">
      <c r="A2656" t="s">
        <v>717</v>
      </c>
      <c r="B2656" t="s">
        <v>718</v>
      </c>
      <c r="C2656">
        <v>0</v>
      </c>
      <c r="D2656">
        <v>0</v>
      </c>
      <c r="E2656">
        <v>7.4070574780855889</v>
      </c>
      <c r="F2656">
        <v>0</v>
      </c>
    </row>
    <row r="2657" spans="1:6">
      <c r="A2657" t="s">
        <v>3575</v>
      </c>
      <c r="B2657" t="s">
        <v>3576</v>
      </c>
      <c r="C2657">
        <v>3.6158505995145012</v>
      </c>
      <c r="D2657">
        <v>3.7568243250756952</v>
      </c>
      <c r="E2657">
        <v>0</v>
      </c>
      <c r="F2657">
        <v>0</v>
      </c>
    </row>
    <row r="2658" spans="1:6">
      <c r="A2658" t="s">
        <v>753</v>
      </c>
      <c r="B2658" t="s">
        <v>754</v>
      </c>
      <c r="C2658">
        <v>0</v>
      </c>
      <c r="D2658">
        <v>8.7240992727303777</v>
      </c>
      <c r="E2658">
        <v>7.1399716295792688</v>
      </c>
      <c r="F2658">
        <v>0</v>
      </c>
    </row>
    <row r="2659" spans="1:6">
      <c r="A2659" t="s">
        <v>1012</v>
      </c>
      <c r="B2659" t="s">
        <v>181</v>
      </c>
      <c r="C2659">
        <v>0</v>
      </c>
      <c r="D2659">
        <v>0</v>
      </c>
      <c r="E2659">
        <v>3.6013557797304485</v>
      </c>
      <c r="F2659">
        <v>0</v>
      </c>
    </row>
    <row r="2660" spans="1:6">
      <c r="A2660" t="s">
        <v>3580</v>
      </c>
      <c r="B2660" t="s">
        <v>3581</v>
      </c>
      <c r="C2660">
        <v>7.3446093823282057</v>
      </c>
      <c r="D2660">
        <v>7.2934804238953097</v>
      </c>
      <c r="E2660">
        <v>0</v>
      </c>
      <c r="F2660">
        <v>0</v>
      </c>
    </row>
    <row r="2661" spans="1:6">
      <c r="A2661" t="s">
        <v>3607</v>
      </c>
      <c r="B2661" t="s">
        <v>181</v>
      </c>
      <c r="C2661">
        <v>2.9273718694977675</v>
      </c>
      <c r="D2661">
        <v>0</v>
      </c>
      <c r="E2661">
        <v>0</v>
      </c>
      <c r="F2661">
        <v>0</v>
      </c>
    </row>
    <row r="2662" spans="1:6">
      <c r="A2662" t="s">
        <v>3608</v>
      </c>
      <c r="B2662" t="s">
        <v>1753</v>
      </c>
      <c r="C2662">
        <v>7.6876540018675987</v>
      </c>
      <c r="D2662">
        <v>0</v>
      </c>
      <c r="E2662">
        <v>3.522360983670489</v>
      </c>
      <c r="F2662">
        <v>0</v>
      </c>
    </row>
    <row r="2663" spans="1:6">
      <c r="A2663" t="s">
        <v>3613</v>
      </c>
      <c r="B2663" t="s">
        <v>181</v>
      </c>
      <c r="C2663">
        <v>3.2971249738286761</v>
      </c>
      <c r="D2663">
        <v>0</v>
      </c>
      <c r="E2663">
        <v>0</v>
      </c>
      <c r="F2663">
        <v>0</v>
      </c>
    </row>
    <row r="2664" spans="1:6">
      <c r="A2664" t="s">
        <v>3614</v>
      </c>
      <c r="B2664" t="s">
        <v>3615</v>
      </c>
      <c r="C2664">
        <v>3.5504888238624104</v>
      </c>
      <c r="D2664">
        <v>0</v>
      </c>
      <c r="E2664">
        <v>0</v>
      </c>
      <c r="F2664">
        <v>0</v>
      </c>
    </row>
    <row r="2665" spans="1:6">
      <c r="A2665" t="s">
        <v>3616</v>
      </c>
      <c r="B2665" t="s">
        <v>3617</v>
      </c>
      <c r="C2665">
        <v>3.6977028022831657</v>
      </c>
      <c r="D2665">
        <v>3.8739957646293774</v>
      </c>
      <c r="E2665">
        <v>0</v>
      </c>
      <c r="F2665">
        <v>0</v>
      </c>
    </row>
    <row r="2666" spans="1:6">
      <c r="A2666" t="s">
        <v>3618</v>
      </c>
      <c r="B2666" t="s">
        <v>3619</v>
      </c>
      <c r="C2666">
        <v>3.6839039310579245</v>
      </c>
      <c r="D2666">
        <v>3.5601967077962176</v>
      </c>
      <c r="E2666">
        <v>3.192283961586913</v>
      </c>
      <c r="F2666">
        <v>0</v>
      </c>
    </row>
    <row r="2667" spans="1:6">
      <c r="A2667" t="s">
        <v>3620</v>
      </c>
      <c r="B2667" t="s">
        <v>3621</v>
      </c>
      <c r="C2667">
        <v>2.9905838335528414</v>
      </c>
      <c r="D2667">
        <v>0</v>
      </c>
      <c r="E2667">
        <v>3.0839599327759677</v>
      </c>
      <c r="F2667">
        <v>0</v>
      </c>
    </row>
    <row r="2668" spans="1:6">
      <c r="A2668" t="s">
        <v>216</v>
      </c>
      <c r="B2668" t="s">
        <v>217</v>
      </c>
      <c r="C2668">
        <v>0</v>
      </c>
      <c r="D2668">
        <v>4.0404087638041633</v>
      </c>
      <c r="E2668">
        <v>3.6648757492585893</v>
      </c>
      <c r="F2668">
        <v>0</v>
      </c>
    </row>
    <row r="2669" spans="1:6">
      <c r="A2669" t="s">
        <v>1276</v>
      </c>
      <c r="B2669" t="s">
        <v>1277</v>
      </c>
      <c r="C2669">
        <v>0</v>
      </c>
      <c r="D2669">
        <v>0</v>
      </c>
      <c r="E2669">
        <v>3.0167115007687255</v>
      </c>
      <c r="F2669">
        <v>0</v>
      </c>
    </row>
    <row r="2670" spans="1:6">
      <c r="A2670" t="s">
        <v>3624</v>
      </c>
      <c r="B2670" t="s">
        <v>3428</v>
      </c>
      <c r="C2670">
        <v>2.6821111105467659</v>
      </c>
      <c r="D2670">
        <v>0</v>
      </c>
      <c r="E2670">
        <v>0</v>
      </c>
      <c r="F2670">
        <v>0</v>
      </c>
    </row>
    <row r="2671" spans="1:6">
      <c r="A2671" t="s">
        <v>3627</v>
      </c>
      <c r="B2671" t="s">
        <v>280</v>
      </c>
      <c r="C2671">
        <v>7.218756996848259</v>
      </c>
      <c r="D2671">
        <v>0</v>
      </c>
      <c r="E2671">
        <v>3.4797691705563247</v>
      </c>
      <c r="F2671">
        <v>0</v>
      </c>
    </row>
    <row r="2672" spans="1:6">
      <c r="A2672" t="s">
        <v>1262</v>
      </c>
      <c r="B2672" t="s">
        <v>1263</v>
      </c>
      <c r="C2672">
        <v>0</v>
      </c>
      <c r="D2672">
        <v>0</v>
      </c>
      <c r="E2672">
        <v>3.0516439042060113</v>
      </c>
      <c r="F2672">
        <v>0</v>
      </c>
    </row>
    <row r="2673" spans="1:6">
      <c r="A2673" t="s">
        <v>3630</v>
      </c>
      <c r="B2673" t="s">
        <v>3631</v>
      </c>
      <c r="C2673">
        <v>2.6977028022831653</v>
      </c>
      <c r="D2673">
        <v>0</v>
      </c>
      <c r="E2673">
        <v>0</v>
      </c>
      <c r="F2673">
        <v>0</v>
      </c>
    </row>
    <row r="2674" spans="1:6">
      <c r="A2674" t="s">
        <v>3632</v>
      </c>
      <c r="B2674" t="s">
        <v>3633</v>
      </c>
      <c r="C2674">
        <v>2.7459265481648374</v>
      </c>
      <c r="D2674">
        <v>0</v>
      </c>
      <c r="E2674">
        <v>6.1709899835944144</v>
      </c>
      <c r="F2674">
        <v>0</v>
      </c>
    </row>
    <row r="2675" spans="1:6">
      <c r="A2675" t="s">
        <v>1381</v>
      </c>
      <c r="B2675" t="s">
        <v>1382</v>
      </c>
      <c r="C2675">
        <v>0</v>
      </c>
      <c r="D2675">
        <v>0</v>
      </c>
      <c r="E2675">
        <v>2.4234973434827869</v>
      </c>
      <c r="F2675">
        <v>0</v>
      </c>
    </row>
    <row r="2676" spans="1:6">
      <c r="A2676" t="s">
        <v>3636</v>
      </c>
      <c r="B2676" t="s">
        <v>181</v>
      </c>
      <c r="C2676">
        <v>4.2304122291613417</v>
      </c>
      <c r="D2676">
        <v>0</v>
      </c>
      <c r="E2676">
        <v>0</v>
      </c>
      <c r="F2676">
        <v>0</v>
      </c>
    </row>
    <row r="2677" spans="1:6">
      <c r="A2677" t="s">
        <v>3639</v>
      </c>
      <c r="B2677" t="s">
        <v>3640</v>
      </c>
      <c r="C2677">
        <v>4.1227050467185267</v>
      </c>
      <c r="D2677">
        <v>3.7914661414941286</v>
      </c>
      <c r="E2677">
        <v>0</v>
      </c>
      <c r="F2677">
        <v>0</v>
      </c>
    </row>
    <row r="2678" spans="1:6">
      <c r="A2678" t="s">
        <v>1562</v>
      </c>
      <c r="B2678" t="s">
        <v>1563</v>
      </c>
      <c r="C2678">
        <v>0</v>
      </c>
      <c r="D2678">
        <v>4.1738771138441146</v>
      </c>
      <c r="E2678">
        <v>0</v>
      </c>
      <c r="F2678">
        <v>0</v>
      </c>
    </row>
    <row r="2679" spans="1:6">
      <c r="A2679" t="s">
        <v>3641</v>
      </c>
      <c r="B2679" t="s">
        <v>181</v>
      </c>
      <c r="C2679">
        <v>2.9021300578173692</v>
      </c>
      <c r="D2679">
        <v>0</v>
      </c>
      <c r="E2679">
        <v>0</v>
      </c>
      <c r="F2679">
        <v>0</v>
      </c>
    </row>
    <row r="2680" spans="1:6">
      <c r="A2680" t="s">
        <v>1148</v>
      </c>
      <c r="B2680" t="s">
        <v>1149</v>
      </c>
      <c r="C2680">
        <v>0</v>
      </c>
      <c r="D2680">
        <v>0</v>
      </c>
      <c r="E2680">
        <v>3.3161341077497566</v>
      </c>
      <c r="F2680">
        <v>0</v>
      </c>
    </row>
    <row r="2681" spans="1:6">
      <c r="A2681" t="s">
        <v>879</v>
      </c>
      <c r="B2681" t="s">
        <v>181</v>
      </c>
      <c r="C2681">
        <v>0</v>
      </c>
      <c r="D2681">
        <v>0</v>
      </c>
      <c r="E2681">
        <v>3.8703288858119471</v>
      </c>
      <c r="F2681">
        <v>0</v>
      </c>
    </row>
    <row r="2682" spans="1:6">
      <c r="A2682" t="s">
        <v>1565</v>
      </c>
      <c r="B2682" t="s">
        <v>181</v>
      </c>
      <c r="C2682">
        <v>0</v>
      </c>
      <c r="D2682">
        <v>3.4769817994353915</v>
      </c>
      <c r="E2682">
        <v>0</v>
      </c>
      <c r="F2682">
        <v>0</v>
      </c>
    </row>
    <row r="2683" spans="1:6">
      <c r="A2683" t="s">
        <v>3648</v>
      </c>
      <c r="B2683" t="s">
        <v>3649</v>
      </c>
      <c r="C2683">
        <v>3.7038888052680674</v>
      </c>
      <c r="D2683">
        <v>3.6915065077443354</v>
      </c>
      <c r="E2683">
        <v>0</v>
      </c>
      <c r="F2683">
        <v>0</v>
      </c>
    </row>
    <row r="2684" spans="1:6">
      <c r="A2684" t="s">
        <v>3650</v>
      </c>
      <c r="B2684" t="s">
        <v>3651</v>
      </c>
      <c r="C2684">
        <v>3.8064710981523322</v>
      </c>
      <c r="D2684">
        <v>0</v>
      </c>
      <c r="E2684">
        <v>0</v>
      </c>
      <c r="F2684">
        <v>0</v>
      </c>
    </row>
    <row r="2685" spans="1:6">
      <c r="A2685" t="s">
        <v>1566</v>
      </c>
      <c r="B2685" t="s">
        <v>181</v>
      </c>
      <c r="C2685">
        <v>0</v>
      </c>
      <c r="D2685">
        <v>3.4707879309091187</v>
      </c>
      <c r="E2685">
        <v>0</v>
      </c>
      <c r="F2685">
        <v>0</v>
      </c>
    </row>
    <row r="2686" spans="1:6">
      <c r="A2686" t="s">
        <v>998</v>
      </c>
      <c r="B2686" t="s">
        <v>181</v>
      </c>
      <c r="C2686">
        <v>0</v>
      </c>
      <c r="D2686">
        <v>0</v>
      </c>
      <c r="E2686">
        <v>6.2027137899593834</v>
      </c>
      <c r="F2686">
        <v>0</v>
      </c>
    </row>
    <row r="2687" spans="1:6">
      <c r="A2687" t="s">
        <v>980</v>
      </c>
      <c r="B2687" t="s">
        <v>181</v>
      </c>
      <c r="C2687">
        <v>0</v>
      </c>
      <c r="D2687">
        <v>0</v>
      </c>
      <c r="E2687">
        <v>3.6596102512619351</v>
      </c>
      <c r="F2687">
        <v>0</v>
      </c>
    </row>
    <row r="2688" spans="1:6">
      <c r="A2688" t="s">
        <v>3660</v>
      </c>
      <c r="B2688" t="s">
        <v>990</v>
      </c>
      <c r="C2688">
        <v>2.8595917202408949</v>
      </c>
      <c r="D2688">
        <v>0</v>
      </c>
      <c r="E2688">
        <v>3.2377856606462752</v>
      </c>
      <c r="F2688">
        <v>0</v>
      </c>
    </row>
    <row r="2689" spans="1:6">
      <c r="A2689" t="s">
        <v>766</v>
      </c>
      <c r="B2689" t="s">
        <v>767</v>
      </c>
      <c r="C2689">
        <v>0</v>
      </c>
      <c r="D2689">
        <v>3.8400918407962452</v>
      </c>
      <c r="E2689">
        <v>4.0772571759023846</v>
      </c>
      <c r="F2689">
        <v>0</v>
      </c>
    </row>
    <row r="2690" spans="1:6">
      <c r="A2690" t="s">
        <v>869</v>
      </c>
      <c r="B2690" t="s">
        <v>870</v>
      </c>
      <c r="C2690">
        <v>0</v>
      </c>
      <c r="D2690">
        <v>4.0469332398609152</v>
      </c>
      <c r="E2690">
        <v>3.886536626719439</v>
      </c>
      <c r="F2690">
        <v>0</v>
      </c>
    </row>
    <row r="2691" spans="1:6">
      <c r="A2691" t="s">
        <v>1211</v>
      </c>
      <c r="B2691" t="s">
        <v>1212</v>
      </c>
      <c r="C2691">
        <v>0</v>
      </c>
      <c r="D2691">
        <v>0</v>
      </c>
      <c r="E2691">
        <v>3.1748949351209363</v>
      </c>
      <c r="F2691">
        <v>0</v>
      </c>
    </row>
    <row r="2692" spans="1:6">
      <c r="A2692" t="s">
        <v>3664</v>
      </c>
      <c r="B2692" t="s">
        <v>3665</v>
      </c>
      <c r="C2692">
        <v>2.8098532250229451</v>
      </c>
      <c r="D2692">
        <v>0</v>
      </c>
      <c r="E2692">
        <v>0</v>
      </c>
      <c r="F2692">
        <v>0</v>
      </c>
    </row>
    <row r="2693" spans="1:6">
      <c r="A2693" t="s">
        <v>651</v>
      </c>
      <c r="B2693" t="s">
        <v>181</v>
      </c>
      <c r="C2693">
        <v>0</v>
      </c>
      <c r="D2693">
        <v>0</v>
      </c>
      <c r="E2693">
        <v>4.3735426199779077</v>
      </c>
      <c r="F2693">
        <v>0</v>
      </c>
    </row>
    <row r="2694" spans="1:6">
      <c r="A2694" t="s">
        <v>710</v>
      </c>
      <c r="B2694" t="s">
        <v>711</v>
      </c>
      <c r="C2694">
        <v>0</v>
      </c>
      <c r="D2694">
        <v>0</v>
      </c>
      <c r="E2694">
        <v>4.2387981920727968</v>
      </c>
      <c r="F2694">
        <v>0</v>
      </c>
    </row>
    <row r="2695" spans="1:6">
      <c r="A2695" t="s">
        <v>733</v>
      </c>
      <c r="B2695" t="s">
        <v>734</v>
      </c>
      <c r="C2695">
        <v>0</v>
      </c>
      <c r="D2695">
        <v>7.9325790030991206</v>
      </c>
      <c r="E2695">
        <v>4.1604002744408186</v>
      </c>
      <c r="F2695">
        <v>0</v>
      </c>
    </row>
    <row r="2696" spans="1:6">
      <c r="A2696" t="s">
        <v>3680</v>
      </c>
      <c r="B2696" t="s">
        <v>3681</v>
      </c>
      <c r="C2696">
        <v>3.5967380394362296</v>
      </c>
      <c r="D2696">
        <v>0</v>
      </c>
      <c r="E2696">
        <v>3.1050190617364448</v>
      </c>
      <c r="F2696">
        <v>0</v>
      </c>
    </row>
    <row r="2697" spans="1:6">
      <c r="A2697" t="s">
        <v>3684</v>
      </c>
      <c r="B2697" t="s">
        <v>3685</v>
      </c>
      <c r="C2697">
        <v>3.4400978644715492</v>
      </c>
      <c r="D2697">
        <v>0</v>
      </c>
      <c r="E2697">
        <v>5.4599123319327774</v>
      </c>
      <c r="F2697">
        <v>0</v>
      </c>
    </row>
    <row r="2698" spans="1:6">
      <c r="A2698" t="s">
        <v>1569</v>
      </c>
      <c r="B2698" t="s">
        <v>1036</v>
      </c>
      <c r="C2698">
        <v>0</v>
      </c>
      <c r="D2698">
        <v>4.0159126204635553</v>
      </c>
      <c r="E2698">
        <v>0</v>
      </c>
      <c r="F2698">
        <v>0</v>
      </c>
    </row>
    <row r="2699" spans="1:6">
      <c r="A2699" t="s">
        <v>1302</v>
      </c>
      <c r="B2699" t="s">
        <v>1303</v>
      </c>
      <c r="C2699">
        <v>0</v>
      </c>
      <c r="D2699">
        <v>0</v>
      </c>
      <c r="E2699">
        <v>2.9409546445235955</v>
      </c>
      <c r="F2699">
        <v>0</v>
      </c>
    </row>
    <row r="2700" spans="1:6">
      <c r="A2700" t="s">
        <v>3694</v>
      </c>
      <c r="B2700" t="s">
        <v>2738</v>
      </c>
      <c r="C2700">
        <v>3.5309960768671105</v>
      </c>
      <c r="D2700">
        <v>0</v>
      </c>
      <c r="E2700">
        <v>6.3636016761045875</v>
      </c>
      <c r="F2700">
        <v>0</v>
      </c>
    </row>
    <row r="2701" spans="1:6">
      <c r="A2701" t="s">
        <v>3695</v>
      </c>
      <c r="B2701" t="s">
        <v>3696</v>
      </c>
      <c r="C2701">
        <v>3.3989604317247206</v>
      </c>
      <c r="D2701">
        <v>0</v>
      </c>
      <c r="E2701">
        <v>0</v>
      </c>
      <c r="F2701">
        <v>0</v>
      </c>
    </row>
    <row r="2702" spans="1:6">
      <c r="A2702" t="s">
        <v>1054</v>
      </c>
      <c r="B2702" t="s">
        <v>181</v>
      </c>
      <c r="C2702">
        <v>0</v>
      </c>
      <c r="D2702">
        <v>0</v>
      </c>
      <c r="E2702">
        <v>3.5232891833101649</v>
      </c>
      <c r="F2702">
        <v>0</v>
      </c>
    </row>
    <row r="2703" spans="1:6">
      <c r="A2703" t="s">
        <v>253</v>
      </c>
      <c r="B2703" t="s">
        <v>254</v>
      </c>
      <c r="C2703">
        <v>0</v>
      </c>
      <c r="D2703">
        <v>0</v>
      </c>
      <c r="E2703">
        <v>7.7655299200732779</v>
      </c>
      <c r="F2703">
        <v>0</v>
      </c>
    </row>
    <row r="2704" spans="1:6">
      <c r="A2704" t="s">
        <v>1184</v>
      </c>
      <c r="B2704" t="s">
        <v>1185</v>
      </c>
      <c r="C2704">
        <v>0</v>
      </c>
      <c r="D2704">
        <v>0</v>
      </c>
      <c r="E2704">
        <v>3.2441610955704099</v>
      </c>
      <c r="F2704">
        <v>0</v>
      </c>
    </row>
    <row r="2705" spans="1:6">
      <c r="A2705" t="s">
        <v>607</v>
      </c>
      <c r="B2705" t="s">
        <v>608</v>
      </c>
      <c r="C2705">
        <v>0</v>
      </c>
      <c r="D2705">
        <v>0</v>
      </c>
      <c r="E2705">
        <v>4.499915462133961</v>
      </c>
      <c r="F2705">
        <v>0</v>
      </c>
    </row>
    <row r="2706" spans="1:6">
      <c r="A2706" t="s">
        <v>3705</v>
      </c>
      <c r="B2706" t="s">
        <v>181</v>
      </c>
      <c r="C2706">
        <v>9.3071354481325805</v>
      </c>
      <c r="D2706">
        <v>3.6651447415005296</v>
      </c>
      <c r="E2706">
        <v>0</v>
      </c>
      <c r="F2706">
        <v>0</v>
      </c>
    </row>
    <row r="2707" spans="1:6">
      <c r="A2707" t="s">
        <v>3706</v>
      </c>
      <c r="B2707" t="s">
        <v>181</v>
      </c>
      <c r="C2707">
        <v>2.4610989241981835</v>
      </c>
      <c r="D2707">
        <v>0</v>
      </c>
      <c r="E2707">
        <v>4.3935799023004565</v>
      </c>
      <c r="F2707">
        <v>0</v>
      </c>
    </row>
    <row r="2708" spans="1:6">
      <c r="A2708" t="s">
        <v>1063</v>
      </c>
      <c r="B2708" t="s">
        <v>1064</v>
      </c>
      <c r="C2708">
        <v>0</v>
      </c>
      <c r="D2708">
        <v>0</v>
      </c>
      <c r="E2708">
        <v>3.4922946751812285</v>
      </c>
      <c r="F2708">
        <v>0</v>
      </c>
    </row>
    <row r="2709" spans="1:6">
      <c r="A2709" t="s">
        <v>3708</v>
      </c>
      <c r="B2709" t="s">
        <v>3709</v>
      </c>
      <c r="C2709">
        <v>2.9327119891565667</v>
      </c>
      <c r="D2709">
        <v>0</v>
      </c>
      <c r="E2709">
        <v>0</v>
      </c>
      <c r="F2709">
        <v>0</v>
      </c>
    </row>
    <row r="2710" spans="1:6">
      <c r="A2710" t="s">
        <v>1251</v>
      </c>
      <c r="B2710" t="s">
        <v>1252</v>
      </c>
      <c r="C2710">
        <v>0</v>
      </c>
      <c r="D2710">
        <v>0</v>
      </c>
      <c r="E2710">
        <v>3.093725527013663</v>
      </c>
      <c r="F2710">
        <v>0</v>
      </c>
    </row>
    <row r="2711" spans="1:6">
      <c r="A2711" t="s">
        <v>1174</v>
      </c>
      <c r="B2711" t="s">
        <v>1175</v>
      </c>
      <c r="C2711">
        <v>0</v>
      </c>
      <c r="D2711">
        <v>0</v>
      </c>
      <c r="E2711">
        <v>3.2550062327242579</v>
      </c>
      <c r="F2711">
        <v>0</v>
      </c>
    </row>
    <row r="2712" spans="1:6">
      <c r="A2712" t="s">
        <v>3714</v>
      </c>
      <c r="B2712" t="s">
        <v>181</v>
      </c>
      <c r="C2712">
        <v>4.619262081389774</v>
      </c>
      <c r="D2712">
        <v>4.2602504122739324</v>
      </c>
      <c r="E2712">
        <v>8.4175511220232231</v>
      </c>
      <c r="F2712">
        <v>0</v>
      </c>
    </row>
    <row r="2713" spans="1:6">
      <c r="A2713" t="s">
        <v>1073</v>
      </c>
      <c r="B2713" t="s">
        <v>1066</v>
      </c>
      <c r="C2713">
        <v>0</v>
      </c>
      <c r="D2713">
        <v>0</v>
      </c>
      <c r="E2713">
        <v>3.4872646562419409</v>
      </c>
      <c r="F2713">
        <v>0</v>
      </c>
    </row>
    <row r="2714" spans="1:6">
      <c r="A2714" t="s">
        <v>1575</v>
      </c>
      <c r="B2714" t="s">
        <v>1576</v>
      </c>
      <c r="C2714">
        <v>0</v>
      </c>
      <c r="D2714">
        <v>3.24472329931129</v>
      </c>
      <c r="E2714">
        <v>0</v>
      </c>
      <c r="F2714">
        <v>0</v>
      </c>
    </row>
    <row r="2715" spans="1:6">
      <c r="A2715" t="s">
        <v>1577</v>
      </c>
      <c r="B2715" t="s">
        <v>1578</v>
      </c>
      <c r="C2715">
        <v>0</v>
      </c>
      <c r="D2715">
        <v>3.4287417141433365</v>
      </c>
      <c r="E2715">
        <v>0</v>
      </c>
      <c r="F2715">
        <v>0</v>
      </c>
    </row>
    <row r="2716" spans="1:6">
      <c r="A2716" t="s">
        <v>1579</v>
      </c>
      <c r="B2716" t="s">
        <v>1580</v>
      </c>
      <c r="C2716">
        <v>0</v>
      </c>
      <c r="D2716">
        <v>2.7723663279663118</v>
      </c>
      <c r="E2716">
        <v>0</v>
      </c>
      <c r="F2716">
        <v>0</v>
      </c>
    </row>
    <row r="2717" spans="1:6">
      <c r="A2717" t="s">
        <v>1322</v>
      </c>
      <c r="B2717" t="s">
        <v>1323</v>
      </c>
      <c r="C2717">
        <v>0</v>
      </c>
      <c r="D2717">
        <v>3.5307261013706976</v>
      </c>
      <c r="E2717">
        <v>2.8981171675878818</v>
      </c>
      <c r="F2717">
        <v>0</v>
      </c>
    </row>
    <row r="2718" spans="1:6">
      <c r="A2718" t="s">
        <v>309</v>
      </c>
      <c r="B2718" t="s">
        <v>310</v>
      </c>
      <c r="C2718">
        <v>0</v>
      </c>
      <c r="D2718">
        <v>10.654752367935172</v>
      </c>
      <c r="E2718">
        <v>0</v>
      </c>
      <c r="F2718">
        <v>0</v>
      </c>
    </row>
    <row r="2719" spans="1:6">
      <c r="A2719" t="s">
        <v>3719</v>
      </c>
      <c r="B2719" t="s">
        <v>181</v>
      </c>
      <c r="C2719">
        <v>12.08100155193388</v>
      </c>
      <c r="D2719">
        <v>11.583625279332576</v>
      </c>
      <c r="E2719">
        <v>10.632834715666359</v>
      </c>
      <c r="F2719">
        <v>0</v>
      </c>
    </row>
    <row r="2720" spans="1:6">
      <c r="A2720" t="s">
        <v>1166</v>
      </c>
      <c r="B2720" t="s">
        <v>1167</v>
      </c>
      <c r="C2720">
        <v>0</v>
      </c>
      <c r="D2720">
        <v>0</v>
      </c>
      <c r="E2720">
        <v>3.2743724299686146</v>
      </c>
      <c r="F2720">
        <v>0</v>
      </c>
    </row>
    <row r="2721" spans="1:6">
      <c r="A2721" t="s">
        <v>3729</v>
      </c>
      <c r="B2721" t="s">
        <v>181</v>
      </c>
      <c r="C2721">
        <v>9.8837807504604793</v>
      </c>
      <c r="D2721">
        <v>0</v>
      </c>
      <c r="E2721">
        <v>0</v>
      </c>
      <c r="F2721">
        <v>0</v>
      </c>
    </row>
    <row r="2722" spans="1:6">
      <c r="A2722" t="s">
        <v>3731</v>
      </c>
      <c r="B2722" t="s">
        <v>3732</v>
      </c>
      <c r="C2722">
        <v>9.3085018348516613</v>
      </c>
      <c r="D2722">
        <v>0</v>
      </c>
      <c r="E2722">
        <v>8.2491170879607161</v>
      </c>
      <c r="F2722">
        <v>0</v>
      </c>
    </row>
    <row r="2723" spans="1:6">
      <c r="A2723" t="s">
        <v>3743</v>
      </c>
      <c r="B2723" t="s">
        <v>3744</v>
      </c>
      <c r="C2723">
        <v>9.0210928988351604</v>
      </c>
      <c r="D2723">
        <v>0</v>
      </c>
      <c r="E2723">
        <v>0</v>
      </c>
      <c r="F2723">
        <v>0</v>
      </c>
    </row>
    <row r="2724" spans="1:6">
      <c r="A2724" t="s">
        <v>3746</v>
      </c>
      <c r="B2724" t="s">
        <v>3747</v>
      </c>
      <c r="C2724">
        <v>11.676011590517053</v>
      </c>
      <c r="D2724">
        <v>9.5920005565352557</v>
      </c>
      <c r="E2724">
        <v>0</v>
      </c>
      <c r="F2724">
        <v>0</v>
      </c>
    </row>
    <row r="2725" spans="1:6">
      <c r="A2725" t="s">
        <v>3748</v>
      </c>
      <c r="B2725" t="s">
        <v>3744</v>
      </c>
      <c r="C2725">
        <v>3.315406576149563</v>
      </c>
      <c r="D2725">
        <v>3.4841605980531334</v>
      </c>
      <c r="E2725">
        <v>3.1086153581103351</v>
      </c>
      <c r="F2725">
        <v>0</v>
      </c>
    </row>
    <row r="2726" spans="1:6">
      <c r="A2726" t="s">
        <v>3752</v>
      </c>
      <c r="B2726" t="s">
        <v>3753</v>
      </c>
      <c r="C2726">
        <v>8.6013071706637447</v>
      </c>
      <c r="D2726">
        <v>0</v>
      </c>
      <c r="E2726">
        <v>3.0273157243914834</v>
      </c>
      <c r="F2726">
        <v>0</v>
      </c>
    </row>
    <row r="2727" spans="1:6">
      <c r="A2727" t="s">
        <v>3754</v>
      </c>
      <c r="B2727" t="s">
        <v>181</v>
      </c>
      <c r="C2727">
        <v>10.548234668367261</v>
      </c>
      <c r="D2727">
        <v>0</v>
      </c>
      <c r="E2727">
        <v>8.1479418746766719</v>
      </c>
      <c r="F2727">
        <v>0</v>
      </c>
    </row>
    <row r="2728" spans="1:6">
      <c r="A2728" t="s">
        <v>3755</v>
      </c>
      <c r="B2728" t="s">
        <v>3756</v>
      </c>
      <c r="C2728">
        <v>7.0967301156955021</v>
      </c>
      <c r="D2728">
        <v>0</v>
      </c>
      <c r="E2728">
        <v>0</v>
      </c>
      <c r="F2728">
        <v>0</v>
      </c>
    </row>
    <row r="2729" spans="1:6">
      <c r="A2729" t="s">
        <v>3767</v>
      </c>
      <c r="B2729" t="s">
        <v>3768</v>
      </c>
      <c r="C2729">
        <v>2.7559553743354641</v>
      </c>
      <c r="D2729">
        <v>0</v>
      </c>
      <c r="E2729">
        <v>0</v>
      </c>
      <c r="F2729">
        <v>0</v>
      </c>
    </row>
    <row r="2730" spans="1:6">
      <c r="A2730" t="s">
        <v>3769</v>
      </c>
      <c r="B2730" t="s">
        <v>181</v>
      </c>
      <c r="C2730">
        <v>4.0051381645438573</v>
      </c>
      <c r="D2730">
        <v>0</v>
      </c>
      <c r="E2730">
        <v>0</v>
      </c>
      <c r="F2730">
        <v>0</v>
      </c>
    </row>
    <row r="2731" spans="1:6">
      <c r="A2731" t="s">
        <v>1074</v>
      </c>
      <c r="B2731" t="s">
        <v>1075</v>
      </c>
      <c r="C2731">
        <v>0</v>
      </c>
      <c r="D2731">
        <v>0</v>
      </c>
      <c r="E2731">
        <v>3.4772726536470029</v>
      </c>
      <c r="F2731">
        <v>0</v>
      </c>
    </row>
    <row r="2732" spans="1:6">
      <c r="A2732" t="s">
        <v>3783</v>
      </c>
      <c r="B2732" t="s">
        <v>3784</v>
      </c>
      <c r="C2732">
        <v>12.247466700256771</v>
      </c>
      <c r="D2732">
        <v>12.203068657184886</v>
      </c>
      <c r="E2732">
        <v>10.495043259137828</v>
      </c>
      <c r="F2732">
        <v>0</v>
      </c>
    </row>
    <row r="2733" spans="1:6">
      <c r="A2733" t="s">
        <v>3789</v>
      </c>
      <c r="B2733" t="s">
        <v>3790</v>
      </c>
      <c r="C2733">
        <v>12.117389489410261</v>
      </c>
      <c r="D2733">
        <v>5.0424971793018347</v>
      </c>
      <c r="E2733">
        <v>5.6060171298392527</v>
      </c>
      <c r="F2733">
        <v>0</v>
      </c>
    </row>
    <row r="2734" spans="1:6">
      <c r="A2734" t="s">
        <v>813</v>
      </c>
      <c r="B2734" t="s">
        <v>814</v>
      </c>
      <c r="C2734">
        <v>0</v>
      </c>
      <c r="D2734">
        <v>0</v>
      </c>
      <c r="E2734">
        <v>3.96984837034588</v>
      </c>
      <c r="F2734">
        <v>0</v>
      </c>
    </row>
    <row r="2735" spans="1:6">
      <c r="A2735" t="s">
        <v>3797</v>
      </c>
      <c r="B2735" t="s">
        <v>181</v>
      </c>
      <c r="C2735">
        <v>10.927287753659382</v>
      </c>
      <c r="D2735">
        <v>5.1084092986439975</v>
      </c>
      <c r="E2735">
        <v>0</v>
      </c>
      <c r="F2735">
        <v>0</v>
      </c>
    </row>
    <row r="2736" spans="1:6">
      <c r="A2736" t="s">
        <v>3798</v>
      </c>
      <c r="B2736" t="s">
        <v>3799</v>
      </c>
      <c r="C2736">
        <v>7.0279862032525333</v>
      </c>
      <c r="D2736">
        <v>0</v>
      </c>
      <c r="E2736">
        <v>7.2611043239555428</v>
      </c>
      <c r="F2736">
        <v>0</v>
      </c>
    </row>
    <row r="2737" spans="1:6">
      <c r="A2737" t="s">
        <v>3804</v>
      </c>
      <c r="B2737" t="s">
        <v>3805</v>
      </c>
      <c r="C2737">
        <v>7.009951152859867</v>
      </c>
      <c r="D2737">
        <v>7.1662680164094876</v>
      </c>
      <c r="E2737">
        <v>0</v>
      </c>
      <c r="F2737">
        <v>0</v>
      </c>
    </row>
    <row r="2738" spans="1:6">
      <c r="A2738" t="s">
        <v>3806</v>
      </c>
      <c r="B2738" t="s">
        <v>3807</v>
      </c>
      <c r="C2738">
        <v>3.8244843439227423</v>
      </c>
      <c r="D2738">
        <v>0</v>
      </c>
      <c r="E2738">
        <v>0</v>
      </c>
      <c r="F2738">
        <v>0</v>
      </c>
    </row>
    <row r="2739" spans="1:6">
      <c r="A2739" t="s">
        <v>3808</v>
      </c>
      <c r="B2739" t="s">
        <v>3809</v>
      </c>
      <c r="C2739">
        <v>9.9859228403031715</v>
      </c>
      <c r="D2739">
        <v>8.7675105359583476</v>
      </c>
      <c r="E2739">
        <v>0</v>
      </c>
      <c r="F2739">
        <v>0</v>
      </c>
    </row>
    <row r="2740" spans="1:6">
      <c r="A2740" t="s">
        <v>3810</v>
      </c>
      <c r="B2740" t="s">
        <v>3811</v>
      </c>
      <c r="C2740">
        <v>9.9726528965358554</v>
      </c>
      <c r="D2740">
        <v>8.5995433013144691</v>
      </c>
      <c r="E2740">
        <v>0</v>
      </c>
      <c r="F2740">
        <v>0</v>
      </c>
    </row>
    <row r="2741" spans="1:6">
      <c r="A2741" t="s">
        <v>3812</v>
      </c>
      <c r="B2741" t="s">
        <v>3813</v>
      </c>
      <c r="C2741">
        <v>7.3248354154938289</v>
      </c>
      <c r="D2741">
        <v>0</v>
      </c>
      <c r="E2741">
        <v>0</v>
      </c>
      <c r="F2741">
        <v>0</v>
      </c>
    </row>
    <row r="2742" spans="1:6">
      <c r="A2742" t="s">
        <v>3814</v>
      </c>
      <c r="B2742" t="s">
        <v>3815</v>
      </c>
      <c r="C2742">
        <v>10.684486688819041</v>
      </c>
      <c r="D2742">
        <v>11.284205318793772</v>
      </c>
      <c r="E2742">
        <v>0</v>
      </c>
      <c r="F2742">
        <v>0</v>
      </c>
    </row>
    <row r="2743" spans="1:6">
      <c r="A2743" t="s">
        <v>3816</v>
      </c>
      <c r="B2743" t="s">
        <v>3817</v>
      </c>
      <c r="C2743">
        <v>7.2782772364972717</v>
      </c>
      <c r="D2743">
        <v>0</v>
      </c>
      <c r="E2743">
        <v>3.4638889810411708</v>
      </c>
      <c r="F2743">
        <v>0</v>
      </c>
    </row>
    <row r="2744" spans="1:6">
      <c r="A2744" t="s">
        <v>3826</v>
      </c>
      <c r="B2744" t="s">
        <v>3827</v>
      </c>
      <c r="C2744">
        <v>4.1884533865706084</v>
      </c>
      <c r="D2744">
        <v>4.4962992526800063</v>
      </c>
      <c r="E2744">
        <v>8.6176046018761099</v>
      </c>
      <c r="F2744">
        <v>0</v>
      </c>
    </row>
    <row r="2745" spans="1:6">
      <c r="A2745" t="s">
        <v>3831</v>
      </c>
      <c r="B2745" t="s">
        <v>3832</v>
      </c>
      <c r="C2745">
        <v>7.5594735568359983</v>
      </c>
      <c r="D2745">
        <v>4.197767067731152</v>
      </c>
      <c r="E2745">
        <v>0</v>
      </c>
      <c r="F2745">
        <v>0</v>
      </c>
    </row>
    <row r="2746" spans="1:6">
      <c r="A2746" t="s">
        <v>1587</v>
      </c>
      <c r="B2746" t="s">
        <v>1588</v>
      </c>
      <c r="C2746">
        <v>0</v>
      </c>
      <c r="D2746">
        <v>3.5987557960538075</v>
      </c>
      <c r="E2746">
        <v>0</v>
      </c>
      <c r="F2746">
        <v>0</v>
      </c>
    </row>
    <row r="2747" spans="1:6">
      <c r="A2747" t="s">
        <v>3833</v>
      </c>
      <c r="B2747" t="s">
        <v>181</v>
      </c>
      <c r="C2747">
        <v>9.7489132033507158</v>
      </c>
      <c r="D2747">
        <v>0</v>
      </c>
      <c r="E2747">
        <v>0</v>
      </c>
      <c r="F2747">
        <v>0</v>
      </c>
    </row>
    <row r="2748" spans="1:6">
      <c r="A2748" t="s">
        <v>3835</v>
      </c>
      <c r="B2748" t="s">
        <v>3836</v>
      </c>
      <c r="C2748">
        <v>2.7684926878959684</v>
      </c>
      <c r="D2748">
        <v>0</v>
      </c>
      <c r="E2748">
        <v>0</v>
      </c>
      <c r="F2748">
        <v>0</v>
      </c>
    </row>
    <row r="2749" spans="1:6">
      <c r="A2749" t="s">
        <v>1591</v>
      </c>
      <c r="B2749" t="s">
        <v>181</v>
      </c>
      <c r="C2749">
        <v>0</v>
      </c>
      <c r="D2749">
        <v>2.6852565262302059</v>
      </c>
      <c r="E2749">
        <v>0</v>
      </c>
      <c r="F2749">
        <v>0</v>
      </c>
    </row>
    <row r="2750" spans="1:6">
      <c r="A2750" t="s">
        <v>3842</v>
      </c>
      <c r="B2750" t="s">
        <v>181</v>
      </c>
      <c r="C2750">
        <v>4.8336888487097749</v>
      </c>
      <c r="D2750">
        <v>0</v>
      </c>
      <c r="E2750">
        <v>9.7148619817700883</v>
      </c>
      <c r="F2750">
        <v>0</v>
      </c>
    </row>
    <row r="2751" spans="1:6">
      <c r="A2751" t="s">
        <v>3847</v>
      </c>
      <c r="B2751" t="s">
        <v>181</v>
      </c>
      <c r="C2751">
        <v>9.1992898224647632</v>
      </c>
      <c r="D2751">
        <v>0</v>
      </c>
      <c r="E2751">
        <v>0</v>
      </c>
      <c r="F2751">
        <v>0</v>
      </c>
    </row>
    <row r="2752" spans="1:6">
      <c r="A2752" t="s">
        <v>3848</v>
      </c>
      <c r="B2752" t="s">
        <v>181</v>
      </c>
      <c r="C2752">
        <v>3.4406487684555578</v>
      </c>
      <c r="D2752">
        <v>0</v>
      </c>
      <c r="E2752">
        <v>3.5339591575953122</v>
      </c>
      <c r="F2752">
        <v>0</v>
      </c>
    </row>
    <row r="2753" spans="1:6">
      <c r="A2753" t="s">
        <v>3857</v>
      </c>
      <c r="B2753" t="s">
        <v>3858</v>
      </c>
      <c r="C2753">
        <v>10.107962695242239</v>
      </c>
      <c r="D2753">
        <v>10.471824916316496</v>
      </c>
      <c r="E2753">
        <v>4.4132583547585646</v>
      </c>
      <c r="F2753">
        <v>0</v>
      </c>
    </row>
    <row r="2754" spans="1:6">
      <c r="A2754" t="s">
        <v>3865</v>
      </c>
      <c r="B2754" t="s">
        <v>181</v>
      </c>
      <c r="C2754">
        <v>3.7145987442399537</v>
      </c>
      <c r="D2754">
        <v>8.2389391850531872</v>
      </c>
      <c r="E2754">
        <v>7.3157348889006686</v>
      </c>
      <c r="F2754">
        <v>0</v>
      </c>
    </row>
    <row r="2755" spans="1:6">
      <c r="A2755" t="s">
        <v>687</v>
      </c>
      <c r="B2755" t="s">
        <v>181</v>
      </c>
      <c r="C2755">
        <v>0</v>
      </c>
      <c r="D2755">
        <v>0</v>
      </c>
      <c r="E2755">
        <v>7.4313521885061613</v>
      </c>
      <c r="F2755">
        <v>0</v>
      </c>
    </row>
    <row r="2756" spans="1:6">
      <c r="A2756" t="s">
        <v>3870</v>
      </c>
      <c r="B2756" t="s">
        <v>3871</v>
      </c>
      <c r="C2756">
        <v>8.0366887757097718</v>
      </c>
      <c r="D2756">
        <v>7.6930610500559169</v>
      </c>
      <c r="E2756">
        <v>0</v>
      </c>
      <c r="F2756">
        <v>0</v>
      </c>
    </row>
    <row r="2757" spans="1:6">
      <c r="A2757" t="s">
        <v>3872</v>
      </c>
      <c r="B2757" t="s">
        <v>3873</v>
      </c>
      <c r="C2757">
        <v>4.2802237404592658</v>
      </c>
      <c r="D2757">
        <v>9.2444251998182487</v>
      </c>
      <c r="E2757">
        <v>9.1136938232682212</v>
      </c>
      <c r="F2757">
        <v>0</v>
      </c>
    </row>
    <row r="2758" spans="1:6">
      <c r="A2758" t="s">
        <v>3884</v>
      </c>
      <c r="B2758" t="s">
        <v>3885</v>
      </c>
      <c r="C2758">
        <v>3.5945169121950085</v>
      </c>
      <c r="D2758">
        <v>0</v>
      </c>
      <c r="E2758">
        <v>3.6801821382717357</v>
      </c>
      <c r="F2758">
        <v>0</v>
      </c>
    </row>
    <row r="2759" spans="1:6">
      <c r="A2759" t="s">
        <v>562</v>
      </c>
      <c r="B2759" t="s">
        <v>181</v>
      </c>
      <c r="C2759">
        <v>0</v>
      </c>
      <c r="D2759">
        <v>0</v>
      </c>
      <c r="E2759">
        <v>8.2129139839858603</v>
      </c>
      <c r="F2759">
        <v>0</v>
      </c>
    </row>
    <row r="2760" spans="1:6">
      <c r="A2760" t="s">
        <v>505</v>
      </c>
      <c r="B2760" t="s">
        <v>506</v>
      </c>
      <c r="C2760">
        <v>0</v>
      </c>
      <c r="D2760">
        <v>0</v>
      </c>
      <c r="E2760">
        <v>8.5762594454226431</v>
      </c>
      <c r="F2760">
        <v>0</v>
      </c>
    </row>
    <row r="2761" spans="1:6">
      <c r="A2761" t="s">
        <v>3890</v>
      </c>
      <c r="B2761" t="s">
        <v>3891</v>
      </c>
      <c r="C2761">
        <v>3.5857135133037721</v>
      </c>
      <c r="D2761">
        <v>4.0191577272483832</v>
      </c>
      <c r="E2761">
        <v>0</v>
      </c>
      <c r="F2761">
        <v>0</v>
      </c>
    </row>
    <row r="2762" spans="1:6">
      <c r="A2762" t="s">
        <v>3894</v>
      </c>
      <c r="B2762" t="s">
        <v>3895</v>
      </c>
      <c r="C2762">
        <v>8.1191081998228434</v>
      </c>
      <c r="D2762">
        <v>9.3587751598077809</v>
      </c>
      <c r="E2762">
        <v>0</v>
      </c>
      <c r="F2762">
        <v>0</v>
      </c>
    </row>
    <row r="2763" spans="1:6">
      <c r="A2763" t="s">
        <v>3896</v>
      </c>
      <c r="B2763" t="s">
        <v>3897</v>
      </c>
      <c r="C2763">
        <v>7.8773451774054291</v>
      </c>
      <c r="D2763">
        <v>0</v>
      </c>
      <c r="E2763">
        <v>8.4789745418209534</v>
      </c>
      <c r="F2763">
        <v>0</v>
      </c>
    </row>
    <row r="2764" spans="1:6">
      <c r="A2764" t="s">
        <v>1229</v>
      </c>
      <c r="B2764" t="s">
        <v>1230</v>
      </c>
      <c r="C2764">
        <v>0</v>
      </c>
      <c r="D2764">
        <v>3.4969503778187092</v>
      </c>
      <c r="E2764">
        <v>3.1568043285152432</v>
      </c>
      <c r="F2764">
        <v>0</v>
      </c>
    </row>
    <row r="2765" spans="1:6">
      <c r="A2765" t="s">
        <v>1596</v>
      </c>
      <c r="B2765" t="s">
        <v>1597</v>
      </c>
      <c r="C2765">
        <v>0</v>
      </c>
      <c r="D2765">
        <v>4.0804903377901844</v>
      </c>
      <c r="E2765">
        <v>0</v>
      </c>
      <c r="F2765">
        <v>0</v>
      </c>
    </row>
    <row r="2766" spans="1:6">
      <c r="A2766" t="s">
        <v>569</v>
      </c>
      <c r="B2766" t="s">
        <v>570</v>
      </c>
      <c r="C2766">
        <v>0</v>
      </c>
      <c r="D2766">
        <v>0</v>
      </c>
      <c r="E2766">
        <v>8.1003760149138575</v>
      </c>
      <c r="F2766">
        <v>0</v>
      </c>
    </row>
    <row r="2767" spans="1:6">
      <c r="A2767" t="s">
        <v>604</v>
      </c>
      <c r="B2767" t="s">
        <v>605</v>
      </c>
      <c r="C2767">
        <v>0</v>
      </c>
      <c r="D2767">
        <v>0</v>
      </c>
      <c r="E2767">
        <v>4.5029946935092511</v>
      </c>
      <c r="F2767">
        <v>0</v>
      </c>
    </row>
    <row r="2768" spans="1:6">
      <c r="A2768" t="s">
        <v>3904</v>
      </c>
      <c r="B2768" t="s">
        <v>3905</v>
      </c>
      <c r="C2768">
        <v>3.5781173989251349</v>
      </c>
      <c r="D2768">
        <v>3.8859757930561214</v>
      </c>
      <c r="E2768">
        <v>3.2256055559161649</v>
      </c>
      <c r="F2768">
        <v>0</v>
      </c>
    </row>
    <row r="2769" spans="1:6">
      <c r="A2769" t="s">
        <v>3908</v>
      </c>
      <c r="B2769" t="s">
        <v>181</v>
      </c>
      <c r="C2769">
        <v>9.3207653645384951</v>
      </c>
      <c r="D2769">
        <v>9.4771056044758684</v>
      </c>
      <c r="E2769">
        <v>0</v>
      </c>
      <c r="F2769">
        <v>0</v>
      </c>
    </row>
    <row r="2770" spans="1:6">
      <c r="A2770" t="s">
        <v>3912</v>
      </c>
      <c r="B2770" t="s">
        <v>3913</v>
      </c>
      <c r="C2770">
        <v>10.532573280830007</v>
      </c>
      <c r="D2770">
        <v>0</v>
      </c>
      <c r="E2770">
        <v>0</v>
      </c>
      <c r="F2770">
        <v>0</v>
      </c>
    </row>
    <row r="2771" spans="1:6">
      <c r="A2771" t="s">
        <v>1110</v>
      </c>
      <c r="B2771" t="s">
        <v>181</v>
      </c>
      <c r="C2771">
        <v>0</v>
      </c>
      <c r="D2771">
        <v>3.466373125498404</v>
      </c>
      <c r="E2771">
        <v>3.3909421172707428</v>
      </c>
      <c r="F2771">
        <v>0</v>
      </c>
    </row>
    <row r="2772" spans="1:6">
      <c r="A2772" t="s">
        <v>3923</v>
      </c>
      <c r="B2772" t="s">
        <v>3924</v>
      </c>
      <c r="C2772">
        <v>7.8204674536131122</v>
      </c>
      <c r="D2772">
        <v>3.4597892229677369</v>
      </c>
      <c r="E2772">
        <v>3.6692122073917792</v>
      </c>
      <c r="F2772">
        <v>0</v>
      </c>
    </row>
    <row r="2773" spans="1:6">
      <c r="A2773" t="s">
        <v>1328</v>
      </c>
      <c r="B2773" t="s">
        <v>181</v>
      </c>
      <c r="C2773">
        <v>0</v>
      </c>
      <c r="D2773">
        <v>0</v>
      </c>
      <c r="E2773">
        <v>2.8832975808646353</v>
      </c>
      <c r="F2773">
        <v>0</v>
      </c>
    </row>
    <row r="2774" spans="1:6">
      <c r="A2774" t="s">
        <v>3929</v>
      </c>
      <c r="B2774" t="s">
        <v>181</v>
      </c>
      <c r="C2774">
        <v>4.5310095729899293</v>
      </c>
      <c r="D2774">
        <v>8.7867865314357338</v>
      </c>
      <c r="E2774">
        <v>0</v>
      </c>
      <c r="F2774">
        <v>0</v>
      </c>
    </row>
    <row r="2775" spans="1:6">
      <c r="A2775" t="s">
        <v>1602</v>
      </c>
      <c r="B2775" t="s">
        <v>181</v>
      </c>
      <c r="C2775">
        <v>0</v>
      </c>
      <c r="D2775">
        <v>3.1284109844843169</v>
      </c>
      <c r="E2775">
        <v>0</v>
      </c>
      <c r="F2775">
        <v>0</v>
      </c>
    </row>
    <row r="2776" spans="1:6">
      <c r="A2776" t="s">
        <v>3930</v>
      </c>
      <c r="B2776" t="s">
        <v>181</v>
      </c>
      <c r="C2776">
        <v>3.3602076424531648</v>
      </c>
      <c r="D2776">
        <v>0</v>
      </c>
      <c r="E2776">
        <v>0</v>
      </c>
      <c r="F2776">
        <v>0</v>
      </c>
    </row>
    <row r="2777" spans="1:6">
      <c r="A2777" t="s">
        <v>819</v>
      </c>
      <c r="B2777" t="s">
        <v>820</v>
      </c>
      <c r="C2777">
        <v>0</v>
      </c>
      <c r="D2777">
        <v>7.3169122797304906</v>
      </c>
      <c r="E2777">
        <v>6.8937136814104347</v>
      </c>
      <c r="F2777">
        <v>0</v>
      </c>
    </row>
    <row r="2778" spans="1:6">
      <c r="A2778" t="s">
        <v>442</v>
      </c>
      <c r="B2778" t="s">
        <v>181</v>
      </c>
      <c r="C2778">
        <v>0</v>
      </c>
      <c r="D2778">
        <v>0</v>
      </c>
      <c r="E2778">
        <v>9.3393041928598386</v>
      </c>
      <c r="F2778">
        <v>0</v>
      </c>
    </row>
    <row r="2779" spans="1:6">
      <c r="A2779" s="1" t="s">
        <v>4</v>
      </c>
      <c r="B2779" t="s">
        <v>1386</v>
      </c>
      <c r="C2779">
        <v>0</v>
      </c>
      <c r="D2779">
        <v>0</v>
      </c>
      <c r="E2779">
        <v>1.8612330122355456</v>
      </c>
      <c r="F2779">
        <v>0</v>
      </c>
    </row>
    <row r="2780" spans="1:6">
      <c r="A2780" t="s">
        <v>3947</v>
      </c>
      <c r="B2780" t="s">
        <v>3948</v>
      </c>
      <c r="C2780">
        <v>4.0026719209588961</v>
      </c>
      <c r="D2780">
        <v>0</v>
      </c>
      <c r="E2780">
        <v>0</v>
      </c>
      <c r="F2780">
        <v>0</v>
      </c>
    </row>
    <row r="2781" spans="1:6">
      <c r="A2781" t="s">
        <v>3954</v>
      </c>
      <c r="B2781" t="s">
        <v>3955</v>
      </c>
      <c r="C2781">
        <v>9.1992898224647632</v>
      </c>
      <c r="D2781">
        <v>0</v>
      </c>
      <c r="E2781">
        <v>4.3237651897627387</v>
      </c>
      <c r="F2781">
        <v>0</v>
      </c>
    </row>
    <row r="2782" spans="1:6">
      <c r="A2782" t="s">
        <v>3956</v>
      </c>
      <c r="B2782" t="s">
        <v>3955</v>
      </c>
      <c r="C2782">
        <v>11.263067396499345</v>
      </c>
      <c r="D2782">
        <v>5.6533840247977283</v>
      </c>
      <c r="E2782">
        <v>8.8963390238176139</v>
      </c>
      <c r="F2782">
        <v>0</v>
      </c>
    </row>
    <row r="2783" spans="1:6">
      <c r="A2783" t="s">
        <v>3959</v>
      </c>
      <c r="B2783" t="s">
        <v>1036</v>
      </c>
      <c r="C2783">
        <v>3.8814733569057993</v>
      </c>
      <c r="D2783">
        <v>0</v>
      </c>
      <c r="E2783">
        <v>0</v>
      </c>
      <c r="F2783">
        <v>0</v>
      </c>
    </row>
    <row r="2784" spans="1:6">
      <c r="A2784" t="s">
        <v>1130</v>
      </c>
      <c r="B2784" t="s">
        <v>1131</v>
      </c>
      <c r="C2784">
        <v>0</v>
      </c>
      <c r="D2784">
        <v>0</v>
      </c>
      <c r="E2784">
        <v>3.3399511449657924</v>
      </c>
      <c r="F2784">
        <v>0</v>
      </c>
    </row>
    <row r="2785" spans="1:6">
      <c r="A2785" t="s">
        <v>3963</v>
      </c>
      <c r="B2785" t="s">
        <v>3964</v>
      </c>
      <c r="C2785">
        <v>3.5081812993804471</v>
      </c>
      <c r="D2785">
        <v>3.5235619560570131</v>
      </c>
      <c r="E2785">
        <v>0</v>
      </c>
      <c r="F2785">
        <v>0</v>
      </c>
    </row>
    <row r="2786" spans="1:6">
      <c r="A2786" t="s">
        <v>3965</v>
      </c>
      <c r="B2786" t="s">
        <v>181</v>
      </c>
      <c r="C2786">
        <v>12.403113850597915</v>
      </c>
      <c r="D2786">
        <v>0</v>
      </c>
      <c r="E2786">
        <v>0</v>
      </c>
      <c r="F2786">
        <v>0</v>
      </c>
    </row>
    <row r="2787" spans="1:6">
      <c r="A2787" t="s">
        <v>1222</v>
      </c>
      <c r="B2787" t="s">
        <v>1223</v>
      </c>
      <c r="C2787">
        <v>0</v>
      </c>
      <c r="D2787">
        <v>0</v>
      </c>
      <c r="E2787">
        <v>3.165189563790316</v>
      </c>
      <c r="F2787">
        <v>0</v>
      </c>
    </row>
    <row r="2788" spans="1:6">
      <c r="A2788" t="s">
        <v>3969</v>
      </c>
      <c r="B2788" t="s">
        <v>270</v>
      </c>
      <c r="C2788">
        <v>3.8474052814899413</v>
      </c>
      <c r="D2788">
        <v>0</v>
      </c>
      <c r="E2788">
        <v>6.689522637011569</v>
      </c>
      <c r="F2788">
        <v>0</v>
      </c>
    </row>
    <row r="2789" spans="1:6">
      <c r="A2789" t="s">
        <v>3976</v>
      </c>
      <c r="B2789" t="s">
        <v>3977</v>
      </c>
      <c r="C2789">
        <v>8.2213708211979224</v>
      </c>
      <c r="D2789">
        <v>3.2104432874877658</v>
      </c>
      <c r="E2789">
        <v>0</v>
      </c>
      <c r="F2789">
        <v>0</v>
      </c>
    </row>
    <row r="2790" spans="1:6">
      <c r="A2790" t="s">
        <v>3978</v>
      </c>
      <c r="B2790" t="s">
        <v>3979</v>
      </c>
      <c r="C2790">
        <v>4.0549153271393967</v>
      </c>
      <c r="D2790">
        <v>0</v>
      </c>
      <c r="E2790">
        <v>0</v>
      </c>
      <c r="F2790">
        <v>0</v>
      </c>
    </row>
    <row r="2791" spans="1:6">
      <c r="A2791" t="s">
        <v>572</v>
      </c>
      <c r="B2791" t="s">
        <v>573</v>
      </c>
      <c r="C2791">
        <v>0</v>
      </c>
      <c r="D2791">
        <v>0</v>
      </c>
      <c r="E2791">
        <v>8.0287152061564484</v>
      </c>
      <c r="F2791">
        <v>0</v>
      </c>
    </row>
    <row r="2792" spans="1:6">
      <c r="A2792" t="s">
        <v>3983</v>
      </c>
      <c r="B2792" t="s">
        <v>181</v>
      </c>
      <c r="C2792">
        <v>3.4326501213645617</v>
      </c>
      <c r="D2792">
        <v>0</v>
      </c>
      <c r="E2792">
        <v>0</v>
      </c>
      <c r="F2792">
        <v>0</v>
      </c>
    </row>
    <row r="2793" spans="1:6">
      <c r="A2793" t="s">
        <v>761</v>
      </c>
      <c r="B2793" t="s">
        <v>762</v>
      </c>
      <c r="C2793">
        <v>0</v>
      </c>
      <c r="D2793">
        <v>0</v>
      </c>
      <c r="E2793">
        <v>4.086813585986806</v>
      </c>
      <c r="F2793">
        <v>0</v>
      </c>
    </row>
    <row r="2794" spans="1:6">
      <c r="A2794" t="s">
        <v>3984</v>
      </c>
      <c r="B2794" t="s">
        <v>3985</v>
      </c>
      <c r="C2794">
        <v>12.325040586261423</v>
      </c>
      <c r="D2794">
        <v>0</v>
      </c>
      <c r="E2794">
        <v>0</v>
      </c>
      <c r="F2794">
        <v>0</v>
      </c>
    </row>
    <row r="2795" spans="1:6">
      <c r="A2795" t="s">
        <v>3992</v>
      </c>
      <c r="B2795" t="s">
        <v>3993</v>
      </c>
      <c r="C2795">
        <v>7.1923588282645579</v>
      </c>
      <c r="D2795">
        <v>3.711494906650088</v>
      </c>
      <c r="E2795">
        <v>6.2644225790148411</v>
      </c>
      <c r="F2795">
        <v>0</v>
      </c>
    </row>
    <row r="2796" spans="1:6">
      <c r="A2796" t="s">
        <v>4007</v>
      </c>
      <c r="B2796" t="s">
        <v>4008</v>
      </c>
      <c r="C2796">
        <v>9.783443516159215</v>
      </c>
      <c r="D2796">
        <v>0</v>
      </c>
      <c r="E2796">
        <v>0</v>
      </c>
      <c r="F2796">
        <v>0</v>
      </c>
    </row>
    <row r="2797" spans="1:6">
      <c r="A2797" t="s">
        <v>4009</v>
      </c>
      <c r="B2797" t="s">
        <v>4010</v>
      </c>
      <c r="C2797">
        <v>3.7523499168879155</v>
      </c>
      <c r="D2797">
        <v>0</v>
      </c>
      <c r="E2797">
        <v>0</v>
      </c>
      <c r="F2797">
        <v>0</v>
      </c>
    </row>
    <row r="2798" spans="1:6">
      <c r="A2798" t="s">
        <v>4018</v>
      </c>
      <c r="B2798" t="s">
        <v>4019</v>
      </c>
      <c r="C2798">
        <v>3.5226341075692669</v>
      </c>
      <c r="D2798">
        <v>0</v>
      </c>
      <c r="E2798">
        <v>0</v>
      </c>
      <c r="F2798">
        <v>0</v>
      </c>
    </row>
    <row r="2799" spans="1:6">
      <c r="A2799" t="s">
        <v>4024</v>
      </c>
      <c r="B2799" t="s">
        <v>181</v>
      </c>
      <c r="C2799">
        <v>4.7802332939085774</v>
      </c>
      <c r="D2799">
        <v>0</v>
      </c>
      <c r="E2799">
        <v>0</v>
      </c>
      <c r="F2799">
        <v>0</v>
      </c>
    </row>
    <row r="2800" spans="1:6">
      <c r="A2800" t="s">
        <v>4025</v>
      </c>
      <c r="B2800" t="s">
        <v>181</v>
      </c>
      <c r="C2800">
        <v>4.9222665820712752</v>
      </c>
      <c r="D2800">
        <v>0</v>
      </c>
      <c r="E2800">
        <v>0</v>
      </c>
      <c r="F2800">
        <v>0</v>
      </c>
    </row>
    <row r="2801" spans="1:6">
      <c r="A2801" t="s">
        <v>4026</v>
      </c>
      <c r="B2801" t="s">
        <v>181</v>
      </c>
      <c r="C2801">
        <v>8.6924493913835974</v>
      </c>
      <c r="D2801">
        <v>4.3901058292616675</v>
      </c>
      <c r="E2801">
        <v>0</v>
      </c>
      <c r="F2801">
        <v>0</v>
      </c>
    </row>
    <row r="2802" spans="1:6">
      <c r="A2802" t="s">
        <v>4029</v>
      </c>
      <c r="B2802" t="s">
        <v>4030</v>
      </c>
      <c r="C2802">
        <v>7.9272958681610977</v>
      </c>
      <c r="D2802">
        <v>4.2399305425084091</v>
      </c>
      <c r="E2802">
        <v>7.4994591058184898</v>
      </c>
      <c r="F2802">
        <v>0</v>
      </c>
    </row>
    <row r="2803" spans="1:6">
      <c r="A2803" t="s">
        <v>4031</v>
      </c>
      <c r="B2803" t="s">
        <v>4032</v>
      </c>
      <c r="C2803">
        <v>10.319575362404034</v>
      </c>
      <c r="D2803">
        <v>0</v>
      </c>
      <c r="E2803">
        <v>4.5154301091322111</v>
      </c>
      <c r="F2803">
        <v>0</v>
      </c>
    </row>
    <row r="2804" spans="1:6">
      <c r="A2804" t="s">
        <v>1605</v>
      </c>
      <c r="B2804" t="s">
        <v>1606</v>
      </c>
      <c r="C2804">
        <v>0</v>
      </c>
      <c r="D2804">
        <v>3.5626809031758904</v>
      </c>
      <c r="E2804">
        <v>0</v>
      </c>
      <c r="F2804">
        <v>0</v>
      </c>
    </row>
    <row r="2805" spans="1:6">
      <c r="A2805" t="s">
        <v>4033</v>
      </c>
      <c r="B2805" t="s">
        <v>4034</v>
      </c>
      <c r="C2805">
        <v>3.6617300723054718</v>
      </c>
      <c r="D2805">
        <v>0</v>
      </c>
      <c r="E2805">
        <v>3.4625249823636794</v>
      </c>
      <c r="F2805">
        <v>0</v>
      </c>
    </row>
    <row r="2806" spans="1:6">
      <c r="A2806" t="s">
        <v>257</v>
      </c>
      <c r="B2806" t="s">
        <v>258</v>
      </c>
      <c r="C2806">
        <v>0</v>
      </c>
      <c r="D2806">
        <v>7.948736983332207</v>
      </c>
      <c r="E2806">
        <v>7.8180104943772726</v>
      </c>
      <c r="F2806">
        <v>0</v>
      </c>
    </row>
    <row r="2807" spans="1:6">
      <c r="A2807" t="s">
        <v>746</v>
      </c>
      <c r="B2807" t="s">
        <v>181</v>
      </c>
      <c r="C2807">
        <v>0</v>
      </c>
      <c r="D2807">
        <v>0</v>
      </c>
      <c r="E2807">
        <v>4.1438100220560337</v>
      </c>
      <c r="F2807">
        <v>0</v>
      </c>
    </row>
    <row r="2808" spans="1:6">
      <c r="A2808" t="s">
        <v>4037</v>
      </c>
      <c r="B2808" t="s">
        <v>4038</v>
      </c>
      <c r="C2808">
        <v>7.0944868144825231</v>
      </c>
      <c r="D2808">
        <v>0</v>
      </c>
      <c r="E2808">
        <v>0</v>
      </c>
      <c r="F2808">
        <v>0</v>
      </c>
    </row>
    <row r="2809" spans="1:6">
      <c r="A2809" t="s">
        <v>4039</v>
      </c>
      <c r="B2809" t="s">
        <v>4040</v>
      </c>
      <c r="C2809">
        <v>4.3008111203651938</v>
      </c>
      <c r="D2809">
        <v>7.9054000325631009</v>
      </c>
      <c r="E2809">
        <v>7.1137127847046848</v>
      </c>
      <c r="F2809">
        <v>0</v>
      </c>
    </row>
    <row r="2810" spans="1:6">
      <c r="A2810" t="s">
        <v>4041</v>
      </c>
      <c r="B2810" t="s">
        <v>4042</v>
      </c>
      <c r="C2810">
        <v>3.595603651115185</v>
      </c>
      <c r="D2810">
        <v>0</v>
      </c>
      <c r="E2810">
        <v>0</v>
      </c>
      <c r="F2810">
        <v>0</v>
      </c>
    </row>
    <row r="2811" spans="1:6">
      <c r="A2811" t="s">
        <v>4051</v>
      </c>
      <c r="B2811" t="s">
        <v>4052</v>
      </c>
      <c r="C2811">
        <v>9.2784528111119684</v>
      </c>
      <c r="D2811">
        <v>0</v>
      </c>
      <c r="E2811">
        <v>0</v>
      </c>
      <c r="F2811">
        <v>0</v>
      </c>
    </row>
    <row r="2812" spans="1:6">
      <c r="A2812" t="s">
        <v>4061</v>
      </c>
      <c r="B2812" t="s">
        <v>181</v>
      </c>
      <c r="C2812">
        <v>4.4598637015611811</v>
      </c>
      <c r="D2812">
        <v>3.9752050446356306</v>
      </c>
      <c r="E2812">
        <v>0</v>
      </c>
      <c r="F2812">
        <v>0</v>
      </c>
    </row>
    <row r="2813" spans="1:6">
      <c r="A2813" t="s">
        <v>4072</v>
      </c>
      <c r="B2813" t="s">
        <v>4073</v>
      </c>
      <c r="C2813">
        <v>3.9326501213645617</v>
      </c>
      <c r="D2813">
        <v>0</v>
      </c>
      <c r="E2813">
        <v>4.1371541295907672</v>
      </c>
      <c r="F2813">
        <v>0</v>
      </c>
    </row>
    <row r="2814" spans="1:6">
      <c r="A2814" t="s">
        <v>4078</v>
      </c>
      <c r="B2814" t="s">
        <v>4079</v>
      </c>
      <c r="C2814">
        <v>4.1526888928137433</v>
      </c>
      <c r="D2814">
        <v>0</v>
      </c>
      <c r="E2814">
        <v>0</v>
      </c>
      <c r="F2814">
        <v>0</v>
      </c>
    </row>
    <row r="2815" spans="1:6">
      <c r="A2815" t="s">
        <v>4083</v>
      </c>
      <c r="B2815" t="s">
        <v>181</v>
      </c>
      <c r="C2815">
        <v>11.266568332462322</v>
      </c>
      <c r="D2815">
        <v>0</v>
      </c>
      <c r="E2815">
        <v>0</v>
      </c>
      <c r="F2815">
        <v>0</v>
      </c>
    </row>
    <row r="2816" spans="1:6">
      <c r="A2816" t="s">
        <v>1607</v>
      </c>
      <c r="B2816" t="s">
        <v>1608</v>
      </c>
      <c r="C2816">
        <v>0</v>
      </c>
      <c r="D2816">
        <v>3.5527447581625804</v>
      </c>
      <c r="E2816">
        <v>0</v>
      </c>
      <c r="F2816">
        <v>0</v>
      </c>
    </row>
    <row r="2817" spans="1:6">
      <c r="A2817" t="s">
        <v>4090</v>
      </c>
      <c r="B2817" t="s">
        <v>4091</v>
      </c>
      <c r="C2817">
        <v>3.3500811250533005</v>
      </c>
      <c r="D2817">
        <v>0</v>
      </c>
      <c r="E2817">
        <v>0</v>
      </c>
      <c r="F2817">
        <v>0</v>
      </c>
    </row>
    <row r="2818" spans="1:6">
      <c r="A2818" t="s">
        <v>4107</v>
      </c>
      <c r="B2818" t="s">
        <v>181</v>
      </c>
      <c r="C2818">
        <v>8.9444559562585013</v>
      </c>
      <c r="D2818">
        <v>0</v>
      </c>
      <c r="E2818">
        <v>4.3001237245690138</v>
      </c>
      <c r="F2818">
        <v>0</v>
      </c>
    </row>
    <row r="2819" spans="1:6">
      <c r="A2819" t="s">
        <v>74</v>
      </c>
      <c r="B2819" t="s">
        <v>128</v>
      </c>
      <c r="C2819">
        <v>0</v>
      </c>
      <c r="D2819">
        <v>4.5424971793018347</v>
      </c>
      <c r="E2819">
        <v>3.9872072949027637</v>
      </c>
      <c r="F2819">
        <v>0</v>
      </c>
    </row>
    <row r="2820" spans="1:6">
      <c r="A2820" t="s">
        <v>915</v>
      </c>
      <c r="B2820" t="s">
        <v>916</v>
      </c>
      <c r="C2820">
        <v>0</v>
      </c>
      <c r="D2820">
        <v>0</v>
      </c>
      <c r="E2820">
        <v>3.8177683759589245</v>
      </c>
      <c r="F2820">
        <v>0</v>
      </c>
    </row>
    <row r="2821" spans="1:6">
      <c r="A2821" t="s">
        <v>4112</v>
      </c>
      <c r="B2821" t="s">
        <v>1470</v>
      </c>
      <c r="C2821">
        <v>3.3765749393988327</v>
      </c>
      <c r="D2821">
        <v>3.5453208759589239</v>
      </c>
      <c r="E2821">
        <v>0</v>
      </c>
      <c r="F2821">
        <v>0</v>
      </c>
    </row>
    <row r="2822" spans="1:6">
      <c r="A2822" t="s">
        <v>4113</v>
      </c>
      <c r="B2822" t="s">
        <v>4114</v>
      </c>
      <c r="C2822">
        <v>9.3453769945540301</v>
      </c>
      <c r="D2822">
        <v>9.6816586132247533</v>
      </c>
      <c r="E2822">
        <v>7.9175369830830249</v>
      </c>
      <c r="F2822">
        <v>0</v>
      </c>
    </row>
    <row r="2823" spans="1:6">
      <c r="A2823" t="s">
        <v>4115</v>
      </c>
      <c r="B2823" t="s">
        <v>181</v>
      </c>
      <c r="C2823">
        <v>4.2976100889637845</v>
      </c>
      <c r="D2823">
        <v>0</v>
      </c>
      <c r="E2823">
        <v>0</v>
      </c>
      <c r="F2823">
        <v>0</v>
      </c>
    </row>
    <row r="2824" spans="1:6">
      <c r="A2824" t="s">
        <v>4118</v>
      </c>
      <c r="B2824" t="s">
        <v>3675</v>
      </c>
      <c r="C2824">
        <v>7.9679219443086211</v>
      </c>
      <c r="D2824">
        <v>0</v>
      </c>
      <c r="E2824">
        <v>3.3118310260133708</v>
      </c>
      <c r="F2824">
        <v>0</v>
      </c>
    </row>
    <row r="2825" spans="1:6">
      <c r="A2825" t="s">
        <v>4126</v>
      </c>
      <c r="B2825" t="s">
        <v>4127</v>
      </c>
      <c r="C2825">
        <v>3.1227288163048352</v>
      </c>
      <c r="D2825">
        <v>0</v>
      </c>
      <c r="E2825">
        <v>4.4672582507930398</v>
      </c>
      <c r="F2825">
        <v>0</v>
      </c>
    </row>
    <row r="2826" spans="1:6">
      <c r="A2826" t="s">
        <v>4128</v>
      </c>
      <c r="B2826" t="s">
        <v>181</v>
      </c>
      <c r="C2826">
        <v>9.338650006766315</v>
      </c>
      <c r="D2826">
        <v>3.8160250247764744</v>
      </c>
      <c r="E2826">
        <v>0</v>
      </c>
      <c r="F2826">
        <v>0</v>
      </c>
    </row>
    <row r="2827" spans="1:6">
      <c r="A2827" t="s">
        <v>1245</v>
      </c>
      <c r="B2827" t="s">
        <v>181</v>
      </c>
      <c r="C2827">
        <v>0</v>
      </c>
      <c r="D2827">
        <v>0</v>
      </c>
      <c r="E2827">
        <v>3.117767803355231</v>
      </c>
      <c r="F2827">
        <v>0</v>
      </c>
    </row>
    <row r="2828" spans="1:6">
      <c r="A2828" t="s">
        <v>4132</v>
      </c>
      <c r="B2828" t="s">
        <v>181</v>
      </c>
      <c r="C2828">
        <v>5.1792981304824108</v>
      </c>
      <c r="D2828">
        <v>0</v>
      </c>
      <c r="E2828">
        <v>4.129895166453978</v>
      </c>
      <c r="F2828">
        <v>0</v>
      </c>
    </row>
    <row r="2829" spans="1:6">
      <c r="A2829" t="s">
        <v>4134</v>
      </c>
      <c r="B2829" t="s">
        <v>181</v>
      </c>
      <c r="C2829">
        <v>3.5110174224913835</v>
      </c>
      <c r="D2829">
        <v>0</v>
      </c>
      <c r="E2829">
        <v>3.3118310260133708</v>
      </c>
      <c r="F2829">
        <v>0</v>
      </c>
    </row>
    <row r="2830" spans="1:6">
      <c r="A2830" t="s">
        <v>1366</v>
      </c>
      <c r="B2830" t="s">
        <v>1367</v>
      </c>
      <c r="C2830">
        <v>0</v>
      </c>
      <c r="D2830">
        <v>0</v>
      </c>
      <c r="E2830">
        <v>2.6286939213463261</v>
      </c>
      <c r="F2830">
        <v>0</v>
      </c>
    </row>
    <row r="2831" spans="1:6">
      <c r="A2831" t="s">
        <v>1609</v>
      </c>
      <c r="B2831" t="s">
        <v>1610</v>
      </c>
      <c r="C2831">
        <v>0</v>
      </c>
      <c r="D2831">
        <v>3.1479533276485139</v>
      </c>
      <c r="E2831">
        <v>0</v>
      </c>
      <c r="F2831">
        <v>0</v>
      </c>
    </row>
    <row r="2832" spans="1:6">
      <c r="A2832" t="s">
        <v>941</v>
      </c>
      <c r="B2832" t="s">
        <v>181</v>
      </c>
      <c r="C2832">
        <v>0</v>
      </c>
      <c r="D2832">
        <v>0</v>
      </c>
      <c r="E2832">
        <v>3.7715932622825852</v>
      </c>
      <c r="F2832">
        <v>0</v>
      </c>
    </row>
    <row r="2833" spans="1:6">
      <c r="A2833" t="s">
        <v>4145</v>
      </c>
      <c r="B2833" t="s">
        <v>4146</v>
      </c>
      <c r="C2833">
        <v>2.9001911241516907</v>
      </c>
      <c r="D2833">
        <v>6.7711442745080639</v>
      </c>
      <c r="E2833">
        <v>0</v>
      </c>
      <c r="F2833">
        <v>0</v>
      </c>
    </row>
    <row r="2834" spans="1:6">
      <c r="A2834" t="s">
        <v>4147</v>
      </c>
      <c r="B2834" t="s">
        <v>4148</v>
      </c>
      <c r="C2834">
        <v>4.2304531741036229</v>
      </c>
      <c r="D2834">
        <v>3.8992196994138966</v>
      </c>
      <c r="E2834">
        <v>3.8237651897627383</v>
      </c>
      <c r="F2834">
        <v>0</v>
      </c>
    </row>
    <row r="2835" spans="1:6">
      <c r="A2835" t="s">
        <v>4164</v>
      </c>
      <c r="B2835" t="s">
        <v>4165</v>
      </c>
      <c r="C2835">
        <v>4.4469389434613955</v>
      </c>
      <c r="D2835">
        <v>0</v>
      </c>
      <c r="E2835">
        <v>0</v>
      </c>
      <c r="F2835">
        <v>0</v>
      </c>
    </row>
    <row r="2836" spans="1:6">
      <c r="A2836" t="s">
        <v>4166</v>
      </c>
      <c r="B2836" t="s">
        <v>4167</v>
      </c>
      <c r="C2836">
        <v>4.2181059104771084</v>
      </c>
      <c r="D2836">
        <v>8.1406590820546469</v>
      </c>
      <c r="E2836">
        <v>3.2264294823569055</v>
      </c>
      <c r="F2836">
        <v>0</v>
      </c>
    </row>
    <row r="2837" spans="1:6">
      <c r="A2837" t="s">
        <v>219</v>
      </c>
      <c r="B2837" t="s">
        <v>220</v>
      </c>
      <c r="C2837">
        <v>0</v>
      </c>
      <c r="D2837">
        <v>3.5257404326706667</v>
      </c>
      <c r="E2837">
        <v>3.4704944496729437</v>
      </c>
      <c r="F2837">
        <v>0</v>
      </c>
    </row>
    <row r="2838" spans="1:6">
      <c r="A2838" t="s">
        <v>4171</v>
      </c>
      <c r="B2838" t="s">
        <v>4172</v>
      </c>
      <c r="C2838">
        <v>7.9622941262405913</v>
      </c>
      <c r="D2838">
        <v>9.8645791054966097</v>
      </c>
      <c r="E2838">
        <v>7.987917139631163</v>
      </c>
      <c r="F2838">
        <v>0</v>
      </c>
    </row>
    <row r="2839" spans="1:6">
      <c r="A2839" t="s">
        <v>4173</v>
      </c>
      <c r="B2839" t="s">
        <v>4174</v>
      </c>
      <c r="C2839">
        <v>4.2224867239996362</v>
      </c>
      <c r="D2839">
        <v>0</v>
      </c>
      <c r="E2839">
        <v>4.4269978235881968</v>
      </c>
      <c r="F2839">
        <v>0</v>
      </c>
    </row>
    <row r="2840" spans="1:6">
      <c r="A2840" t="s">
        <v>1611</v>
      </c>
      <c r="B2840" t="s">
        <v>1612</v>
      </c>
      <c r="C2840">
        <v>0</v>
      </c>
      <c r="D2840">
        <v>3.4362297108615971</v>
      </c>
      <c r="E2840">
        <v>0</v>
      </c>
      <c r="F2840">
        <v>0</v>
      </c>
    </row>
    <row r="2841" spans="1:6">
      <c r="A2841" t="s">
        <v>1256</v>
      </c>
      <c r="B2841" t="s">
        <v>1257</v>
      </c>
      <c r="C2841">
        <v>0</v>
      </c>
      <c r="D2841">
        <v>3.2914285174221192</v>
      </c>
      <c r="E2841">
        <v>3.0844613909264678</v>
      </c>
      <c r="F2841">
        <v>0</v>
      </c>
    </row>
    <row r="2842" spans="1:6">
      <c r="A2842" t="s">
        <v>1613</v>
      </c>
      <c r="B2842" t="s">
        <v>1614</v>
      </c>
      <c r="C2842">
        <v>0</v>
      </c>
      <c r="D2842">
        <v>3.8336977196817354</v>
      </c>
      <c r="E2842">
        <v>0</v>
      </c>
      <c r="F2842">
        <v>0</v>
      </c>
    </row>
    <row r="2843" spans="1:6">
      <c r="A2843" t="s">
        <v>4182</v>
      </c>
      <c r="B2843" t="s">
        <v>1257</v>
      </c>
      <c r="C2843">
        <v>2.7700446409912614</v>
      </c>
      <c r="D2843">
        <v>3.2576922303184741</v>
      </c>
      <c r="E2843">
        <v>2.9174567148505193</v>
      </c>
      <c r="F2843">
        <v>0</v>
      </c>
    </row>
    <row r="2844" spans="1:6">
      <c r="A2844" t="s">
        <v>1006</v>
      </c>
      <c r="B2844" t="s">
        <v>1007</v>
      </c>
      <c r="C2844">
        <v>0</v>
      </c>
      <c r="D2844">
        <v>0</v>
      </c>
      <c r="E2844">
        <v>3.6055060967427561</v>
      </c>
      <c r="F2844">
        <v>0</v>
      </c>
    </row>
    <row r="2845" spans="1:6">
      <c r="A2845" t="s">
        <v>1031</v>
      </c>
      <c r="B2845" t="s">
        <v>1032</v>
      </c>
      <c r="C2845">
        <v>0</v>
      </c>
      <c r="D2845">
        <v>0</v>
      </c>
      <c r="E2845">
        <v>3.5620606559145935</v>
      </c>
      <c r="F2845">
        <v>0</v>
      </c>
    </row>
    <row r="2846" spans="1:6">
      <c r="A2846" t="s">
        <v>4212</v>
      </c>
      <c r="B2846" t="s">
        <v>4213</v>
      </c>
      <c r="C2846">
        <v>7.113708542681259</v>
      </c>
      <c r="D2846">
        <v>3.3564354338449527</v>
      </c>
      <c r="E2846">
        <v>0</v>
      </c>
      <c r="F2846">
        <v>0</v>
      </c>
    </row>
    <row r="2847" spans="1:6">
      <c r="A2847" t="s">
        <v>4216</v>
      </c>
      <c r="B2847" t="s">
        <v>4217</v>
      </c>
      <c r="C2847">
        <v>5.5391554750035645</v>
      </c>
      <c r="D2847">
        <v>4.6229427073428573</v>
      </c>
      <c r="E2847">
        <v>4.7550161260555859</v>
      </c>
      <c r="F2847">
        <v>0</v>
      </c>
    </row>
    <row r="2848" spans="1:6">
      <c r="A2848" t="s">
        <v>4222</v>
      </c>
      <c r="B2848" t="s">
        <v>4221</v>
      </c>
      <c r="C2848">
        <v>3.3839597929009013</v>
      </c>
      <c r="D2848">
        <v>0</v>
      </c>
      <c r="E2848">
        <v>3.6847768633607929</v>
      </c>
      <c r="F2848">
        <v>0</v>
      </c>
    </row>
    <row r="2849" spans="1:6">
      <c r="A2849" t="s">
        <v>4231</v>
      </c>
      <c r="B2849" t="s">
        <v>4232</v>
      </c>
      <c r="C2849">
        <v>7.6632269344559516</v>
      </c>
      <c r="D2849">
        <v>8.7992424601371155</v>
      </c>
      <c r="E2849">
        <v>3.5557243492438371</v>
      </c>
      <c r="F2849">
        <v>0</v>
      </c>
    </row>
    <row r="2850" spans="1:6">
      <c r="A2850" t="s">
        <v>1038</v>
      </c>
      <c r="B2850" t="s">
        <v>1039</v>
      </c>
      <c r="C2850">
        <v>0</v>
      </c>
      <c r="D2850">
        <v>0</v>
      </c>
      <c r="E2850">
        <v>3.5447914465623542</v>
      </c>
      <c r="F2850">
        <v>0</v>
      </c>
    </row>
    <row r="2851" spans="1:6">
      <c r="A2851" t="s">
        <v>4237</v>
      </c>
      <c r="B2851" t="s">
        <v>4238</v>
      </c>
      <c r="C2851">
        <v>8.8388127815548749</v>
      </c>
      <c r="D2851">
        <v>8.7026661510290069</v>
      </c>
      <c r="E2851">
        <v>3.5454267152255565</v>
      </c>
      <c r="F2851">
        <v>0</v>
      </c>
    </row>
    <row r="2852" spans="1:6">
      <c r="A2852" t="s">
        <v>4241</v>
      </c>
      <c r="B2852" t="s">
        <v>4242</v>
      </c>
      <c r="C2852">
        <v>5.3870723104222753</v>
      </c>
      <c r="D2852">
        <v>4.2136983292028241</v>
      </c>
      <c r="E2852">
        <v>0</v>
      </c>
      <c r="F2852">
        <v>0</v>
      </c>
    </row>
    <row r="2853" spans="1:6">
      <c r="A2853" t="s">
        <v>1180</v>
      </c>
      <c r="B2853" t="s">
        <v>1181</v>
      </c>
      <c r="C2853">
        <v>0</v>
      </c>
      <c r="D2853">
        <v>3.300848258240479</v>
      </c>
      <c r="E2853">
        <v>3.245605878001546</v>
      </c>
      <c r="F2853">
        <v>0</v>
      </c>
    </row>
    <row r="2854" spans="1:6">
      <c r="A2854" t="s">
        <v>4249</v>
      </c>
      <c r="B2854" t="s">
        <v>4250</v>
      </c>
      <c r="C2854">
        <v>3.9992952148726646</v>
      </c>
      <c r="D2854">
        <v>0</v>
      </c>
      <c r="E2854">
        <v>0</v>
      </c>
      <c r="F2854">
        <v>0</v>
      </c>
    </row>
    <row r="2855" spans="1:6">
      <c r="A2855" t="s">
        <v>600</v>
      </c>
      <c r="B2855" t="s">
        <v>601</v>
      </c>
      <c r="C2855">
        <v>0</v>
      </c>
      <c r="D2855">
        <v>4.4362143196519002</v>
      </c>
      <c r="E2855">
        <v>4.5141188062434807</v>
      </c>
      <c r="F2855">
        <v>0</v>
      </c>
    </row>
    <row r="2856" spans="1:6">
      <c r="A2856" t="s">
        <v>882</v>
      </c>
      <c r="B2856" t="s">
        <v>883</v>
      </c>
      <c r="C2856">
        <v>0</v>
      </c>
      <c r="D2856">
        <v>0</v>
      </c>
      <c r="E2856">
        <v>3.8671177085850355</v>
      </c>
      <c r="F2856">
        <v>0</v>
      </c>
    </row>
    <row r="2857" spans="1:6">
      <c r="A2857" t="s">
        <v>4256</v>
      </c>
      <c r="B2857" t="s">
        <v>4257</v>
      </c>
      <c r="C2857">
        <v>5.4480980756773523</v>
      </c>
      <c r="D2857">
        <v>0</v>
      </c>
      <c r="E2857">
        <v>9.0922952296008717</v>
      </c>
      <c r="F2857">
        <v>0</v>
      </c>
    </row>
    <row r="2858" spans="1:6">
      <c r="A2858" t="s">
        <v>4258</v>
      </c>
      <c r="B2858" t="s">
        <v>4259</v>
      </c>
      <c r="C2858">
        <v>6.962312515062731</v>
      </c>
      <c r="D2858">
        <v>7.2036185871883696</v>
      </c>
      <c r="E2858">
        <v>3.4553063760396951</v>
      </c>
      <c r="F2858">
        <v>0</v>
      </c>
    </row>
    <row r="2859" spans="1:6">
      <c r="A2859" t="s">
        <v>4261</v>
      </c>
      <c r="B2859" t="s">
        <v>4262</v>
      </c>
      <c r="C2859">
        <v>3.6331590285787279</v>
      </c>
      <c r="D2859">
        <v>0</v>
      </c>
      <c r="E2859">
        <v>0</v>
      </c>
      <c r="F2859">
        <v>0</v>
      </c>
    </row>
    <row r="2860" spans="1:6">
      <c r="A2860" t="s">
        <v>1617</v>
      </c>
      <c r="B2860" t="s">
        <v>181</v>
      </c>
      <c r="C2860">
        <v>0</v>
      </c>
      <c r="D2860">
        <v>3.3280336368627998</v>
      </c>
      <c r="E2860">
        <v>0</v>
      </c>
      <c r="F2860">
        <v>0</v>
      </c>
    </row>
    <row r="2861" spans="1:6">
      <c r="A2861" t="s">
        <v>4265</v>
      </c>
      <c r="B2861" t="s">
        <v>4266</v>
      </c>
      <c r="C2861">
        <v>9.5287357942521993</v>
      </c>
      <c r="D2861">
        <v>4.6869002206915429</v>
      </c>
      <c r="E2861">
        <v>5.0278445765417112</v>
      </c>
      <c r="F2861">
        <v>0</v>
      </c>
    </row>
    <row r="2862" spans="1:6">
      <c r="A2862" t="s">
        <v>1618</v>
      </c>
      <c r="B2862" t="s">
        <v>1619</v>
      </c>
      <c r="C2862">
        <v>0</v>
      </c>
      <c r="D2862">
        <v>3.9793053560279232</v>
      </c>
      <c r="E2862">
        <v>0</v>
      </c>
      <c r="F2862">
        <v>0</v>
      </c>
    </row>
    <row r="2863" spans="1:6">
      <c r="A2863" t="s">
        <v>4271</v>
      </c>
      <c r="B2863" t="s">
        <v>181</v>
      </c>
      <c r="C2863">
        <v>11.62643416615364</v>
      </c>
      <c r="D2863">
        <v>10.456737823638008</v>
      </c>
      <c r="E2863">
        <v>0</v>
      </c>
      <c r="F2863">
        <v>0</v>
      </c>
    </row>
    <row r="2864" spans="1:6">
      <c r="A2864" t="s">
        <v>4274</v>
      </c>
      <c r="B2864" t="s">
        <v>4275</v>
      </c>
      <c r="C2864">
        <v>6.4661160143828162</v>
      </c>
      <c r="D2864">
        <v>7.8186204568249673</v>
      </c>
      <c r="E2864">
        <v>3.5609221489381881</v>
      </c>
      <c r="F2864">
        <v>0</v>
      </c>
    </row>
    <row r="2865" spans="1:6">
      <c r="A2865" t="s">
        <v>4276</v>
      </c>
      <c r="B2865" t="s">
        <v>4277</v>
      </c>
      <c r="C2865">
        <v>3.9688193227803201</v>
      </c>
      <c r="D2865">
        <v>0</v>
      </c>
      <c r="E2865">
        <v>4.9664690665453346</v>
      </c>
      <c r="F2865">
        <v>0</v>
      </c>
    </row>
    <row r="2866" spans="1:6">
      <c r="A2866" t="s">
        <v>67</v>
      </c>
      <c r="B2866" t="s">
        <v>2582</v>
      </c>
      <c r="C2866">
        <v>3.4344421365143871</v>
      </c>
      <c r="D2866">
        <v>0</v>
      </c>
      <c r="E2866">
        <v>4.5667380952008196</v>
      </c>
      <c r="F2866">
        <v>0</v>
      </c>
    </row>
    <row r="2867" spans="1:6">
      <c r="A2867" t="s">
        <v>4289</v>
      </c>
      <c r="B2867" t="s">
        <v>4290</v>
      </c>
      <c r="C2867">
        <v>6.2143162814946642</v>
      </c>
      <c r="D2867">
        <v>0</v>
      </c>
      <c r="E2867">
        <v>0</v>
      </c>
      <c r="F2867">
        <v>0</v>
      </c>
    </row>
    <row r="2868" spans="1:6">
      <c r="A2868" t="s">
        <v>4292</v>
      </c>
      <c r="B2868" t="s">
        <v>4293</v>
      </c>
      <c r="C2868">
        <v>4.6261671420554569</v>
      </c>
      <c r="D2868">
        <v>0</v>
      </c>
      <c r="E2868">
        <v>0</v>
      </c>
      <c r="F2868">
        <v>0</v>
      </c>
    </row>
    <row r="2869" spans="1:6">
      <c r="A2869" t="s">
        <v>4294</v>
      </c>
      <c r="B2869" t="s">
        <v>4295</v>
      </c>
      <c r="C2869">
        <v>3.0775102891792878</v>
      </c>
      <c r="D2869">
        <v>0</v>
      </c>
      <c r="E2869">
        <v>0</v>
      </c>
      <c r="F2869">
        <v>0</v>
      </c>
    </row>
    <row r="2870" spans="1:6">
      <c r="A2870" t="s">
        <v>1143</v>
      </c>
      <c r="B2870" t="s">
        <v>1144</v>
      </c>
      <c r="C2870">
        <v>0</v>
      </c>
      <c r="D2870">
        <v>0</v>
      </c>
      <c r="E2870">
        <v>3.3303188700040636</v>
      </c>
      <c r="F2870">
        <v>0</v>
      </c>
    </row>
    <row r="2871" spans="1:6">
      <c r="A2871" t="s">
        <v>933</v>
      </c>
      <c r="B2871" t="s">
        <v>934</v>
      </c>
      <c r="C2871">
        <v>0</v>
      </c>
      <c r="D2871">
        <v>0</v>
      </c>
      <c r="E2871">
        <v>3.7847759255418065</v>
      </c>
      <c r="F2871">
        <v>0</v>
      </c>
    </row>
    <row r="2872" spans="1:6">
      <c r="A2872" t="s">
        <v>4302</v>
      </c>
      <c r="B2872" t="s">
        <v>4303</v>
      </c>
      <c r="C2872">
        <v>2.3477185552026847</v>
      </c>
      <c r="D2872">
        <v>0</v>
      </c>
      <c r="E2872">
        <v>0</v>
      </c>
      <c r="F2872">
        <v>0</v>
      </c>
    </row>
    <row r="2873" spans="1:6">
      <c r="A2873" t="s">
        <v>1161</v>
      </c>
      <c r="B2873" t="s">
        <v>1162</v>
      </c>
      <c r="C2873">
        <v>0</v>
      </c>
      <c r="D2873">
        <v>0</v>
      </c>
      <c r="E2873">
        <v>3.280051756732369</v>
      </c>
      <c r="F2873">
        <v>0</v>
      </c>
    </row>
    <row r="2874" spans="1:6">
      <c r="A2874" t="s">
        <v>952</v>
      </c>
      <c r="B2874" t="s">
        <v>953</v>
      </c>
      <c r="C2874">
        <v>0</v>
      </c>
      <c r="D2874">
        <v>0</v>
      </c>
      <c r="E2874">
        <v>6.5023740351556558</v>
      </c>
      <c r="F2874">
        <v>0</v>
      </c>
    </row>
    <row r="2875" spans="1:6">
      <c r="A2875" t="s">
        <v>4310</v>
      </c>
      <c r="B2875" t="s">
        <v>4311</v>
      </c>
      <c r="C2875">
        <v>3.48017476377502</v>
      </c>
      <c r="D2875">
        <v>0</v>
      </c>
      <c r="E2875">
        <v>0</v>
      </c>
      <c r="F2875">
        <v>0</v>
      </c>
    </row>
    <row r="2876" spans="1:6">
      <c r="A2876" t="s">
        <v>1178</v>
      </c>
      <c r="B2876" t="s">
        <v>1179</v>
      </c>
      <c r="C2876">
        <v>0</v>
      </c>
      <c r="D2876">
        <v>0</v>
      </c>
      <c r="E2876">
        <v>3.2468877042303514</v>
      </c>
      <c r="F2876">
        <v>0</v>
      </c>
    </row>
    <row r="2877" spans="1:6">
      <c r="A2877" t="s">
        <v>4317</v>
      </c>
      <c r="B2877" t="s">
        <v>1590</v>
      </c>
      <c r="C2877">
        <v>7.1333358588709777</v>
      </c>
      <c r="D2877">
        <v>0</v>
      </c>
      <c r="E2877">
        <v>6.4980244929142605</v>
      </c>
      <c r="F2877">
        <v>0</v>
      </c>
    </row>
    <row r="2878" spans="1:6">
      <c r="A2878" t="s">
        <v>4318</v>
      </c>
      <c r="B2878" t="s">
        <v>181</v>
      </c>
      <c r="C2878">
        <v>3.6544425287058822</v>
      </c>
      <c r="D2878">
        <v>0</v>
      </c>
      <c r="E2878">
        <v>4.0326407429161382</v>
      </c>
      <c r="F2878">
        <v>0</v>
      </c>
    </row>
    <row r="2879" spans="1:6">
      <c r="A2879" t="s">
        <v>823</v>
      </c>
      <c r="B2879" t="s">
        <v>824</v>
      </c>
      <c r="C2879">
        <v>0</v>
      </c>
      <c r="D2879">
        <v>0</v>
      </c>
      <c r="E2879">
        <v>6.8934029512690334</v>
      </c>
      <c r="F2879">
        <v>0</v>
      </c>
    </row>
    <row r="2880" spans="1:6">
      <c r="A2880" t="s">
        <v>4341</v>
      </c>
      <c r="B2880" t="s">
        <v>181</v>
      </c>
      <c r="C2880">
        <v>4.8947749732585706</v>
      </c>
      <c r="D2880">
        <v>0</v>
      </c>
      <c r="E2880">
        <v>0</v>
      </c>
      <c r="F2880">
        <v>0</v>
      </c>
    </row>
    <row r="2881" spans="1:6">
      <c r="A2881" t="s">
        <v>4348</v>
      </c>
      <c r="B2881" t="s">
        <v>4349</v>
      </c>
      <c r="C2881">
        <v>9.5755717410570771</v>
      </c>
      <c r="D2881">
        <v>0</v>
      </c>
      <c r="E2881">
        <v>0</v>
      </c>
      <c r="F2881">
        <v>0</v>
      </c>
    </row>
    <row r="2882" spans="1:6">
      <c r="A2882" t="s">
        <v>1034</v>
      </c>
      <c r="B2882" t="s">
        <v>181</v>
      </c>
      <c r="C2882">
        <v>0</v>
      </c>
      <c r="D2882">
        <v>0</v>
      </c>
      <c r="E2882">
        <v>3.5578079657140544</v>
      </c>
      <c r="F2882">
        <v>0</v>
      </c>
    </row>
    <row r="2883" spans="1:6">
      <c r="A2883" t="s">
        <v>4354</v>
      </c>
      <c r="B2883" t="s">
        <v>4355</v>
      </c>
      <c r="C2883">
        <v>5.1169775741137649</v>
      </c>
      <c r="D2883">
        <v>0</v>
      </c>
      <c r="E2883">
        <v>0</v>
      </c>
      <c r="F2883">
        <v>0</v>
      </c>
    </row>
    <row r="2884" spans="1:6">
      <c r="A2884" t="s">
        <v>391</v>
      </c>
      <c r="B2884" t="s">
        <v>181</v>
      </c>
      <c r="C2884">
        <v>0</v>
      </c>
      <c r="D2884">
        <v>0</v>
      </c>
      <c r="E2884">
        <v>5.5607343814837877</v>
      </c>
      <c r="F2884">
        <v>0</v>
      </c>
    </row>
    <row r="2885" spans="1:6">
      <c r="A2885" t="s">
        <v>1037</v>
      </c>
      <c r="B2885" t="s">
        <v>181</v>
      </c>
      <c r="C2885">
        <v>0</v>
      </c>
      <c r="D2885">
        <v>0</v>
      </c>
      <c r="E2885">
        <v>3.5536870119517112</v>
      </c>
      <c r="F2885">
        <v>0</v>
      </c>
    </row>
    <row r="2886" spans="1:6">
      <c r="A2886" t="s">
        <v>772</v>
      </c>
      <c r="B2886" t="s">
        <v>773</v>
      </c>
      <c r="C2886">
        <v>0</v>
      </c>
      <c r="D2886">
        <v>3.9098660203758948</v>
      </c>
      <c r="E2886">
        <v>4.0696989330193212</v>
      </c>
      <c r="F2886">
        <v>0</v>
      </c>
    </row>
    <row r="2887" spans="1:6">
      <c r="A2887" t="s">
        <v>1627</v>
      </c>
      <c r="B2887" t="s">
        <v>1350</v>
      </c>
      <c r="C2887">
        <v>0</v>
      </c>
      <c r="D2887">
        <v>3.4631776513553474</v>
      </c>
      <c r="E2887">
        <v>0</v>
      </c>
      <c r="F2887">
        <v>0</v>
      </c>
    </row>
    <row r="2888" spans="1:6">
      <c r="A2888" t="s">
        <v>1240</v>
      </c>
      <c r="B2888" t="s">
        <v>181</v>
      </c>
      <c r="C2888">
        <v>0</v>
      </c>
      <c r="D2888">
        <v>6.7094757789550643</v>
      </c>
      <c r="E2888">
        <v>3.1393641064694697</v>
      </c>
      <c r="F2888">
        <v>0</v>
      </c>
    </row>
    <row r="2889" spans="1:6">
      <c r="A2889" t="s">
        <v>4397</v>
      </c>
      <c r="B2889" t="s">
        <v>4398</v>
      </c>
      <c r="C2889">
        <v>10.422948004997952</v>
      </c>
      <c r="D2889">
        <v>0</v>
      </c>
      <c r="E2889">
        <v>0</v>
      </c>
      <c r="F2889">
        <v>0</v>
      </c>
    </row>
    <row r="2890" spans="1:6">
      <c r="A2890" t="s">
        <v>4404</v>
      </c>
      <c r="B2890" t="s">
        <v>181</v>
      </c>
      <c r="C2890">
        <v>5.0599439274778204</v>
      </c>
      <c r="D2890">
        <v>0</v>
      </c>
      <c r="E2890">
        <v>8.5063860916107927</v>
      </c>
      <c r="F2890">
        <v>0</v>
      </c>
    </row>
    <row r="2891" spans="1:6">
      <c r="A2891" t="s">
        <v>663</v>
      </c>
      <c r="B2891" t="s">
        <v>181</v>
      </c>
      <c r="C2891">
        <v>0</v>
      </c>
      <c r="D2891">
        <v>0</v>
      </c>
      <c r="E2891">
        <v>4.3237651897627387</v>
      </c>
      <c r="F2891">
        <v>0</v>
      </c>
    </row>
    <row r="2892" spans="1:6">
      <c r="A2892" t="s">
        <v>1082</v>
      </c>
      <c r="B2892" t="s">
        <v>1083</v>
      </c>
      <c r="C2892">
        <v>0</v>
      </c>
      <c r="D2892">
        <v>3.5428822768891575</v>
      </c>
      <c r="E2892">
        <v>3.467435145596014</v>
      </c>
      <c r="F2892">
        <v>0</v>
      </c>
    </row>
    <row r="2893" spans="1:6">
      <c r="A2893" t="s">
        <v>4441</v>
      </c>
      <c r="B2893" t="s">
        <v>4442</v>
      </c>
      <c r="C2893">
        <v>4.3245023135938006</v>
      </c>
      <c r="D2893">
        <v>7.9587492667700657</v>
      </c>
      <c r="E2893">
        <v>3.6253387006520152</v>
      </c>
      <c r="F2893">
        <v>0</v>
      </c>
    </row>
    <row r="2894" spans="1:6">
      <c r="A2894" t="s">
        <v>4451</v>
      </c>
      <c r="B2894" t="s">
        <v>4452</v>
      </c>
      <c r="C2894">
        <v>8.4362515261362905</v>
      </c>
      <c r="D2894">
        <v>8.9610757445939946</v>
      </c>
      <c r="E2894">
        <v>7.3768867825223463</v>
      </c>
      <c r="F2894">
        <v>0</v>
      </c>
    </row>
    <row r="2895" spans="1:6">
      <c r="A2895" t="s">
        <v>4453</v>
      </c>
      <c r="B2895" t="s">
        <v>4454</v>
      </c>
      <c r="C2895">
        <v>10.594710615891223</v>
      </c>
      <c r="D2895">
        <v>10.25104998106735</v>
      </c>
      <c r="E2895">
        <v>9.0705492267968033</v>
      </c>
      <c r="F2895">
        <v>0</v>
      </c>
    </row>
    <row r="2896" spans="1:6">
      <c r="A2896" t="s">
        <v>4474</v>
      </c>
      <c r="B2896" t="s">
        <v>4475</v>
      </c>
      <c r="C2896">
        <v>8.9452045041988235</v>
      </c>
      <c r="D2896">
        <v>0</v>
      </c>
      <c r="E2896">
        <v>9.1023418643107767</v>
      </c>
      <c r="F2896">
        <v>0</v>
      </c>
    </row>
    <row r="2897" spans="1:6">
      <c r="A2897" t="s">
        <v>4481</v>
      </c>
      <c r="B2897" t="s">
        <v>4482</v>
      </c>
      <c r="C2897">
        <v>3.8064710981523322</v>
      </c>
      <c r="D2897">
        <v>0</v>
      </c>
      <c r="E2897">
        <v>0</v>
      </c>
      <c r="F2897">
        <v>0</v>
      </c>
    </row>
    <row r="2898" spans="1:6">
      <c r="A2898" t="s">
        <v>1140</v>
      </c>
      <c r="B2898" t="s">
        <v>181</v>
      </c>
      <c r="C2898">
        <v>0</v>
      </c>
      <c r="D2898">
        <v>3.4963275746934159</v>
      </c>
      <c r="E2898">
        <v>3.3358589825646172</v>
      </c>
      <c r="F2898">
        <v>0</v>
      </c>
    </row>
    <row r="2899" spans="1:6">
      <c r="A2899" t="s">
        <v>1630</v>
      </c>
      <c r="B2899" t="s">
        <v>1631</v>
      </c>
      <c r="C2899">
        <v>0</v>
      </c>
      <c r="D2899">
        <v>4.6085183962820491</v>
      </c>
      <c r="E2899">
        <v>0</v>
      </c>
      <c r="F2899">
        <v>0</v>
      </c>
    </row>
    <row r="2900" spans="1:6">
      <c r="A2900" t="s">
        <v>4486</v>
      </c>
      <c r="B2900" t="s">
        <v>4487</v>
      </c>
      <c r="C2900">
        <v>3.793232262943194</v>
      </c>
      <c r="D2900">
        <v>0</v>
      </c>
      <c r="E2900">
        <v>0</v>
      </c>
      <c r="F2900">
        <v>0</v>
      </c>
    </row>
    <row r="2901" spans="1:6">
      <c r="A2901" t="s">
        <v>758</v>
      </c>
      <c r="B2901" t="s">
        <v>759</v>
      </c>
      <c r="C2901">
        <v>0</v>
      </c>
      <c r="D2901">
        <v>0</v>
      </c>
      <c r="E2901">
        <v>4.1043366598147353</v>
      </c>
      <c r="F2901">
        <v>0</v>
      </c>
    </row>
    <row r="2902" spans="1:6">
      <c r="A2902" t="s">
        <v>4508</v>
      </c>
      <c r="B2902" t="s">
        <v>4509</v>
      </c>
      <c r="C2902">
        <v>8.4640286713157167</v>
      </c>
      <c r="D2902">
        <v>0</v>
      </c>
      <c r="E2902">
        <v>0</v>
      </c>
      <c r="F2902">
        <v>0</v>
      </c>
    </row>
    <row r="2903" spans="1:6">
      <c r="A2903" t="s">
        <v>694</v>
      </c>
      <c r="B2903" t="s">
        <v>695</v>
      </c>
      <c r="C2903">
        <v>0</v>
      </c>
      <c r="D2903">
        <v>0</v>
      </c>
      <c r="E2903">
        <v>4.2596412075155676</v>
      </c>
      <c r="F2903">
        <v>0</v>
      </c>
    </row>
    <row r="2904" spans="1:6">
      <c r="A2904" t="s">
        <v>4514</v>
      </c>
      <c r="B2904" t="s">
        <v>2187</v>
      </c>
      <c r="C2904">
        <v>4.0824283288400123</v>
      </c>
      <c r="D2904">
        <v>0</v>
      </c>
      <c r="E2904">
        <v>4.2869371828375886</v>
      </c>
      <c r="F2904">
        <v>0</v>
      </c>
    </row>
    <row r="2905" spans="1:6">
      <c r="A2905" t="s">
        <v>1632</v>
      </c>
      <c r="B2905" t="s">
        <v>1633</v>
      </c>
      <c r="C2905">
        <v>0</v>
      </c>
      <c r="D2905">
        <v>7.9347718610093265</v>
      </c>
      <c r="E2905">
        <v>0</v>
      </c>
      <c r="F2905">
        <v>0</v>
      </c>
    </row>
    <row r="2906" spans="1:6">
      <c r="A2906" t="s">
        <v>1634</v>
      </c>
      <c r="B2906" t="s">
        <v>1635</v>
      </c>
      <c r="C2906">
        <v>0</v>
      </c>
      <c r="D2906">
        <v>3.3088990129513891</v>
      </c>
      <c r="E2906">
        <v>0</v>
      </c>
      <c r="F2906">
        <v>0</v>
      </c>
    </row>
    <row r="2907" spans="1:6">
      <c r="A2907" t="s">
        <v>4524</v>
      </c>
      <c r="B2907" t="s">
        <v>4525</v>
      </c>
      <c r="C2907">
        <v>10.340439548504946</v>
      </c>
      <c r="D2907">
        <v>10.549368098091925</v>
      </c>
      <c r="E2907">
        <v>8.9186235382267132</v>
      </c>
      <c r="F2907">
        <v>0</v>
      </c>
    </row>
    <row r="2908" spans="1:6">
      <c r="A2908" t="s">
        <v>4526</v>
      </c>
      <c r="B2908" t="s">
        <v>181</v>
      </c>
      <c r="C2908">
        <v>7.2672707115051836</v>
      </c>
      <c r="D2908">
        <v>4.4524076147300926</v>
      </c>
      <c r="E2908">
        <v>8.3616311329533239</v>
      </c>
      <c r="F2908">
        <v>0</v>
      </c>
    </row>
    <row r="2909" spans="1:6">
      <c r="A2909" t="s">
        <v>4527</v>
      </c>
      <c r="B2909" t="s">
        <v>181</v>
      </c>
      <c r="C2909">
        <v>3.2264294823569055</v>
      </c>
      <c r="D2909">
        <v>0</v>
      </c>
      <c r="E2909">
        <v>0</v>
      </c>
      <c r="F2909">
        <v>0</v>
      </c>
    </row>
    <row r="2910" spans="1:6">
      <c r="A2910" t="s">
        <v>4528</v>
      </c>
      <c r="B2910" t="s">
        <v>4529</v>
      </c>
      <c r="C2910">
        <v>9.3331538064406097</v>
      </c>
      <c r="D2910">
        <v>4.0086269194844686</v>
      </c>
      <c r="E2910">
        <v>8.1422722989844498</v>
      </c>
      <c r="F2910">
        <v>0</v>
      </c>
    </row>
    <row r="2911" spans="1:6">
      <c r="A2911" t="s">
        <v>1200</v>
      </c>
      <c r="B2911" t="s">
        <v>181</v>
      </c>
      <c r="C2911">
        <v>0</v>
      </c>
      <c r="D2911">
        <v>0</v>
      </c>
      <c r="E2911">
        <v>3.2066447135679867</v>
      </c>
      <c r="F2911">
        <v>0</v>
      </c>
    </row>
    <row r="2912" spans="1:6">
      <c r="A2912" t="s">
        <v>4536</v>
      </c>
      <c r="B2912" t="s">
        <v>4537</v>
      </c>
      <c r="C2912">
        <v>8.6912982084347323</v>
      </c>
      <c r="D2912">
        <v>4.4524226642803981</v>
      </c>
      <c r="E2912">
        <v>4.0844864546856279</v>
      </c>
      <c r="F2912">
        <v>0</v>
      </c>
    </row>
    <row r="2913" spans="1:6">
      <c r="A2913" t="s">
        <v>4540</v>
      </c>
      <c r="B2913" t="s">
        <v>181</v>
      </c>
      <c r="C2913">
        <v>10.370675694468687</v>
      </c>
      <c r="D2913">
        <v>0</v>
      </c>
      <c r="E2913">
        <v>4.5076378274135953</v>
      </c>
      <c r="F2913">
        <v>0</v>
      </c>
    </row>
    <row r="2914" spans="1:6">
      <c r="A2914" t="s">
        <v>859</v>
      </c>
      <c r="B2914" t="s">
        <v>181</v>
      </c>
      <c r="C2914">
        <v>0</v>
      </c>
      <c r="D2914">
        <v>0</v>
      </c>
      <c r="E2914">
        <v>3.8997703340401073</v>
      </c>
      <c r="F2914">
        <v>0</v>
      </c>
    </row>
    <row r="2915" spans="1:6">
      <c r="A2915" t="s">
        <v>4563</v>
      </c>
      <c r="B2915" t="s">
        <v>4564</v>
      </c>
      <c r="C2915">
        <v>4.5791786130245047</v>
      </c>
      <c r="D2915">
        <v>6.8831097072096021</v>
      </c>
      <c r="E2915">
        <v>0</v>
      </c>
      <c r="F2915">
        <v>0</v>
      </c>
    </row>
    <row r="2916" spans="1:6">
      <c r="A2916" t="s">
        <v>4566</v>
      </c>
      <c r="B2916" t="s">
        <v>4567</v>
      </c>
      <c r="C2916">
        <v>3.1896025299803052</v>
      </c>
      <c r="D2916">
        <v>0</v>
      </c>
      <c r="E2916">
        <v>0</v>
      </c>
      <c r="F2916">
        <v>0</v>
      </c>
    </row>
    <row r="2917" spans="1:6">
      <c r="A2917" t="s">
        <v>1638</v>
      </c>
      <c r="B2917" t="s">
        <v>181</v>
      </c>
      <c r="C2917">
        <v>0</v>
      </c>
      <c r="D2917">
        <v>8.4329529075954408</v>
      </c>
      <c r="E2917">
        <v>0</v>
      </c>
      <c r="F2917">
        <v>0</v>
      </c>
    </row>
    <row r="2918" spans="1:6">
      <c r="A2918" t="s">
        <v>4580</v>
      </c>
      <c r="B2918" t="s">
        <v>181</v>
      </c>
      <c r="C2918">
        <v>3.8244843439227423</v>
      </c>
      <c r="D2918">
        <v>0</v>
      </c>
      <c r="E2918">
        <v>0</v>
      </c>
      <c r="F2918">
        <v>0</v>
      </c>
    </row>
    <row r="2919" spans="1:6">
      <c r="A2919" t="s">
        <v>1639</v>
      </c>
      <c r="B2919" t="s">
        <v>181</v>
      </c>
      <c r="C2919">
        <v>0</v>
      </c>
      <c r="D2919">
        <v>2.6209200917823354</v>
      </c>
      <c r="E2919">
        <v>0</v>
      </c>
      <c r="F2919">
        <v>0</v>
      </c>
    </row>
    <row r="2920" spans="1:6">
      <c r="A2920" t="s">
        <v>1069</v>
      </c>
      <c r="B2920" t="s">
        <v>1070</v>
      </c>
      <c r="C2920">
        <v>0</v>
      </c>
      <c r="D2920">
        <v>0</v>
      </c>
      <c r="E2920">
        <v>3.4892694348552236</v>
      </c>
      <c r="F2920">
        <v>0</v>
      </c>
    </row>
    <row r="2921" spans="1:6">
      <c r="A2921" t="s">
        <v>1640</v>
      </c>
      <c r="B2921" t="s">
        <v>1641</v>
      </c>
      <c r="C2921">
        <v>0</v>
      </c>
      <c r="D2921">
        <v>3.337766843112743</v>
      </c>
      <c r="E2921">
        <v>0</v>
      </c>
      <c r="F2921">
        <v>0</v>
      </c>
    </row>
    <row r="2922" spans="1:6">
      <c r="A2922" t="s">
        <v>4598</v>
      </c>
      <c r="B2922" t="s">
        <v>181</v>
      </c>
      <c r="C2922">
        <v>2.4548865520708203</v>
      </c>
      <c r="D2922">
        <v>0</v>
      </c>
      <c r="E2922">
        <v>2.5481730994965877</v>
      </c>
      <c r="F2922">
        <v>0</v>
      </c>
    </row>
    <row r="2923" spans="1:6">
      <c r="A2923" t="s">
        <v>4599</v>
      </c>
      <c r="B2923" t="s">
        <v>4600</v>
      </c>
      <c r="C2923">
        <v>14.335888699005306</v>
      </c>
      <c r="D2923">
        <v>12.706273432095664</v>
      </c>
      <c r="E2923">
        <v>8.8098578360376134</v>
      </c>
      <c r="F2923">
        <v>0</v>
      </c>
    </row>
    <row r="2924" spans="1:6">
      <c r="A2924" t="s">
        <v>4605</v>
      </c>
      <c r="B2924" t="s">
        <v>4604</v>
      </c>
      <c r="C2924">
        <v>4.8224328615039616</v>
      </c>
      <c r="D2924">
        <v>4.3377844849318477</v>
      </c>
      <c r="E2924">
        <v>0</v>
      </c>
      <c r="F2924">
        <v>0</v>
      </c>
    </row>
    <row r="2925" spans="1:6">
      <c r="A2925" t="s">
        <v>1642</v>
      </c>
      <c r="B2925" t="s">
        <v>181</v>
      </c>
      <c r="C2925">
        <v>0</v>
      </c>
      <c r="D2925">
        <v>4.0579119887181196</v>
      </c>
      <c r="E2925">
        <v>0</v>
      </c>
      <c r="F2925">
        <v>0</v>
      </c>
    </row>
    <row r="2926" spans="1:6">
      <c r="A2926" t="s">
        <v>4608</v>
      </c>
      <c r="B2926" t="s">
        <v>4609</v>
      </c>
      <c r="C2926">
        <v>3.3798442442136452</v>
      </c>
      <c r="D2926">
        <v>0</v>
      </c>
      <c r="E2926">
        <v>0</v>
      </c>
      <c r="F2926">
        <v>0</v>
      </c>
    </row>
    <row r="2927" spans="1:6">
      <c r="A2927" t="s">
        <v>4620</v>
      </c>
      <c r="B2927" t="s">
        <v>4621</v>
      </c>
      <c r="C2927">
        <v>10.050489238480793</v>
      </c>
      <c r="D2927">
        <v>9.1732640602848221</v>
      </c>
      <c r="E2927">
        <v>8.5538979343264074</v>
      </c>
      <c r="F2927">
        <v>0</v>
      </c>
    </row>
    <row r="2928" spans="1:6">
      <c r="A2928" t="s">
        <v>4625</v>
      </c>
      <c r="B2928" t="s">
        <v>181</v>
      </c>
      <c r="C2928">
        <v>11.163439018748461</v>
      </c>
      <c r="D2928">
        <v>0</v>
      </c>
      <c r="E2928">
        <v>0</v>
      </c>
      <c r="F2928">
        <v>0</v>
      </c>
    </row>
    <row r="2929" spans="1:6">
      <c r="A2929" t="s">
        <v>4629</v>
      </c>
      <c r="B2929" t="s">
        <v>181</v>
      </c>
      <c r="C2929">
        <v>3.7590708401363799</v>
      </c>
      <c r="D2929">
        <v>0</v>
      </c>
      <c r="E2929">
        <v>0</v>
      </c>
      <c r="F2929">
        <v>0</v>
      </c>
    </row>
    <row r="2930" spans="1:6">
      <c r="A2930" t="s">
        <v>4632</v>
      </c>
      <c r="B2930" t="s">
        <v>4633</v>
      </c>
      <c r="C2930">
        <v>3.1702811345132065</v>
      </c>
      <c r="D2930">
        <v>0</v>
      </c>
      <c r="E2930">
        <v>0</v>
      </c>
      <c r="F2930">
        <v>0</v>
      </c>
    </row>
    <row r="2931" spans="1:6">
      <c r="A2931" t="s">
        <v>4634</v>
      </c>
      <c r="B2931" t="s">
        <v>4635</v>
      </c>
      <c r="C2931">
        <v>2.8868663253039273</v>
      </c>
      <c r="D2931">
        <v>0</v>
      </c>
      <c r="E2931">
        <v>2.8268166556931273</v>
      </c>
      <c r="F2931">
        <v>0</v>
      </c>
    </row>
    <row r="2932" spans="1:6">
      <c r="A2932" t="s">
        <v>747</v>
      </c>
      <c r="B2932" t="s">
        <v>748</v>
      </c>
      <c r="C2932">
        <v>0</v>
      </c>
      <c r="D2932">
        <v>3.774102702519992</v>
      </c>
      <c r="E2932">
        <v>4.1414747014951301</v>
      </c>
      <c r="F2932">
        <v>0</v>
      </c>
    </row>
    <row r="2933" spans="1:6">
      <c r="A2933" t="s">
        <v>576</v>
      </c>
      <c r="B2933" t="s">
        <v>577</v>
      </c>
      <c r="C2933">
        <v>0</v>
      </c>
      <c r="D2933">
        <v>0</v>
      </c>
      <c r="E2933">
        <v>8.0468164790145078</v>
      </c>
      <c r="F2933">
        <v>0</v>
      </c>
    </row>
    <row r="2934" spans="1:6">
      <c r="A2934" t="s">
        <v>822</v>
      </c>
      <c r="B2934" t="s">
        <v>181</v>
      </c>
      <c r="C2934">
        <v>0</v>
      </c>
      <c r="D2934">
        <v>0</v>
      </c>
      <c r="E2934">
        <v>6.8677230520656822</v>
      </c>
      <c r="F2934">
        <v>0</v>
      </c>
    </row>
    <row r="2935" spans="1:6">
      <c r="A2935" t="s">
        <v>4642</v>
      </c>
      <c r="B2935" t="s">
        <v>4643</v>
      </c>
      <c r="C2935">
        <v>3.0474347163593491</v>
      </c>
      <c r="D2935">
        <v>3.2161456691238901</v>
      </c>
      <c r="E2935">
        <v>0</v>
      </c>
      <c r="F2935">
        <v>0</v>
      </c>
    </row>
    <row r="2936" spans="1:6">
      <c r="A2936" t="s">
        <v>4725</v>
      </c>
      <c r="B2936" t="s">
        <v>4726</v>
      </c>
      <c r="C2936">
        <v>9.1288749698723315</v>
      </c>
      <c r="D2936">
        <v>4.8129639849864256</v>
      </c>
      <c r="E2936">
        <v>4.1043366598147353</v>
      </c>
      <c r="F2936">
        <v>0</v>
      </c>
    </row>
    <row r="2937" spans="1:6">
      <c r="A2937" t="s">
        <v>1646</v>
      </c>
      <c r="B2937" t="s">
        <v>1647</v>
      </c>
      <c r="C2937">
        <v>0</v>
      </c>
      <c r="D2937">
        <v>3.4864611821127078</v>
      </c>
      <c r="E2937">
        <v>0</v>
      </c>
      <c r="F2937">
        <v>0</v>
      </c>
    </row>
    <row r="2938" spans="1:6">
      <c r="A2938" t="s">
        <v>4731</v>
      </c>
      <c r="B2938" t="s">
        <v>4732</v>
      </c>
      <c r="C2938">
        <v>7.8633933523085329</v>
      </c>
      <c r="D2938">
        <v>3.8497341732307091</v>
      </c>
      <c r="E2938">
        <v>0</v>
      </c>
      <c r="F2938">
        <v>0</v>
      </c>
    </row>
    <row r="2939" spans="1:6">
      <c r="A2939" t="s">
        <v>827</v>
      </c>
      <c r="B2939" t="s">
        <v>828</v>
      </c>
      <c r="C2939">
        <v>0</v>
      </c>
      <c r="D2939">
        <v>0</v>
      </c>
      <c r="E2939">
        <v>3.9410158041760499</v>
      </c>
      <c r="F2939">
        <v>0</v>
      </c>
    </row>
    <row r="2940" spans="1:6">
      <c r="A2940" t="s">
        <v>402</v>
      </c>
      <c r="B2940" t="s">
        <v>181</v>
      </c>
      <c r="C2940">
        <v>0</v>
      </c>
      <c r="D2940">
        <v>4.2602504122739324</v>
      </c>
      <c r="E2940">
        <v>5.4200899772078159</v>
      </c>
      <c r="F2940">
        <v>0</v>
      </c>
    </row>
    <row r="2941" spans="1:6">
      <c r="A2941" t="s">
        <v>4742</v>
      </c>
      <c r="B2941" t="s">
        <v>4743</v>
      </c>
      <c r="C2941">
        <v>3.7251519949120597</v>
      </c>
      <c r="D2941">
        <v>0</v>
      </c>
      <c r="E2941">
        <v>0</v>
      </c>
      <c r="F2941">
        <v>0</v>
      </c>
    </row>
    <row r="2942" spans="1:6">
      <c r="A2942" t="s">
        <v>4747</v>
      </c>
      <c r="B2942" t="s">
        <v>4746</v>
      </c>
      <c r="C2942">
        <v>4.3524878410465728</v>
      </c>
      <c r="D2942">
        <v>0</v>
      </c>
      <c r="E2942">
        <v>0</v>
      </c>
      <c r="F2942">
        <v>0</v>
      </c>
    </row>
    <row r="2943" spans="1:6">
      <c r="A2943" t="s">
        <v>4748</v>
      </c>
      <c r="B2943" t="s">
        <v>4749</v>
      </c>
      <c r="C2943">
        <v>3.9541963103868754</v>
      </c>
      <c r="D2943">
        <v>0</v>
      </c>
      <c r="E2943">
        <v>4.7008450954240795</v>
      </c>
      <c r="F2943">
        <v>0</v>
      </c>
    </row>
    <row r="2944" spans="1:6">
      <c r="A2944" t="s">
        <v>4752</v>
      </c>
      <c r="B2944" t="s">
        <v>4753</v>
      </c>
      <c r="C2944">
        <v>3.9015166258507401</v>
      </c>
      <c r="D2944">
        <v>0</v>
      </c>
      <c r="E2944">
        <v>0</v>
      </c>
      <c r="F2944">
        <v>0</v>
      </c>
    </row>
    <row r="2945" spans="1:6">
      <c r="A2945" t="s">
        <v>4771</v>
      </c>
      <c r="B2945" t="s">
        <v>4772</v>
      </c>
      <c r="C2945">
        <v>3.8785449687995786</v>
      </c>
      <c r="D2945">
        <v>0</v>
      </c>
      <c r="E2945">
        <v>0</v>
      </c>
      <c r="F2945">
        <v>0</v>
      </c>
    </row>
    <row r="2946" spans="1:6">
      <c r="A2946" t="s">
        <v>4781</v>
      </c>
      <c r="B2946" t="s">
        <v>4782</v>
      </c>
      <c r="C2946">
        <v>3.91517837370961</v>
      </c>
      <c r="D2946">
        <v>0</v>
      </c>
      <c r="E2946">
        <v>0</v>
      </c>
      <c r="F2946">
        <v>0</v>
      </c>
    </row>
    <row r="2947" spans="1:6">
      <c r="A2947" t="s">
        <v>1042</v>
      </c>
      <c r="B2947" t="s">
        <v>1043</v>
      </c>
      <c r="C2947">
        <v>0</v>
      </c>
      <c r="D2947">
        <v>2.9266235836210761</v>
      </c>
      <c r="E2947">
        <v>3.5322905545952863</v>
      </c>
      <c r="F2947">
        <v>0</v>
      </c>
    </row>
    <row r="2948" spans="1:6">
      <c r="A2948" t="s">
        <v>4792</v>
      </c>
      <c r="B2948" t="s">
        <v>4793</v>
      </c>
      <c r="C2948">
        <v>4.1526660902557602</v>
      </c>
      <c r="D2948">
        <v>0</v>
      </c>
      <c r="E2948">
        <v>3.6144574334797137</v>
      </c>
      <c r="F2948">
        <v>0</v>
      </c>
    </row>
    <row r="2949" spans="1:6">
      <c r="A2949" t="s">
        <v>4800</v>
      </c>
      <c r="B2949" t="s">
        <v>4801</v>
      </c>
      <c r="C2949">
        <v>3.2918046698634758</v>
      </c>
      <c r="D2949">
        <v>0</v>
      </c>
      <c r="E2949">
        <v>0</v>
      </c>
      <c r="F2949">
        <v>0</v>
      </c>
    </row>
    <row r="2950" spans="1:6">
      <c r="A2950" t="s">
        <v>4802</v>
      </c>
      <c r="B2950" t="s">
        <v>4803</v>
      </c>
      <c r="C2950">
        <v>4.5412075983491969</v>
      </c>
      <c r="D2950">
        <v>4.1821767801285352</v>
      </c>
      <c r="E2950">
        <v>0</v>
      </c>
      <c r="F2950">
        <v>0</v>
      </c>
    </row>
    <row r="2951" spans="1:6">
      <c r="A2951" t="s">
        <v>1654</v>
      </c>
      <c r="B2951" t="s">
        <v>1655</v>
      </c>
      <c r="C2951">
        <v>0</v>
      </c>
      <c r="D2951">
        <v>3.1423310927415824</v>
      </c>
      <c r="E2951">
        <v>0</v>
      </c>
      <c r="F2951">
        <v>0</v>
      </c>
    </row>
    <row r="2952" spans="1:6">
      <c r="A2952" t="s">
        <v>1354</v>
      </c>
      <c r="B2952" t="s">
        <v>795</v>
      </c>
      <c r="C2952">
        <v>0</v>
      </c>
      <c r="D2952">
        <v>0</v>
      </c>
      <c r="E2952">
        <v>2.7960790010626804</v>
      </c>
      <c r="F2952">
        <v>0</v>
      </c>
    </row>
    <row r="2953" spans="1:6">
      <c r="A2953" t="s">
        <v>947</v>
      </c>
      <c r="B2953" t="s">
        <v>948</v>
      </c>
      <c r="C2953">
        <v>0</v>
      </c>
      <c r="D2953">
        <v>0</v>
      </c>
      <c r="E2953">
        <v>3.7550062327242579</v>
      </c>
      <c r="F2953">
        <v>0</v>
      </c>
    </row>
    <row r="2954" spans="1:6">
      <c r="A2954" t="s">
        <v>1057</v>
      </c>
      <c r="B2954" t="s">
        <v>1058</v>
      </c>
      <c r="C2954">
        <v>0</v>
      </c>
      <c r="D2954">
        <v>0</v>
      </c>
      <c r="E2954">
        <v>6.0042291580353453</v>
      </c>
      <c r="F2954">
        <v>0</v>
      </c>
    </row>
    <row r="2955" spans="1:6">
      <c r="A2955" t="s">
        <v>1231</v>
      </c>
      <c r="B2955" t="s">
        <v>1232</v>
      </c>
      <c r="C2955">
        <v>0</v>
      </c>
      <c r="D2955">
        <v>0</v>
      </c>
      <c r="E2955">
        <v>3.1556243952209151</v>
      </c>
      <c r="F2955">
        <v>0</v>
      </c>
    </row>
    <row r="2956" spans="1:6">
      <c r="A2956" t="s">
        <v>4812</v>
      </c>
      <c r="B2956" t="s">
        <v>4813</v>
      </c>
      <c r="C2956">
        <v>9.0983759002411873</v>
      </c>
      <c r="D2956">
        <v>0</v>
      </c>
      <c r="E2956">
        <v>0</v>
      </c>
      <c r="F2956">
        <v>0</v>
      </c>
    </row>
    <row r="2957" spans="1:6">
      <c r="A2957" t="s">
        <v>4817</v>
      </c>
      <c r="B2957" t="s">
        <v>4818</v>
      </c>
      <c r="C2957">
        <v>3.6673824512006026</v>
      </c>
      <c r="D2957">
        <v>0</v>
      </c>
      <c r="E2957">
        <v>4.3921538333641923</v>
      </c>
      <c r="F2957">
        <v>0</v>
      </c>
    </row>
    <row r="2958" spans="1:6">
      <c r="A2958" t="s">
        <v>4823</v>
      </c>
      <c r="B2958" t="s">
        <v>4824</v>
      </c>
      <c r="C2958">
        <v>4.2963966888658378</v>
      </c>
      <c r="D2958">
        <v>3.9432750736621718</v>
      </c>
      <c r="E2958">
        <v>7.1430569991117228</v>
      </c>
      <c r="F2958">
        <v>0</v>
      </c>
    </row>
    <row r="2959" spans="1:6">
      <c r="A2959" t="s">
        <v>846</v>
      </c>
      <c r="B2959" t="s">
        <v>847</v>
      </c>
      <c r="C2959">
        <v>0</v>
      </c>
      <c r="D2959">
        <v>0</v>
      </c>
      <c r="E2959">
        <v>3.9163184437834331</v>
      </c>
      <c r="F2959">
        <v>0</v>
      </c>
    </row>
    <row r="2960" spans="1:6">
      <c r="A2960" t="s">
        <v>4830</v>
      </c>
      <c r="B2960" t="s">
        <v>4831</v>
      </c>
      <c r="C2960">
        <v>5.0599439274778204</v>
      </c>
      <c r="D2960">
        <v>0</v>
      </c>
      <c r="E2960">
        <v>4.5682905258332509</v>
      </c>
      <c r="F2960">
        <v>0</v>
      </c>
    </row>
    <row r="2961" spans="1:6">
      <c r="A2961" t="s">
        <v>893</v>
      </c>
      <c r="B2961" t="s">
        <v>894</v>
      </c>
      <c r="C2961">
        <v>0</v>
      </c>
      <c r="D2961">
        <v>0</v>
      </c>
      <c r="E2961">
        <v>3.8432502635916093</v>
      </c>
      <c r="F2961">
        <v>0</v>
      </c>
    </row>
    <row r="2962" spans="1:6">
      <c r="A2962" t="s">
        <v>1020</v>
      </c>
      <c r="B2962" t="s">
        <v>1021</v>
      </c>
      <c r="C2962">
        <v>0</v>
      </c>
      <c r="D2962">
        <v>0</v>
      </c>
      <c r="E2962">
        <v>6.1388709381455824</v>
      </c>
      <c r="F2962">
        <v>0</v>
      </c>
    </row>
    <row r="2963" spans="1:6">
      <c r="A2963" t="s">
        <v>75</v>
      </c>
      <c r="B2963" t="s">
        <v>129</v>
      </c>
      <c r="C2963">
        <v>0</v>
      </c>
      <c r="D2963">
        <v>0</v>
      </c>
      <c r="E2963">
        <v>3.3118310260133708</v>
      </c>
      <c r="F2963">
        <v>0</v>
      </c>
    </row>
    <row r="2964" spans="1:6">
      <c r="A2964" t="s">
        <v>4838</v>
      </c>
      <c r="B2964" t="s">
        <v>181</v>
      </c>
      <c r="C2964">
        <v>8.7118562250086704</v>
      </c>
      <c r="D2964">
        <v>0</v>
      </c>
      <c r="E2964">
        <v>0</v>
      </c>
      <c r="F2964">
        <v>0</v>
      </c>
    </row>
    <row r="2965" spans="1:6">
      <c r="A2965" t="s">
        <v>4840</v>
      </c>
      <c r="B2965" t="s">
        <v>4841</v>
      </c>
      <c r="C2965">
        <v>9.1802867745862144</v>
      </c>
      <c r="D2965">
        <v>3.8063605439841255</v>
      </c>
      <c r="E2965">
        <v>8.009741725861721</v>
      </c>
      <c r="F2965">
        <v>0</v>
      </c>
    </row>
    <row r="2966" spans="1:6">
      <c r="A2966" t="s">
        <v>4848</v>
      </c>
      <c r="B2966" t="s">
        <v>4849</v>
      </c>
      <c r="C2966">
        <v>2.6535320811276861</v>
      </c>
      <c r="D2966">
        <v>0</v>
      </c>
      <c r="E2966">
        <v>0</v>
      </c>
      <c r="F2966">
        <v>0</v>
      </c>
    </row>
    <row r="2967" spans="1:6">
      <c r="A2967" t="s">
        <v>4862</v>
      </c>
      <c r="B2967" t="s">
        <v>4863</v>
      </c>
      <c r="C2967">
        <v>8.1414178898405538</v>
      </c>
      <c r="D2967">
        <v>7.4292613843956588</v>
      </c>
      <c r="E2967">
        <v>6.2135088240849639</v>
      </c>
      <c r="F2967">
        <v>0</v>
      </c>
    </row>
    <row r="2968" spans="1:6">
      <c r="A2968" t="s">
        <v>4864</v>
      </c>
      <c r="B2968" t="s">
        <v>181</v>
      </c>
      <c r="C2968">
        <v>4.4222587360924912</v>
      </c>
      <c r="D2968">
        <v>8.847478994293823</v>
      </c>
      <c r="E2968">
        <v>4.0620865102010946</v>
      </c>
      <c r="F2968">
        <v>0</v>
      </c>
    </row>
    <row r="2969" spans="1:6">
      <c r="A2969" t="s">
        <v>4865</v>
      </c>
      <c r="B2969" t="s">
        <v>4866</v>
      </c>
      <c r="C2969">
        <v>3.1210154009613658</v>
      </c>
      <c r="D2969">
        <v>0</v>
      </c>
      <c r="E2969">
        <v>0</v>
      </c>
      <c r="F2969">
        <v>0</v>
      </c>
    </row>
    <row r="2970" spans="1:6">
      <c r="A2970" t="s">
        <v>4876</v>
      </c>
      <c r="B2970" t="s">
        <v>3955</v>
      </c>
      <c r="C2970">
        <v>11.263067396499345</v>
      </c>
      <c r="D2970">
        <v>5.6533840247977283</v>
      </c>
      <c r="E2970">
        <v>8.8963390238176139</v>
      </c>
      <c r="F2970">
        <v>0</v>
      </c>
    </row>
    <row r="2971" spans="1:6">
      <c r="A2971" t="s">
        <v>1290</v>
      </c>
      <c r="B2971" t="s">
        <v>1291</v>
      </c>
      <c r="C2971">
        <v>0</v>
      </c>
      <c r="D2971">
        <v>3.3507745284715358</v>
      </c>
      <c r="E2971">
        <v>2.9828921423310439</v>
      </c>
      <c r="F2971">
        <v>0</v>
      </c>
    </row>
    <row r="2972" spans="1:6">
      <c r="A2972" t="s">
        <v>1304</v>
      </c>
      <c r="B2972" t="s">
        <v>1305</v>
      </c>
      <c r="C2972">
        <v>0</v>
      </c>
      <c r="D2972">
        <v>0</v>
      </c>
      <c r="E2972">
        <v>2.9322168981828121</v>
      </c>
      <c r="F2972">
        <v>0</v>
      </c>
    </row>
    <row r="2973" spans="1:6">
      <c r="A2973" t="s">
        <v>4880</v>
      </c>
      <c r="B2973" t="s">
        <v>4881</v>
      </c>
      <c r="C2973">
        <v>3.5791786130245047</v>
      </c>
      <c r="D2973">
        <v>0</v>
      </c>
      <c r="E2973">
        <v>7.9983100935239104</v>
      </c>
      <c r="F2973">
        <v>0</v>
      </c>
    </row>
    <row r="2974" spans="1:6">
      <c r="A2974" t="s">
        <v>4882</v>
      </c>
      <c r="B2974" t="s">
        <v>4883</v>
      </c>
      <c r="C2974">
        <v>3.4040637937277327</v>
      </c>
      <c r="D2974">
        <v>4.0728132558373513</v>
      </c>
      <c r="E2974">
        <v>3.9897554699441624</v>
      </c>
      <c r="F2974">
        <v>0</v>
      </c>
    </row>
    <row r="2975" spans="1:6">
      <c r="A2975" t="s">
        <v>1351</v>
      </c>
      <c r="B2975" t="s">
        <v>1352</v>
      </c>
      <c r="C2975">
        <v>0</v>
      </c>
      <c r="D2975">
        <v>4.0834581257849871</v>
      </c>
      <c r="E2975">
        <v>2.8119041738631974</v>
      </c>
      <c r="F2975">
        <v>0</v>
      </c>
    </row>
    <row r="2976" spans="1:6">
      <c r="A2976" t="s">
        <v>999</v>
      </c>
      <c r="B2976" t="s">
        <v>1000</v>
      </c>
      <c r="C2976">
        <v>0</v>
      </c>
      <c r="D2976">
        <v>0</v>
      </c>
      <c r="E2976">
        <v>3.6146497543554634</v>
      </c>
      <c r="F2976">
        <v>0</v>
      </c>
    </row>
    <row r="2977" spans="1:6">
      <c r="A2977" t="s">
        <v>4892</v>
      </c>
      <c r="B2977" t="s">
        <v>181</v>
      </c>
      <c r="C2977">
        <v>8.254791993362474</v>
      </c>
      <c r="D2977">
        <v>0</v>
      </c>
      <c r="E2977">
        <v>3.7401729579426761</v>
      </c>
      <c r="F2977">
        <v>0</v>
      </c>
    </row>
    <row r="2978" spans="1:6">
      <c r="A2978" t="s">
        <v>1353</v>
      </c>
      <c r="B2978" t="s">
        <v>671</v>
      </c>
      <c r="C2978">
        <v>0</v>
      </c>
      <c r="D2978">
        <v>0</v>
      </c>
      <c r="E2978">
        <v>2.8082376643914388</v>
      </c>
      <c r="F2978">
        <v>0</v>
      </c>
    </row>
    <row r="2979" spans="1:6">
      <c r="A2979" t="s">
        <v>4900</v>
      </c>
      <c r="B2979" t="s">
        <v>181</v>
      </c>
      <c r="C2979">
        <v>8.6639441745681616</v>
      </c>
      <c r="D2979">
        <v>0</v>
      </c>
      <c r="E2979">
        <v>0</v>
      </c>
      <c r="F2979">
        <v>0</v>
      </c>
    </row>
    <row r="2980" spans="1:6">
      <c r="A2980" t="s">
        <v>4901</v>
      </c>
      <c r="B2980" t="s">
        <v>181</v>
      </c>
      <c r="C2980">
        <v>10.275285910099218</v>
      </c>
      <c r="D2980">
        <v>0</v>
      </c>
      <c r="E2980">
        <v>0</v>
      </c>
      <c r="F2980">
        <v>0</v>
      </c>
    </row>
    <row r="2981" spans="1:6">
      <c r="A2981" t="s">
        <v>4902</v>
      </c>
      <c r="B2981" t="s">
        <v>181</v>
      </c>
      <c r="C2981">
        <v>8.6549718096347181</v>
      </c>
      <c r="D2981">
        <v>0</v>
      </c>
      <c r="E2981">
        <v>0</v>
      </c>
      <c r="F2981">
        <v>0</v>
      </c>
    </row>
    <row r="2982" spans="1:6">
      <c r="A2982" t="s">
        <v>115</v>
      </c>
      <c r="B2982" t="s">
        <v>172</v>
      </c>
      <c r="C2982">
        <v>0</v>
      </c>
      <c r="D2982">
        <v>0</v>
      </c>
      <c r="E2982">
        <v>2.2695794055540159</v>
      </c>
      <c r="F2982">
        <v>0</v>
      </c>
    </row>
    <row r="2983" spans="1:6">
      <c r="A2983" t="s">
        <v>116</v>
      </c>
      <c r="B2983" t="s">
        <v>173</v>
      </c>
      <c r="C2983">
        <v>0</v>
      </c>
      <c r="D2983">
        <v>2.6318928069454013</v>
      </c>
      <c r="E2983">
        <v>0</v>
      </c>
      <c r="F2983">
        <v>0</v>
      </c>
    </row>
    <row r="2984" spans="1:6">
      <c r="A2984" t="s">
        <v>660</v>
      </c>
      <c r="B2984" t="s">
        <v>181</v>
      </c>
      <c r="C2984">
        <v>0</v>
      </c>
      <c r="D2984">
        <v>0</v>
      </c>
      <c r="E2984">
        <v>4.3318324173987568</v>
      </c>
      <c r="F2984">
        <v>0</v>
      </c>
    </row>
    <row r="2985" spans="1:6">
      <c r="A2985" t="s">
        <v>4915</v>
      </c>
      <c r="B2985" t="s">
        <v>4916</v>
      </c>
      <c r="C2985">
        <v>2.6262381070676084</v>
      </c>
      <c r="D2985">
        <v>2.6415904894727849</v>
      </c>
      <c r="E2985">
        <v>0</v>
      </c>
      <c r="F2985">
        <v>0</v>
      </c>
    </row>
    <row r="2986" spans="1:6">
      <c r="A2986" t="s">
        <v>4919</v>
      </c>
      <c r="B2986" t="s">
        <v>4920</v>
      </c>
      <c r="C2986">
        <v>7.9686533203056324</v>
      </c>
      <c r="D2986">
        <v>3.4154318783758786</v>
      </c>
      <c r="E2986">
        <v>0</v>
      </c>
      <c r="F2986">
        <v>0</v>
      </c>
    </row>
    <row r="2987" spans="1:6">
      <c r="A2987" t="s">
        <v>4921</v>
      </c>
      <c r="B2987" t="s">
        <v>181</v>
      </c>
      <c r="C2987">
        <v>10.046322802321139</v>
      </c>
      <c r="D2987">
        <v>0</v>
      </c>
      <c r="E2987">
        <v>0</v>
      </c>
      <c r="F2987">
        <v>0</v>
      </c>
    </row>
    <row r="2988" spans="1:6">
      <c r="A2988" t="s">
        <v>1320</v>
      </c>
      <c r="B2988" t="s">
        <v>1321</v>
      </c>
      <c r="C2988">
        <v>0</v>
      </c>
      <c r="D2988">
        <v>0</v>
      </c>
      <c r="E2988">
        <v>2.8998027112263349</v>
      </c>
      <c r="F2988">
        <v>0</v>
      </c>
    </row>
    <row r="2989" spans="1:6">
      <c r="A2989" t="s">
        <v>324</v>
      </c>
      <c r="B2989" t="s">
        <v>325</v>
      </c>
      <c r="C2989">
        <v>5.9429073179671885</v>
      </c>
      <c r="D2989">
        <v>6.0992382520697168</v>
      </c>
      <c r="E2989">
        <v>0</v>
      </c>
      <c r="F2989">
        <v>0</v>
      </c>
    </row>
    <row r="2990" spans="1:6">
      <c r="A2990" t="s">
        <v>1258</v>
      </c>
      <c r="B2990" t="s">
        <v>1259</v>
      </c>
      <c r="C2990">
        <v>0</v>
      </c>
      <c r="D2990">
        <v>0</v>
      </c>
      <c r="E2990">
        <v>3.0696733501448321</v>
      </c>
      <c r="F2990">
        <v>0</v>
      </c>
    </row>
    <row r="2991" spans="1:6">
      <c r="A2991" t="s">
        <v>1378</v>
      </c>
      <c r="B2991" t="s">
        <v>181</v>
      </c>
      <c r="C2991">
        <v>0</v>
      </c>
      <c r="D2991">
        <v>0</v>
      </c>
      <c r="E2991">
        <v>2.4941151115302285</v>
      </c>
      <c r="F2991">
        <v>0</v>
      </c>
    </row>
    <row r="2992" spans="1:6">
      <c r="A2992" t="s">
        <v>1339</v>
      </c>
      <c r="B2992" t="s">
        <v>1340</v>
      </c>
      <c r="C2992">
        <v>0</v>
      </c>
      <c r="D2992">
        <v>0</v>
      </c>
      <c r="E2992">
        <v>2.8238011645038097</v>
      </c>
      <c r="F2992">
        <v>0</v>
      </c>
    </row>
    <row r="2993" spans="1:6">
      <c r="A2993" t="s">
        <v>4930</v>
      </c>
      <c r="B2993" t="s">
        <v>181</v>
      </c>
      <c r="C2993">
        <v>10.955500240661394</v>
      </c>
      <c r="D2993">
        <v>4.6559536091872529</v>
      </c>
      <c r="E2993">
        <v>4.9269900289022335</v>
      </c>
      <c r="F2993">
        <v>0</v>
      </c>
    </row>
    <row r="2994" spans="1:6">
      <c r="A2994" t="s">
        <v>4931</v>
      </c>
      <c r="B2994" t="s">
        <v>181</v>
      </c>
      <c r="C2994">
        <v>8.0848846147004849</v>
      </c>
      <c r="D2994">
        <v>3.7382313495825694</v>
      </c>
      <c r="E2994">
        <v>4.1551927838493823</v>
      </c>
      <c r="F2994">
        <v>0</v>
      </c>
    </row>
    <row r="2995" spans="1:6">
      <c r="A2995" t="s">
        <v>4932</v>
      </c>
      <c r="B2995" t="s">
        <v>1534</v>
      </c>
      <c r="C2995">
        <v>3.284548047631068</v>
      </c>
      <c r="D2995">
        <v>0</v>
      </c>
      <c r="E2995">
        <v>0</v>
      </c>
      <c r="F2995">
        <v>0</v>
      </c>
    </row>
    <row r="2996" spans="1:6">
      <c r="A2996" t="s">
        <v>4935</v>
      </c>
      <c r="B2996" t="s">
        <v>4936</v>
      </c>
      <c r="C2996">
        <v>3.2954057882089218</v>
      </c>
      <c r="D2996">
        <v>4.4641703553739447</v>
      </c>
      <c r="E2996">
        <v>3.5962450463057474</v>
      </c>
      <c r="F2996">
        <v>0</v>
      </c>
    </row>
    <row r="2997" spans="1:6">
      <c r="A2997" t="s">
        <v>4939</v>
      </c>
      <c r="B2997" t="s">
        <v>181</v>
      </c>
      <c r="C2997">
        <v>12.674449141115414</v>
      </c>
      <c r="D2997">
        <v>9.2695845146263807</v>
      </c>
      <c r="E2997">
        <v>4.4193813610987878</v>
      </c>
      <c r="F2997">
        <v>0</v>
      </c>
    </row>
    <row r="2998" spans="1:6">
      <c r="A2998" t="s">
        <v>4942</v>
      </c>
      <c r="B2998" t="s">
        <v>4943</v>
      </c>
      <c r="C2998">
        <v>9.0400893163416711</v>
      </c>
      <c r="D2998">
        <v>0</v>
      </c>
      <c r="E2998">
        <v>0</v>
      </c>
      <c r="F2998">
        <v>0</v>
      </c>
    </row>
    <row r="2999" spans="1:6">
      <c r="A2999" t="s">
        <v>290</v>
      </c>
      <c r="B2999" t="s">
        <v>291</v>
      </c>
      <c r="C2999">
        <v>0</v>
      </c>
      <c r="D2999">
        <v>0</v>
      </c>
      <c r="E2999">
        <v>3.6564414776421779</v>
      </c>
      <c r="F2999">
        <v>0</v>
      </c>
    </row>
    <row r="3000" spans="1:6">
      <c r="A3000" t="s">
        <v>1678</v>
      </c>
      <c r="B3000" t="s">
        <v>1679</v>
      </c>
      <c r="C3000">
        <v>0</v>
      </c>
      <c r="D3000">
        <v>3.0564542998147068</v>
      </c>
      <c r="E3000">
        <v>0</v>
      </c>
      <c r="F3000">
        <v>0</v>
      </c>
    </row>
    <row r="3001" spans="1:6">
      <c r="A3001" t="s">
        <v>4953</v>
      </c>
      <c r="B3001" t="s">
        <v>181</v>
      </c>
      <c r="C3001">
        <v>8.9013141002243739</v>
      </c>
      <c r="D3001">
        <v>10.004206904245352</v>
      </c>
      <c r="E3001">
        <v>9.391737452689215</v>
      </c>
      <c r="F3001">
        <v>0</v>
      </c>
    </row>
    <row r="3002" spans="1:6">
      <c r="A3002" t="s">
        <v>65</v>
      </c>
      <c r="B3002" t="s">
        <v>438</v>
      </c>
      <c r="C3002">
        <v>0</v>
      </c>
      <c r="D3002">
        <v>0</v>
      </c>
      <c r="E3002">
        <v>4.2292443202366794</v>
      </c>
      <c r="F3002">
        <v>0</v>
      </c>
    </row>
    <row r="3003" spans="1:6">
      <c r="A3003" t="s">
        <v>4954</v>
      </c>
      <c r="B3003" t="s">
        <v>2027</v>
      </c>
      <c r="C3003">
        <v>3.8798442442136452</v>
      </c>
      <c r="D3003">
        <v>0</v>
      </c>
      <c r="E3003">
        <v>7.2928922919216426</v>
      </c>
      <c r="F3003">
        <v>0</v>
      </c>
    </row>
    <row r="3004" spans="1:6">
      <c r="A3004" t="s">
        <v>4955</v>
      </c>
      <c r="B3004" t="s">
        <v>4956</v>
      </c>
      <c r="C3004">
        <v>4.0951345783232416</v>
      </c>
      <c r="D3004">
        <v>0</v>
      </c>
      <c r="E3004">
        <v>0</v>
      </c>
      <c r="F3004">
        <v>0</v>
      </c>
    </row>
    <row r="3005" spans="1:6">
      <c r="A3005" t="s">
        <v>4957</v>
      </c>
      <c r="B3005" t="s">
        <v>4958</v>
      </c>
      <c r="C3005">
        <v>3.1192979060537054</v>
      </c>
      <c r="D3005">
        <v>0</v>
      </c>
      <c r="E3005">
        <v>0</v>
      </c>
      <c r="F3005">
        <v>0</v>
      </c>
    </row>
    <row r="3006" spans="1:6">
      <c r="A3006" t="s">
        <v>4962</v>
      </c>
      <c r="B3006" t="s">
        <v>4963</v>
      </c>
      <c r="C3006">
        <v>6.1623715552472085</v>
      </c>
      <c r="D3006">
        <v>0</v>
      </c>
      <c r="E3006">
        <v>0</v>
      </c>
      <c r="F3006">
        <v>0</v>
      </c>
    </row>
    <row r="3007" spans="1:6">
      <c r="A3007" t="s">
        <v>4964</v>
      </c>
      <c r="B3007" t="s">
        <v>3428</v>
      </c>
      <c r="C3007">
        <v>3.8299979462149891</v>
      </c>
      <c r="D3007">
        <v>0</v>
      </c>
      <c r="E3007">
        <v>0</v>
      </c>
      <c r="F3007">
        <v>0</v>
      </c>
    </row>
    <row r="3008" spans="1:6">
      <c r="A3008" t="s">
        <v>1681</v>
      </c>
      <c r="B3008" t="s">
        <v>1682</v>
      </c>
      <c r="C3008">
        <v>0</v>
      </c>
      <c r="D3008">
        <v>7.9724639981189682</v>
      </c>
      <c r="E3008">
        <v>0</v>
      </c>
      <c r="F3008">
        <v>0</v>
      </c>
    </row>
    <row r="3009" spans="1:6">
      <c r="A3009" t="s">
        <v>4967</v>
      </c>
      <c r="B3009" t="s">
        <v>4968</v>
      </c>
      <c r="C3009">
        <v>4.9117473123564288</v>
      </c>
      <c r="D3009">
        <v>5.0805029389574656</v>
      </c>
      <c r="E3009">
        <v>10.370972561984166</v>
      </c>
      <c r="F3009">
        <v>0</v>
      </c>
    </row>
    <row r="3010" spans="1:6">
      <c r="A3010" t="s">
        <v>1284</v>
      </c>
      <c r="B3010" t="s">
        <v>1285</v>
      </c>
      <c r="C3010">
        <v>0</v>
      </c>
      <c r="D3010">
        <v>0</v>
      </c>
      <c r="E3010">
        <v>3.003822015439007</v>
      </c>
      <c r="F3010">
        <v>0</v>
      </c>
    </row>
    <row r="3011" spans="1:6">
      <c r="A3011" t="s">
        <v>4975</v>
      </c>
      <c r="B3011" t="s">
        <v>4976</v>
      </c>
      <c r="C3011">
        <v>3.9433360369007833</v>
      </c>
      <c r="D3011">
        <v>0</v>
      </c>
      <c r="E3011">
        <v>3.7441610955704103</v>
      </c>
      <c r="F3011">
        <v>0</v>
      </c>
    </row>
    <row r="3012" spans="1:6">
      <c r="A3012" t="s">
        <v>4977</v>
      </c>
      <c r="B3012" t="s">
        <v>4978</v>
      </c>
      <c r="C3012">
        <v>3.2900727422116907</v>
      </c>
      <c r="D3012">
        <v>0</v>
      </c>
      <c r="E3012">
        <v>0</v>
      </c>
      <c r="F3012">
        <v>0</v>
      </c>
    </row>
    <row r="3013" spans="1:6">
      <c r="A3013" t="s">
        <v>4981</v>
      </c>
      <c r="B3013" t="s">
        <v>181</v>
      </c>
      <c r="C3013">
        <v>4.9870853869097749</v>
      </c>
      <c r="D3013">
        <v>0</v>
      </c>
      <c r="E3013">
        <v>0</v>
      </c>
      <c r="F3013">
        <v>0</v>
      </c>
    </row>
    <row r="3014" spans="1:6">
      <c r="A3014" t="s">
        <v>4982</v>
      </c>
      <c r="B3014" t="s">
        <v>4983</v>
      </c>
      <c r="C3014">
        <v>4.1641355029625879</v>
      </c>
      <c r="D3014">
        <v>0</v>
      </c>
      <c r="E3014">
        <v>4.1724808067764467</v>
      </c>
      <c r="F3014">
        <v>0</v>
      </c>
    </row>
    <row r="3015" spans="1:6">
      <c r="A3015" t="s">
        <v>4984</v>
      </c>
      <c r="B3015" t="s">
        <v>4985</v>
      </c>
      <c r="C3015">
        <v>3.5034295063817025</v>
      </c>
      <c r="D3015">
        <v>3.811282180578353</v>
      </c>
      <c r="E3015">
        <v>3.1508852662275504</v>
      </c>
      <c r="F3015">
        <v>0</v>
      </c>
    </row>
    <row r="3016" spans="1:6">
      <c r="A3016" t="s">
        <v>4986</v>
      </c>
      <c r="B3016" t="s">
        <v>181</v>
      </c>
      <c r="C3016">
        <v>2.4714917990935512</v>
      </c>
      <c r="D3016">
        <v>0</v>
      </c>
      <c r="E3016">
        <v>0</v>
      </c>
      <c r="F3016">
        <v>0</v>
      </c>
    </row>
    <row r="3017" spans="1:6">
      <c r="A3017" t="s">
        <v>4987</v>
      </c>
      <c r="B3017" t="s">
        <v>4988</v>
      </c>
      <c r="C3017">
        <v>3.7802428472313658</v>
      </c>
      <c r="D3017">
        <v>4.1565095260852685</v>
      </c>
      <c r="E3017">
        <v>0</v>
      </c>
      <c r="F3017">
        <v>0</v>
      </c>
    </row>
    <row r="3018" spans="1:6">
      <c r="A3018" t="s">
        <v>774</v>
      </c>
      <c r="B3018" t="s">
        <v>775</v>
      </c>
      <c r="C3018">
        <v>0</v>
      </c>
      <c r="D3018">
        <v>3.404256882514193</v>
      </c>
      <c r="E3018">
        <v>7.0739985382539707</v>
      </c>
      <c r="F3018">
        <v>0</v>
      </c>
    </row>
    <row r="3019" spans="1:6">
      <c r="A3019" t="s">
        <v>4990</v>
      </c>
      <c r="B3019" t="s">
        <v>4991</v>
      </c>
      <c r="C3019">
        <v>13.778309242141541</v>
      </c>
      <c r="D3019">
        <v>11.100788902670775</v>
      </c>
      <c r="E3019">
        <v>10.854395848258477</v>
      </c>
      <c r="F3019">
        <v>0</v>
      </c>
    </row>
    <row r="3020" spans="1:6">
      <c r="A3020" t="s">
        <v>1194</v>
      </c>
      <c r="B3020" t="s">
        <v>1195</v>
      </c>
      <c r="C3020">
        <v>0</v>
      </c>
      <c r="D3020">
        <v>0</v>
      </c>
      <c r="E3020">
        <v>3.2281566706775915</v>
      </c>
      <c r="F3020">
        <v>0</v>
      </c>
    </row>
    <row r="3021" spans="1:6">
      <c r="A3021" t="s">
        <v>4992</v>
      </c>
      <c r="B3021" t="s">
        <v>1139</v>
      </c>
      <c r="C3021">
        <v>3.4610394438831262</v>
      </c>
      <c r="D3021">
        <v>0</v>
      </c>
      <c r="E3021">
        <v>3.0466955766265067</v>
      </c>
      <c r="F3021">
        <v>0</v>
      </c>
    </row>
    <row r="3022" spans="1:6">
      <c r="A3022" t="s">
        <v>4995</v>
      </c>
      <c r="B3022" t="s">
        <v>4996</v>
      </c>
      <c r="C3022">
        <v>2.8042567890756511</v>
      </c>
      <c r="D3022">
        <v>0</v>
      </c>
      <c r="E3022">
        <v>0</v>
      </c>
      <c r="F3022">
        <v>0</v>
      </c>
    </row>
    <row r="3023" spans="1:6">
      <c r="A3023" t="s">
        <v>4998</v>
      </c>
      <c r="B3023" t="s">
        <v>4991</v>
      </c>
      <c r="C3023">
        <v>4.3758891762415502</v>
      </c>
      <c r="D3023">
        <v>0</v>
      </c>
      <c r="E3023">
        <v>0</v>
      </c>
      <c r="F3023">
        <v>0</v>
      </c>
    </row>
    <row r="3024" spans="1:6">
      <c r="A3024" t="s">
        <v>4999</v>
      </c>
      <c r="B3024" t="s">
        <v>5000</v>
      </c>
      <c r="C3024">
        <v>7.6650579954557987</v>
      </c>
      <c r="D3024">
        <v>8.5935399542918365</v>
      </c>
      <c r="E3024">
        <v>0</v>
      </c>
      <c r="F3024">
        <v>0</v>
      </c>
    </row>
    <row r="3025" spans="1:6">
      <c r="A3025" t="s">
        <v>1111</v>
      </c>
      <c r="B3025" t="s">
        <v>1112</v>
      </c>
      <c r="C3025">
        <v>0</v>
      </c>
      <c r="D3025">
        <v>0</v>
      </c>
      <c r="E3025">
        <v>3.386536626719439</v>
      </c>
      <c r="F3025">
        <v>0</v>
      </c>
    </row>
    <row r="3026" spans="1:6">
      <c r="A3026" t="s">
        <v>5006</v>
      </c>
      <c r="B3026" t="s">
        <v>5007</v>
      </c>
      <c r="C3026">
        <v>3.25627147754843</v>
      </c>
      <c r="D3026">
        <v>0</v>
      </c>
      <c r="E3026">
        <v>0</v>
      </c>
      <c r="F3026">
        <v>0</v>
      </c>
    </row>
    <row r="3027" spans="1:6">
      <c r="A3027" t="s">
        <v>5010</v>
      </c>
      <c r="B3027" t="s">
        <v>5011</v>
      </c>
      <c r="C3027">
        <v>3.0007885426947674</v>
      </c>
      <c r="D3027">
        <v>0</v>
      </c>
      <c r="E3027">
        <v>0</v>
      </c>
      <c r="F3027">
        <v>0</v>
      </c>
    </row>
    <row r="3028" spans="1:6">
      <c r="A3028" t="s">
        <v>5013</v>
      </c>
      <c r="B3028" t="s">
        <v>5014</v>
      </c>
      <c r="C3028">
        <v>8.4565479042926501</v>
      </c>
      <c r="D3028">
        <v>8.2444317547383097</v>
      </c>
      <c r="E3028">
        <v>3.9523925648658</v>
      </c>
      <c r="F3028">
        <v>0</v>
      </c>
    </row>
    <row r="3029" spans="1:6">
      <c r="A3029" t="s">
        <v>5015</v>
      </c>
      <c r="B3029" t="s">
        <v>5016</v>
      </c>
      <c r="C3029">
        <v>3.7556786703485594</v>
      </c>
      <c r="D3029">
        <v>0</v>
      </c>
      <c r="E3029">
        <v>0</v>
      </c>
      <c r="F3029">
        <v>0</v>
      </c>
    </row>
    <row r="3030" spans="1:6">
      <c r="A3030" t="s">
        <v>5019</v>
      </c>
      <c r="B3030" t="s">
        <v>5020</v>
      </c>
      <c r="C3030">
        <v>7.2235623980517989</v>
      </c>
      <c r="D3030">
        <v>3.9962992526800063</v>
      </c>
      <c r="E3030">
        <v>3.8358943592116144</v>
      </c>
      <c r="F3030">
        <v>0</v>
      </c>
    </row>
    <row r="3031" spans="1:6">
      <c r="A3031" t="s">
        <v>5022</v>
      </c>
      <c r="B3031" t="s">
        <v>973</v>
      </c>
      <c r="C3031">
        <v>3.1635742041493522</v>
      </c>
      <c r="D3031">
        <v>0</v>
      </c>
      <c r="E3031">
        <v>3.7568243250756952</v>
      </c>
      <c r="F3031">
        <v>0</v>
      </c>
    </row>
    <row r="3032" spans="1:6">
      <c r="A3032" t="s">
        <v>972</v>
      </c>
      <c r="B3032" t="s">
        <v>973</v>
      </c>
      <c r="C3032">
        <v>0</v>
      </c>
      <c r="D3032">
        <v>0</v>
      </c>
      <c r="E3032">
        <v>6.3620131108253206</v>
      </c>
      <c r="F3032">
        <v>0</v>
      </c>
    </row>
    <row r="3033" spans="1:6">
      <c r="A3033" t="s">
        <v>709</v>
      </c>
      <c r="B3033" t="s">
        <v>671</v>
      </c>
      <c r="C3033">
        <v>0</v>
      </c>
      <c r="D3033">
        <v>0</v>
      </c>
      <c r="E3033">
        <v>4.2401527597677422</v>
      </c>
      <c r="F3033">
        <v>0</v>
      </c>
    </row>
    <row r="3034" spans="1:6">
      <c r="A3034" t="s">
        <v>670</v>
      </c>
      <c r="B3034" t="s">
        <v>671</v>
      </c>
      <c r="C3034">
        <v>0</v>
      </c>
      <c r="D3034">
        <v>0</v>
      </c>
      <c r="E3034">
        <v>7.5777502850785989</v>
      </c>
      <c r="F3034">
        <v>0</v>
      </c>
    </row>
    <row r="3035" spans="1:6">
      <c r="A3035" t="s">
        <v>5031</v>
      </c>
      <c r="B3035" t="s">
        <v>5032</v>
      </c>
      <c r="C3035">
        <v>3.6801821382717357</v>
      </c>
      <c r="D3035">
        <v>4.4061047003544802</v>
      </c>
      <c r="E3035">
        <v>7.3317751607351296</v>
      </c>
      <c r="F3035">
        <v>0</v>
      </c>
    </row>
    <row r="3036" spans="1:6">
      <c r="A3036" t="s">
        <v>5033</v>
      </c>
      <c r="B3036" t="s">
        <v>5034</v>
      </c>
      <c r="C3036">
        <v>10.293494904429778</v>
      </c>
      <c r="D3036">
        <v>8.2345978980267702</v>
      </c>
      <c r="E3036">
        <v>3.2632691812696972</v>
      </c>
      <c r="F3036">
        <v>0</v>
      </c>
    </row>
    <row r="3037" spans="1:6">
      <c r="A3037" t="s">
        <v>633</v>
      </c>
      <c r="B3037" t="s">
        <v>181</v>
      </c>
      <c r="C3037">
        <v>0</v>
      </c>
      <c r="D3037">
        <v>0</v>
      </c>
      <c r="E3037">
        <v>4.4410005147490645</v>
      </c>
      <c r="F3037">
        <v>0</v>
      </c>
    </row>
    <row r="3038" spans="1:6">
      <c r="A3038" t="s">
        <v>5039</v>
      </c>
      <c r="B3038" t="s">
        <v>5040</v>
      </c>
      <c r="C3038">
        <v>4.0058093156095511</v>
      </c>
      <c r="D3038">
        <v>0</v>
      </c>
      <c r="E3038">
        <v>3.4381356802750633</v>
      </c>
      <c r="F3038">
        <v>0</v>
      </c>
    </row>
    <row r="3039" spans="1:6">
      <c r="A3039" t="s">
        <v>5041</v>
      </c>
      <c r="B3039" t="s">
        <v>5042</v>
      </c>
      <c r="C3039">
        <v>3.6472644272805739</v>
      </c>
      <c r="D3039">
        <v>0</v>
      </c>
      <c r="E3039">
        <v>0</v>
      </c>
      <c r="F3039">
        <v>0</v>
      </c>
    </row>
    <row r="3040" spans="1:6">
      <c r="A3040" t="s">
        <v>970</v>
      </c>
      <c r="B3040" t="s">
        <v>971</v>
      </c>
      <c r="C3040">
        <v>0</v>
      </c>
      <c r="D3040">
        <v>0</v>
      </c>
      <c r="E3040">
        <v>3.6922407916823281</v>
      </c>
      <c r="F3040">
        <v>0</v>
      </c>
    </row>
    <row r="3041" spans="1:6">
      <c r="A3041" t="s">
        <v>5045</v>
      </c>
      <c r="B3041" t="s">
        <v>5046</v>
      </c>
      <c r="C3041">
        <v>3.331387585968888</v>
      </c>
      <c r="D3041">
        <v>0</v>
      </c>
      <c r="E3041">
        <v>0</v>
      </c>
      <c r="F3041">
        <v>0</v>
      </c>
    </row>
    <row r="3042" spans="1:6">
      <c r="A3042" t="s">
        <v>5049</v>
      </c>
      <c r="B3042" t="s">
        <v>5050</v>
      </c>
      <c r="C3042">
        <v>8.387012410865708</v>
      </c>
      <c r="D3042">
        <v>0</v>
      </c>
      <c r="E3042">
        <v>0</v>
      </c>
      <c r="F3042">
        <v>0</v>
      </c>
    </row>
    <row r="3043" spans="1:6">
      <c r="A3043" t="s">
        <v>1217</v>
      </c>
      <c r="B3043" t="s">
        <v>1218</v>
      </c>
      <c r="C3043">
        <v>0</v>
      </c>
      <c r="D3043">
        <v>0</v>
      </c>
      <c r="E3043">
        <v>3.1725029915043619</v>
      </c>
      <c r="F3043">
        <v>0</v>
      </c>
    </row>
    <row r="3044" spans="1:6">
      <c r="A3044" t="s">
        <v>1698</v>
      </c>
      <c r="B3044" t="s">
        <v>1230</v>
      </c>
      <c r="C3044">
        <v>0</v>
      </c>
      <c r="D3044">
        <v>3.5442086250737543</v>
      </c>
      <c r="E3044">
        <v>0</v>
      </c>
      <c r="F3044">
        <v>0</v>
      </c>
    </row>
    <row r="3045" spans="1:6">
      <c r="A3045" t="s">
        <v>5059</v>
      </c>
      <c r="B3045" t="s">
        <v>181</v>
      </c>
      <c r="C3045">
        <v>4.6032263779876859</v>
      </c>
      <c r="D3045">
        <v>0</v>
      </c>
      <c r="E3045">
        <v>0</v>
      </c>
      <c r="F3045">
        <v>0</v>
      </c>
    </row>
    <row r="3046" spans="1:6">
      <c r="A3046" t="s">
        <v>5066</v>
      </c>
      <c r="B3046" t="s">
        <v>5067</v>
      </c>
      <c r="C3046">
        <v>6.630439704625708</v>
      </c>
      <c r="D3046">
        <v>0</v>
      </c>
      <c r="E3046">
        <v>0</v>
      </c>
      <c r="F3046">
        <v>0</v>
      </c>
    </row>
    <row r="3047" spans="1:6">
      <c r="A3047" t="s">
        <v>5070</v>
      </c>
      <c r="B3047" t="s">
        <v>4106</v>
      </c>
      <c r="C3047">
        <v>4.1903820374925544</v>
      </c>
      <c r="D3047">
        <v>0</v>
      </c>
      <c r="E3047">
        <v>8.7524107527913912</v>
      </c>
      <c r="F3047">
        <v>0</v>
      </c>
    </row>
    <row r="3048" spans="1:6">
      <c r="A3048" t="s">
        <v>5071</v>
      </c>
      <c r="B3048" t="s">
        <v>181</v>
      </c>
      <c r="C3048">
        <v>3.1801821382717357</v>
      </c>
      <c r="D3048">
        <v>0</v>
      </c>
      <c r="E3048">
        <v>2.6885618745647437</v>
      </c>
      <c r="F3048">
        <v>0</v>
      </c>
    </row>
    <row r="3049" spans="1:6">
      <c r="A3049" t="s">
        <v>1362</v>
      </c>
      <c r="B3049" t="s">
        <v>1363</v>
      </c>
      <c r="C3049">
        <v>0</v>
      </c>
      <c r="D3049">
        <v>0</v>
      </c>
      <c r="E3049">
        <v>2.7462470758397157</v>
      </c>
      <c r="F3049">
        <v>0</v>
      </c>
    </row>
    <row r="3050" spans="1:6">
      <c r="A3050" t="s">
        <v>1016</v>
      </c>
      <c r="B3050" t="s">
        <v>1017</v>
      </c>
      <c r="C3050">
        <v>0</v>
      </c>
      <c r="D3050">
        <v>0</v>
      </c>
      <c r="E3050">
        <v>6.1492807902768263</v>
      </c>
      <c r="F3050">
        <v>0</v>
      </c>
    </row>
    <row r="3051" spans="1:6">
      <c r="A3051" t="s">
        <v>5072</v>
      </c>
      <c r="B3051" t="s">
        <v>5073</v>
      </c>
      <c r="C3051">
        <v>2.508292730217224</v>
      </c>
      <c r="D3051">
        <v>0</v>
      </c>
      <c r="E3051">
        <v>0</v>
      </c>
      <c r="F3051">
        <v>0</v>
      </c>
    </row>
    <row r="3052" spans="1:6">
      <c r="A3052" t="s">
        <v>815</v>
      </c>
      <c r="B3052" t="s">
        <v>181</v>
      </c>
      <c r="C3052">
        <v>0</v>
      </c>
      <c r="D3052">
        <v>0</v>
      </c>
      <c r="E3052">
        <v>3.96984837034588</v>
      </c>
      <c r="F3052">
        <v>0</v>
      </c>
    </row>
    <row r="3053" spans="1:6">
      <c r="A3053" t="s">
        <v>5076</v>
      </c>
      <c r="B3053" t="s">
        <v>181</v>
      </c>
      <c r="C3053">
        <v>2.2589527767649753</v>
      </c>
      <c r="D3053">
        <v>2.274526514668644</v>
      </c>
      <c r="E3053">
        <v>0</v>
      </c>
      <c r="F3053">
        <v>0</v>
      </c>
    </row>
    <row r="3054" spans="1:6">
      <c r="A3054" t="s">
        <v>745</v>
      </c>
      <c r="B3054" t="s">
        <v>181</v>
      </c>
      <c r="C3054">
        <v>0</v>
      </c>
      <c r="D3054">
        <v>0</v>
      </c>
      <c r="E3054">
        <v>4.1485269091424879</v>
      </c>
      <c r="F3054">
        <v>0</v>
      </c>
    </row>
    <row r="3055" spans="1:6">
      <c r="A3055" t="s">
        <v>5080</v>
      </c>
      <c r="B3055" t="s">
        <v>5081</v>
      </c>
      <c r="C3055">
        <v>3.494058292380072</v>
      </c>
      <c r="D3055">
        <v>0</v>
      </c>
      <c r="E3055">
        <v>0</v>
      </c>
      <c r="F3055">
        <v>0</v>
      </c>
    </row>
    <row r="3056" spans="1:6">
      <c r="A3056" t="s">
        <v>5082</v>
      </c>
      <c r="B3056" t="s">
        <v>181</v>
      </c>
      <c r="C3056">
        <v>4.4336239232757357</v>
      </c>
      <c r="D3056">
        <v>0</v>
      </c>
      <c r="E3056">
        <v>0</v>
      </c>
      <c r="F3056">
        <v>0</v>
      </c>
    </row>
    <row r="3057" spans="1:6">
      <c r="A3057" t="s">
        <v>5088</v>
      </c>
      <c r="B3057" t="s">
        <v>181</v>
      </c>
      <c r="C3057">
        <v>4.9242175793946856</v>
      </c>
      <c r="D3057">
        <v>5.7244891800802247</v>
      </c>
      <c r="E3057">
        <v>0</v>
      </c>
      <c r="F3057">
        <v>0</v>
      </c>
    </row>
    <row r="3058" spans="1:6">
      <c r="A3058" t="s">
        <v>5089</v>
      </c>
      <c r="B3058" t="s">
        <v>5090</v>
      </c>
      <c r="C3058">
        <v>3.719853119858346</v>
      </c>
      <c r="D3058">
        <v>3.5961464072353837</v>
      </c>
      <c r="E3058">
        <v>3.5130680449208365</v>
      </c>
      <c r="F3058">
        <v>0</v>
      </c>
    </row>
    <row r="3059" spans="1:6">
      <c r="A3059" t="s">
        <v>5096</v>
      </c>
      <c r="B3059" t="s">
        <v>5097</v>
      </c>
      <c r="C3059">
        <v>8.7108924100311729</v>
      </c>
      <c r="D3059">
        <v>0</v>
      </c>
      <c r="E3059">
        <v>9.0127535256888613</v>
      </c>
      <c r="F3059">
        <v>0</v>
      </c>
    </row>
    <row r="3060" spans="1:6">
      <c r="A3060" t="s">
        <v>5100</v>
      </c>
      <c r="B3060" t="s">
        <v>181</v>
      </c>
      <c r="C3060">
        <v>3.4221174938793752</v>
      </c>
      <c r="D3060">
        <v>3.5908991402620885</v>
      </c>
      <c r="E3060">
        <v>0</v>
      </c>
      <c r="F3060">
        <v>0</v>
      </c>
    </row>
    <row r="3061" spans="1:6">
      <c r="A3061" t="s">
        <v>5101</v>
      </c>
      <c r="B3061" t="s">
        <v>5102</v>
      </c>
      <c r="C3061">
        <v>5.3203303453354458</v>
      </c>
      <c r="D3061">
        <v>0</v>
      </c>
      <c r="E3061">
        <v>0</v>
      </c>
      <c r="F3061">
        <v>0</v>
      </c>
    </row>
    <row r="3062" spans="1:6">
      <c r="A3062" t="s">
        <v>5105</v>
      </c>
      <c r="B3062" t="s">
        <v>181</v>
      </c>
      <c r="C3062">
        <v>4.0705682113443782</v>
      </c>
      <c r="D3062">
        <v>4.107815032976557</v>
      </c>
      <c r="E3062">
        <v>0</v>
      </c>
      <c r="F3062">
        <v>0</v>
      </c>
    </row>
    <row r="3063" spans="1:6">
      <c r="A3063" t="s">
        <v>626</v>
      </c>
      <c r="B3063" t="s">
        <v>181</v>
      </c>
      <c r="C3063">
        <v>0</v>
      </c>
      <c r="D3063">
        <v>0</v>
      </c>
      <c r="E3063">
        <v>4.4669190811207233</v>
      </c>
      <c r="F3063">
        <v>0</v>
      </c>
    </row>
    <row r="3064" spans="1:6">
      <c r="A3064" t="s">
        <v>920</v>
      </c>
      <c r="B3064" t="s">
        <v>921</v>
      </c>
      <c r="C3064">
        <v>0</v>
      </c>
      <c r="D3064">
        <v>8.8169122797304915</v>
      </c>
      <c r="E3064">
        <v>3.8118310260133712</v>
      </c>
      <c r="F3064">
        <v>0</v>
      </c>
    </row>
    <row r="3065" spans="1:6">
      <c r="A3065" t="s">
        <v>5115</v>
      </c>
      <c r="B3065" t="s">
        <v>5116</v>
      </c>
      <c r="C3065">
        <v>3.3524359822281764</v>
      </c>
      <c r="D3065">
        <v>0</v>
      </c>
      <c r="E3065">
        <v>0</v>
      </c>
      <c r="F3065">
        <v>0</v>
      </c>
    </row>
    <row r="3066" spans="1:6">
      <c r="A3066" t="s">
        <v>821</v>
      </c>
      <c r="B3066" t="s">
        <v>514</v>
      </c>
      <c r="C3066">
        <v>0</v>
      </c>
      <c r="D3066">
        <v>0</v>
      </c>
      <c r="E3066">
        <v>6.8937136814104347</v>
      </c>
      <c r="F3066">
        <v>0</v>
      </c>
    </row>
    <row r="3067" spans="1:6">
      <c r="A3067" t="s">
        <v>5127</v>
      </c>
      <c r="B3067" t="s">
        <v>5128</v>
      </c>
      <c r="C3067">
        <v>2.6849077121419564</v>
      </c>
      <c r="D3067">
        <v>0</v>
      </c>
      <c r="E3067">
        <v>0</v>
      </c>
      <c r="F3067">
        <v>0</v>
      </c>
    </row>
    <row r="3068" spans="1:6">
      <c r="A3068" t="s">
        <v>5139</v>
      </c>
      <c r="B3068" t="s">
        <v>5140</v>
      </c>
      <c r="C3068">
        <v>2.9638297303515451</v>
      </c>
      <c r="D3068">
        <v>0</v>
      </c>
      <c r="E3068">
        <v>0</v>
      </c>
      <c r="F3068">
        <v>0</v>
      </c>
    </row>
    <row r="3069" spans="1:6">
      <c r="A3069" t="s">
        <v>5158</v>
      </c>
      <c r="B3069" t="s">
        <v>5159</v>
      </c>
      <c r="C3069">
        <v>7.9664278319089625</v>
      </c>
      <c r="D3069">
        <v>8.1841617273443852</v>
      </c>
      <c r="E3069">
        <v>7.5182334310198318</v>
      </c>
      <c r="F3069">
        <v>0</v>
      </c>
    </row>
    <row r="3070" spans="1:6">
      <c r="A3070" t="s">
        <v>5174</v>
      </c>
      <c r="B3070" t="s">
        <v>181</v>
      </c>
      <c r="C3070">
        <v>3.793232262943194</v>
      </c>
      <c r="D3070">
        <v>3.961990540875227</v>
      </c>
      <c r="E3070">
        <v>0</v>
      </c>
      <c r="F3070">
        <v>0</v>
      </c>
    </row>
    <row r="3071" spans="1:6">
      <c r="A3071" t="s">
        <v>5197</v>
      </c>
      <c r="B3071" t="s">
        <v>5198</v>
      </c>
      <c r="C3071">
        <v>3.2264294823569055</v>
      </c>
      <c r="D3071">
        <v>0</v>
      </c>
      <c r="E3071">
        <v>0</v>
      </c>
      <c r="F3071">
        <v>0</v>
      </c>
    </row>
    <row r="3072" spans="1:6">
      <c r="A3072" t="s">
        <v>652</v>
      </c>
      <c r="B3072" t="s">
        <v>181</v>
      </c>
      <c r="C3072">
        <v>0</v>
      </c>
      <c r="D3072">
        <v>0</v>
      </c>
      <c r="E3072">
        <v>7.6082285276948989</v>
      </c>
      <c r="F3072">
        <v>0</v>
      </c>
    </row>
    <row r="3073" spans="1:6">
      <c r="A3073" t="s">
        <v>5201</v>
      </c>
      <c r="B3073" t="s">
        <v>181</v>
      </c>
      <c r="C3073">
        <v>6.2087581607224838</v>
      </c>
      <c r="D3073">
        <v>0</v>
      </c>
      <c r="E3073">
        <v>6.6029111309063264</v>
      </c>
      <c r="F3073">
        <v>0</v>
      </c>
    </row>
    <row r="3074" spans="1:6">
      <c r="A3074" t="s">
        <v>5202</v>
      </c>
      <c r="B3074" t="s">
        <v>181</v>
      </c>
      <c r="C3074">
        <v>3.7935699636793676</v>
      </c>
      <c r="D3074">
        <v>7.8825636431449517</v>
      </c>
      <c r="E3074">
        <v>3.725852832678151</v>
      </c>
      <c r="F3074">
        <v>0</v>
      </c>
    </row>
    <row r="3075" spans="1:6">
      <c r="A3075" t="s">
        <v>5208</v>
      </c>
      <c r="B3075" t="s">
        <v>181</v>
      </c>
      <c r="C3075">
        <v>3.8035171729743085</v>
      </c>
      <c r="D3075">
        <v>0</v>
      </c>
      <c r="E3075">
        <v>3.6043366598147357</v>
      </c>
      <c r="F3075">
        <v>0</v>
      </c>
    </row>
    <row r="3076" spans="1:6">
      <c r="A3076" t="s">
        <v>5223</v>
      </c>
      <c r="B3076" t="s">
        <v>5224</v>
      </c>
      <c r="C3076">
        <v>3.9848803190639348</v>
      </c>
      <c r="D3076">
        <v>0</v>
      </c>
      <c r="E3076">
        <v>3.863075012863078</v>
      </c>
      <c r="F3076">
        <v>0</v>
      </c>
    </row>
    <row r="3077" spans="1:6">
      <c r="A3077" t="s">
        <v>1347</v>
      </c>
      <c r="B3077" t="s">
        <v>1348</v>
      </c>
      <c r="C3077">
        <v>0</v>
      </c>
      <c r="D3077">
        <v>0</v>
      </c>
      <c r="E3077">
        <v>2.8133655753363933</v>
      </c>
      <c r="F3077">
        <v>0</v>
      </c>
    </row>
    <row r="3078" spans="1:6">
      <c r="A3078" t="s">
        <v>800</v>
      </c>
      <c r="B3078" t="s">
        <v>801</v>
      </c>
      <c r="C3078">
        <v>0</v>
      </c>
      <c r="D3078">
        <v>0</v>
      </c>
      <c r="E3078">
        <v>3.9847364322981647</v>
      </c>
      <c r="F3078">
        <v>0</v>
      </c>
    </row>
    <row r="3079" spans="1:6">
      <c r="A3079" t="s">
        <v>1702</v>
      </c>
      <c r="B3079" t="s">
        <v>181</v>
      </c>
      <c r="C3079">
        <v>0</v>
      </c>
      <c r="D3079">
        <v>3.5047743634861286</v>
      </c>
      <c r="E3079">
        <v>0</v>
      </c>
      <c r="F3079">
        <v>0</v>
      </c>
    </row>
    <row r="3080" spans="1:6">
      <c r="A3080" t="s">
        <v>5236</v>
      </c>
      <c r="B3080" t="s">
        <v>5237</v>
      </c>
      <c r="C3080">
        <v>3.5169317259331421</v>
      </c>
      <c r="D3080">
        <v>0</v>
      </c>
      <c r="E3080">
        <v>0</v>
      </c>
      <c r="F3080">
        <v>0</v>
      </c>
    </row>
    <row r="3081" spans="1:6">
      <c r="A3081" t="s">
        <v>732</v>
      </c>
      <c r="B3081" t="s">
        <v>181</v>
      </c>
      <c r="C3081">
        <v>0</v>
      </c>
      <c r="D3081">
        <v>0</v>
      </c>
      <c r="E3081">
        <v>4.1676281760136842</v>
      </c>
      <c r="F3081">
        <v>0</v>
      </c>
    </row>
    <row r="3082" spans="1:6">
      <c r="A3082" t="s">
        <v>275</v>
      </c>
      <c r="B3082" t="s">
        <v>276</v>
      </c>
      <c r="C3082">
        <v>0</v>
      </c>
      <c r="D3082">
        <v>0</v>
      </c>
      <c r="E3082">
        <v>6.9174218473901554</v>
      </c>
      <c r="F3082">
        <v>0</v>
      </c>
    </row>
    <row r="3083" spans="1:6">
      <c r="A3083" t="s">
        <v>5246</v>
      </c>
      <c r="B3083" t="s">
        <v>181</v>
      </c>
      <c r="C3083">
        <v>7.6500374388679706</v>
      </c>
      <c r="D3083">
        <v>4.0208021996816585</v>
      </c>
      <c r="E3083">
        <v>6.7221565603943736</v>
      </c>
      <c r="F3083">
        <v>0</v>
      </c>
    </row>
    <row r="3084" spans="1:6">
      <c r="A3084" t="s">
        <v>5248</v>
      </c>
      <c r="B3084" t="s">
        <v>5249</v>
      </c>
      <c r="C3084">
        <v>8.3513022654008253</v>
      </c>
      <c r="D3084">
        <v>8.5925825785550423</v>
      </c>
      <c r="E3084">
        <v>0</v>
      </c>
      <c r="F3084">
        <v>0</v>
      </c>
    </row>
    <row r="3085" spans="1:6">
      <c r="A3085" t="s">
        <v>5262</v>
      </c>
      <c r="B3085" t="s">
        <v>181</v>
      </c>
      <c r="C3085">
        <v>8.6403865991489823</v>
      </c>
      <c r="D3085">
        <v>0</v>
      </c>
      <c r="E3085">
        <v>0</v>
      </c>
      <c r="F3085">
        <v>0</v>
      </c>
    </row>
    <row r="3086" spans="1:6">
      <c r="A3086" t="s">
        <v>332</v>
      </c>
      <c r="B3086" t="s">
        <v>333</v>
      </c>
      <c r="C3086">
        <v>0</v>
      </c>
      <c r="D3086">
        <v>0</v>
      </c>
      <c r="E3086">
        <v>3.6162344481442554</v>
      </c>
      <c r="F3086">
        <v>0</v>
      </c>
    </row>
    <row r="3087" spans="1:6">
      <c r="A3087" t="s">
        <v>606</v>
      </c>
      <c r="B3087" t="s">
        <v>181</v>
      </c>
      <c r="C3087">
        <v>0</v>
      </c>
      <c r="D3087">
        <v>0</v>
      </c>
      <c r="E3087">
        <v>8.0024854934914345</v>
      </c>
      <c r="F3087">
        <v>0</v>
      </c>
    </row>
    <row r="3088" spans="1:6">
      <c r="A3088" t="s">
        <v>5264</v>
      </c>
      <c r="B3088" t="s">
        <v>181</v>
      </c>
      <c r="C3088">
        <v>4.7224867239996362</v>
      </c>
      <c r="D3088">
        <v>4.3634666839965393</v>
      </c>
      <c r="E3088">
        <v>4.9691502481909291</v>
      </c>
      <c r="F3088">
        <v>0</v>
      </c>
    </row>
    <row r="3089" spans="1:6">
      <c r="A3089" t="s">
        <v>5271</v>
      </c>
      <c r="B3089" t="s">
        <v>5272</v>
      </c>
      <c r="C3089">
        <v>9.8894595860350343</v>
      </c>
      <c r="D3089">
        <v>4.8876569876269063</v>
      </c>
      <c r="E3089">
        <v>4.1790178770800175</v>
      </c>
      <c r="F3089">
        <v>0</v>
      </c>
    </row>
    <row r="3090" spans="1:6">
      <c r="A3090" t="s">
        <v>5273</v>
      </c>
      <c r="B3090" t="s">
        <v>5274</v>
      </c>
      <c r="C3090">
        <v>10.571250819253814</v>
      </c>
      <c r="D3090">
        <v>9.6923893327322386</v>
      </c>
      <c r="E3090">
        <v>4.9191134804152972</v>
      </c>
      <c r="F3090">
        <v>0</v>
      </c>
    </row>
    <row r="3091" spans="1:6">
      <c r="A3091" t="s">
        <v>5278</v>
      </c>
      <c r="B3091" t="s">
        <v>944</v>
      </c>
      <c r="C3091">
        <v>3.4820260055204253</v>
      </c>
      <c r="D3091">
        <v>0</v>
      </c>
      <c r="E3091">
        <v>0</v>
      </c>
      <c r="F3091">
        <v>0</v>
      </c>
    </row>
    <row r="3092" spans="1:6">
      <c r="A3092" t="s">
        <v>5279</v>
      </c>
      <c r="B3092" t="s">
        <v>1158</v>
      </c>
      <c r="C3092">
        <v>3.5110174224913835</v>
      </c>
      <c r="D3092">
        <v>0</v>
      </c>
      <c r="E3092">
        <v>3.9728097036204311</v>
      </c>
      <c r="F3092">
        <v>0</v>
      </c>
    </row>
    <row r="3093" spans="1:6">
      <c r="A3093" t="s">
        <v>5280</v>
      </c>
      <c r="B3093" t="s">
        <v>5281</v>
      </c>
      <c r="C3093">
        <v>3.3176595398603785</v>
      </c>
      <c r="D3093">
        <v>0</v>
      </c>
      <c r="E3093">
        <v>3.9033875756602519</v>
      </c>
      <c r="F3093">
        <v>0</v>
      </c>
    </row>
    <row r="3094" spans="1:6">
      <c r="A3094" t="s">
        <v>1705</v>
      </c>
      <c r="B3094" t="s">
        <v>1706</v>
      </c>
      <c r="C3094">
        <v>0</v>
      </c>
      <c r="D3094">
        <v>3.5677263920925868</v>
      </c>
      <c r="E3094">
        <v>0</v>
      </c>
      <c r="F3094">
        <v>0</v>
      </c>
    </row>
    <row r="3095" spans="1:6">
      <c r="A3095" t="s">
        <v>668</v>
      </c>
      <c r="B3095" t="s">
        <v>669</v>
      </c>
      <c r="C3095">
        <v>0</v>
      </c>
      <c r="D3095">
        <v>0</v>
      </c>
      <c r="E3095">
        <v>4.3001237245690138</v>
      </c>
      <c r="F3095">
        <v>0</v>
      </c>
    </row>
    <row r="3096" spans="1:6">
      <c r="A3096" t="s">
        <v>768</v>
      </c>
      <c r="B3096" t="s">
        <v>181</v>
      </c>
      <c r="C3096">
        <v>0</v>
      </c>
      <c r="D3096">
        <v>0</v>
      </c>
      <c r="E3096">
        <v>7.1452915371743817</v>
      </c>
      <c r="F3096">
        <v>0</v>
      </c>
    </row>
    <row r="3097" spans="1:6">
      <c r="A3097" t="s">
        <v>1383</v>
      </c>
      <c r="B3097" t="s">
        <v>181</v>
      </c>
      <c r="C3097">
        <v>0</v>
      </c>
      <c r="D3097">
        <v>0</v>
      </c>
      <c r="E3097">
        <v>2.1812349443751047</v>
      </c>
      <c r="F3097">
        <v>0</v>
      </c>
    </row>
    <row r="3098" spans="1:6">
      <c r="A3098" t="s">
        <v>5300</v>
      </c>
      <c r="B3098" t="s">
        <v>5301</v>
      </c>
      <c r="C3098">
        <v>7.3774950586476908</v>
      </c>
      <c r="D3098">
        <v>7.2911748358697244</v>
      </c>
      <c r="E3098">
        <v>3.0996398606683124</v>
      </c>
      <c r="F3098">
        <v>0</v>
      </c>
    </row>
    <row r="3099" spans="1:6">
      <c r="A3099" t="s">
        <v>5310</v>
      </c>
      <c r="B3099" t="s">
        <v>5311</v>
      </c>
      <c r="C3099">
        <v>4.1496727056862817</v>
      </c>
      <c r="D3099">
        <v>4.3184210479330778</v>
      </c>
      <c r="E3099">
        <v>3.9428786869771142</v>
      </c>
      <c r="F3099">
        <v>0</v>
      </c>
    </row>
    <row r="3100" spans="1:6">
      <c r="A3100" t="s">
        <v>5314</v>
      </c>
      <c r="B3100" t="s">
        <v>5315</v>
      </c>
      <c r="C3100">
        <v>10.30062063249169</v>
      </c>
      <c r="D3100">
        <v>9.6179223079372242</v>
      </c>
      <c r="E3100">
        <v>10.063193883654225</v>
      </c>
      <c r="F3100">
        <v>0</v>
      </c>
    </row>
    <row r="3101" spans="1:6">
      <c r="A3101" t="s">
        <v>685</v>
      </c>
      <c r="B3101" t="s">
        <v>686</v>
      </c>
      <c r="C3101">
        <v>0</v>
      </c>
      <c r="D3101">
        <v>0</v>
      </c>
      <c r="E3101">
        <v>7.2839019251138328</v>
      </c>
      <c r="F3101">
        <v>0</v>
      </c>
    </row>
    <row r="3102" spans="1:6">
      <c r="A3102" t="s">
        <v>5322</v>
      </c>
      <c r="B3102" t="s">
        <v>5323</v>
      </c>
      <c r="C3102">
        <v>4.1158266021918406</v>
      </c>
      <c r="D3102">
        <v>3.8959070355809131</v>
      </c>
      <c r="E3102">
        <v>0</v>
      </c>
      <c r="F3102">
        <v>0</v>
      </c>
    </row>
    <row r="3103" spans="1:6">
      <c r="A3103" t="s">
        <v>5324</v>
      </c>
      <c r="B3103" t="s">
        <v>181</v>
      </c>
      <c r="C3103">
        <v>3.4433360369007833</v>
      </c>
      <c r="D3103">
        <v>0</v>
      </c>
      <c r="E3103">
        <v>4.1478385565992122</v>
      </c>
      <c r="F3103">
        <v>0</v>
      </c>
    </row>
    <row r="3104" spans="1:6">
      <c r="A3104" t="s">
        <v>5334</v>
      </c>
      <c r="B3104" t="s">
        <v>5335</v>
      </c>
      <c r="C3104">
        <v>6.473173789371284</v>
      </c>
      <c r="D3104">
        <v>0</v>
      </c>
      <c r="E3104">
        <v>0</v>
      </c>
      <c r="F3104">
        <v>0</v>
      </c>
    </row>
    <row r="3105" spans="1:6">
      <c r="A3105" t="s">
        <v>5347</v>
      </c>
      <c r="B3105" t="s">
        <v>181</v>
      </c>
      <c r="C3105">
        <v>10.848584713472787</v>
      </c>
      <c r="D3105">
        <v>0</v>
      </c>
      <c r="E3105">
        <v>4.7623394141058251</v>
      </c>
      <c r="F3105">
        <v>0</v>
      </c>
    </row>
    <row r="3106" spans="1:6">
      <c r="A3106" t="s">
        <v>5350</v>
      </c>
      <c r="B3106" t="s">
        <v>181</v>
      </c>
      <c r="C3106">
        <v>4.5229480722618431</v>
      </c>
      <c r="D3106">
        <v>0</v>
      </c>
      <c r="E3106">
        <v>0</v>
      </c>
      <c r="F3106">
        <v>0</v>
      </c>
    </row>
    <row r="3107" spans="1:6">
      <c r="A3107" t="s">
        <v>245</v>
      </c>
      <c r="B3107" t="s">
        <v>246</v>
      </c>
      <c r="C3107">
        <v>0</v>
      </c>
      <c r="D3107">
        <v>0</v>
      </c>
      <c r="E3107">
        <v>4.6424814349134591</v>
      </c>
      <c r="F3107">
        <v>0</v>
      </c>
    </row>
    <row r="3108" spans="1:6">
      <c r="A3108" t="s">
        <v>5363</v>
      </c>
      <c r="B3108" t="s">
        <v>5364</v>
      </c>
      <c r="C3108">
        <v>3.6763527834399521</v>
      </c>
      <c r="D3108">
        <v>0</v>
      </c>
      <c r="E3108">
        <v>7.885833244500021</v>
      </c>
      <c r="F3108">
        <v>0</v>
      </c>
    </row>
    <row r="3109" spans="1:6">
      <c r="A3109" t="s">
        <v>989</v>
      </c>
      <c r="B3109" t="s">
        <v>990</v>
      </c>
      <c r="C3109">
        <v>0</v>
      </c>
      <c r="D3109">
        <v>0</v>
      </c>
      <c r="E3109">
        <v>3.6253387006520152</v>
      </c>
      <c r="F3109">
        <v>0</v>
      </c>
    </row>
    <row r="3110" spans="1:6">
      <c r="A3110" t="s">
        <v>5367</v>
      </c>
      <c r="B3110" t="s">
        <v>181</v>
      </c>
      <c r="C3110">
        <v>3.8078699863568493</v>
      </c>
      <c r="D3110">
        <v>0</v>
      </c>
      <c r="E3110">
        <v>0</v>
      </c>
      <c r="F3110">
        <v>0</v>
      </c>
    </row>
    <row r="3111" spans="1:6">
      <c r="A3111" t="s">
        <v>1714</v>
      </c>
      <c r="B3111" t="s">
        <v>1715</v>
      </c>
      <c r="C3111">
        <v>0</v>
      </c>
      <c r="D3111">
        <v>3.9576110504789095</v>
      </c>
      <c r="E3111">
        <v>0</v>
      </c>
      <c r="F3111">
        <v>0</v>
      </c>
    </row>
    <row r="3112" spans="1:6">
      <c r="A3112" t="s">
        <v>1293</v>
      </c>
      <c r="B3112" t="s">
        <v>1294</v>
      </c>
      <c r="C3112">
        <v>0</v>
      </c>
      <c r="D3112">
        <v>2.8212063864525283</v>
      </c>
      <c r="E3112">
        <v>2.9809274038180797</v>
      </c>
      <c r="F3112">
        <v>0</v>
      </c>
    </row>
    <row r="3113" spans="1:6">
      <c r="A3113" t="s">
        <v>1716</v>
      </c>
      <c r="B3113" t="s">
        <v>1717</v>
      </c>
      <c r="C3113">
        <v>0</v>
      </c>
      <c r="D3113">
        <v>8.5726962930903348</v>
      </c>
      <c r="E3113">
        <v>0</v>
      </c>
      <c r="F3113">
        <v>0</v>
      </c>
    </row>
    <row r="3114" spans="1:6">
      <c r="A3114" t="s">
        <v>5377</v>
      </c>
      <c r="B3114" t="s">
        <v>181</v>
      </c>
      <c r="C3114">
        <v>3.8347968755941664</v>
      </c>
      <c r="D3114">
        <v>0</v>
      </c>
      <c r="E3114">
        <v>3.4745923609073444</v>
      </c>
      <c r="F3114">
        <v>0</v>
      </c>
    </row>
    <row r="3115" spans="1:6">
      <c r="A3115" t="s">
        <v>816</v>
      </c>
      <c r="B3115" t="s">
        <v>181</v>
      </c>
      <c r="C3115">
        <v>0</v>
      </c>
      <c r="D3115">
        <v>0</v>
      </c>
      <c r="E3115">
        <v>3.9649546620760998</v>
      </c>
      <c r="F3115">
        <v>0</v>
      </c>
    </row>
    <row r="3116" spans="1:6">
      <c r="A3116" t="s">
        <v>5378</v>
      </c>
      <c r="B3116" t="s">
        <v>5379</v>
      </c>
      <c r="C3116">
        <v>8.3782621509742121</v>
      </c>
      <c r="D3116">
        <v>0</v>
      </c>
      <c r="E3116">
        <v>0</v>
      </c>
      <c r="F3116">
        <v>0</v>
      </c>
    </row>
    <row r="3117" spans="1:6">
      <c r="A3117" t="s">
        <v>5384</v>
      </c>
      <c r="B3117" t="s">
        <v>5385</v>
      </c>
      <c r="C3117">
        <v>2.9313496704882991</v>
      </c>
      <c r="D3117">
        <v>0</v>
      </c>
      <c r="E3117">
        <v>0</v>
      </c>
      <c r="F3117">
        <v>0</v>
      </c>
    </row>
    <row r="3118" spans="1:6">
      <c r="A3118" t="s">
        <v>5388</v>
      </c>
      <c r="B3118" t="s">
        <v>181</v>
      </c>
      <c r="C3118">
        <v>3.8154429701618535</v>
      </c>
      <c r="D3118">
        <v>0</v>
      </c>
      <c r="E3118">
        <v>3.9087156985048335</v>
      </c>
      <c r="F3118">
        <v>0</v>
      </c>
    </row>
    <row r="3119" spans="1:6">
      <c r="A3119" t="s">
        <v>5389</v>
      </c>
      <c r="B3119" t="s">
        <v>5390</v>
      </c>
      <c r="C3119">
        <v>3.7425926421719784</v>
      </c>
      <c r="D3119">
        <v>3.9113332116289854</v>
      </c>
      <c r="E3119">
        <v>0</v>
      </c>
      <c r="F3119">
        <v>0</v>
      </c>
    </row>
    <row r="3120" spans="1:6">
      <c r="A3120" t="s">
        <v>1246</v>
      </c>
      <c r="B3120" t="s">
        <v>181</v>
      </c>
      <c r="C3120">
        <v>0</v>
      </c>
      <c r="D3120">
        <v>0</v>
      </c>
      <c r="E3120">
        <v>3.1072567050400082</v>
      </c>
      <c r="F3120">
        <v>0</v>
      </c>
    </row>
    <row r="3121" spans="1:6">
      <c r="A3121" t="s">
        <v>5394</v>
      </c>
      <c r="B3121" t="s">
        <v>181</v>
      </c>
      <c r="C3121">
        <v>2.8514672659879889</v>
      </c>
      <c r="D3121">
        <v>0</v>
      </c>
      <c r="E3121">
        <v>0</v>
      </c>
      <c r="F3121">
        <v>0</v>
      </c>
    </row>
    <row r="3122" spans="1:6">
      <c r="A3122" t="s">
        <v>5395</v>
      </c>
      <c r="B3122" t="s">
        <v>5396</v>
      </c>
      <c r="C3122">
        <v>2.5326138113878094</v>
      </c>
      <c r="D3122">
        <v>0</v>
      </c>
      <c r="E3122">
        <v>2.0407550340604588</v>
      </c>
      <c r="F3122">
        <v>0</v>
      </c>
    </row>
    <row r="3123" spans="1:6">
      <c r="A3123" t="s">
        <v>5397</v>
      </c>
      <c r="B3123" t="s">
        <v>181</v>
      </c>
      <c r="C3123">
        <v>8.9917554901823618</v>
      </c>
      <c r="D3123">
        <v>7.6480940837541516</v>
      </c>
      <c r="E3123">
        <v>3.9847364322981647</v>
      </c>
      <c r="F3123">
        <v>0</v>
      </c>
    </row>
    <row r="3124" spans="1:6">
      <c r="A3124" t="s">
        <v>5399</v>
      </c>
      <c r="B3124" t="s">
        <v>181</v>
      </c>
      <c r="C3124">
        <v>7.3725490696162925</v>
      </c>
      <c r="D3124">
        <v>0</v>
      </c>
      <c r="E3124">
        <v>0</v>
      </c>
      <c r="F3124">
        <v>0</v>
      </c>
    </row>
    <row r="3125" spans="1:6">
      <c r="A3125" t="s">
        <v>1719</v>
      </c>
      <c r="B3125" t="s">
        <v>1720</v>
      </c>
      <c r="C3125">
        <v>0</v>
      </c>
      <c r="D3125">
        <v>3.248327041296748</v>
      </c>
      <c r="E3125">
        <v>0</v>
      </c>
      <c r="F3125">
        <v>0</v>
      </c>
    </row>
    <row r="3126" spans="1:6">
      <c r="A3126" t="s">
        <v>5402</v>
      </c>
      <c r="B3126" t="s">
        <v>5403</v>
      </c>
      <c r="C3126">
        <v>4.6960298878297122</v>
      </c>
      <c r="D3126">
        <v>0</v>
      </c>
      <c r="E3126">
        <v>8.4566476296230331</v>
      </c>
      <c r="F3126">
        <v>0</v>
      </c>
    </row>
    <row r="3127" spans="1:6">
      <c r="A3127" t="s">
        <v>5416</v>
      </c>
      <c r="B3127" t="s">
        <v>181</v>
      </c>
      <c r="C3127">
        <v>12.112547812296263</v>
      </c>
      <c r="D3127">
        <v>9.1470266443253436</v>
      </c>
      <c r="E3127">
        <v>0</v>
      </c>
      <c r="F3127">
        <v>0</v>
      </c>
    </row>
    <row r="3128" spans="1:6">
      <c r="A3128" t="s">
        <v>644</v>
      </c>
      <c r="B3128" t="s">
        <v>645</v>
      </c>
      <c r="C3128">
        <v>0</v>
      </c>
      <c r="D3128">
        <v>0</v>
      </c>
      <c r="E3128">
        <v>7.7732110898171163</v>
      </c>
      <c r="F3128">
        <v>0</v>
      </c>
    </row>
    <row r="3129" spans="1:6">
      <c r="A3129" t="s">
        <v>784</v>
      </c>
      <c r="B3129" t="s">
        <v>785</v>
      </c>
      <c r="C3129">
        <v>0</v>
      </c>
      <c r="D3129">
        <v>0</v>
      </c>
      <c r="E3129">
        <v>4.0183615530027623</v>
      </c>
      <c r="F3129">
        <v>0</v>
      </c>
    </row>
    <row r="3130" spans="1:6">
      <c r="A3130" t="s">
        <v>964</v>
      </c>
      <c r="B3130" t="s">
        <v>965</v>
      </c>
      <c r="C3130">
        <v>0</v>
      </c>
      <c r="D3130">
        <v>3.0964915849869961</v>
      </c>
      <c r="E3130">
        <v>3.702230192191875</v>
      </c>
      <c r="F3130">
        <v>0</v>
      </c>
    </row>
    <row r="3131" spans="1:6">
      <c r="A3131" t="s">
        <v>480</v>
      </c>
      <c r="B3131" t="s">
        <v>181</v>
      </c>
      <c r="C3131">
        <v>0</v>
      </c>
      <c r="D3131">
        <v>0</v>
      </c>
      <c r="E3131">
        <v>8.7657013645724788</v>
      </c>
      <c r="F3131">
        <v>0</v>
      </c>
    </row>
    <row r="3132" spans="1:6">
      <c r="A3132" t="s">
        <v>5425</v>
      </c>
      <c r="B3132" t="s">
        <v>181</v>
      </c>
      <c r="C3132">
        <v>3.8214590665483441</v>
      </c>
      <c r="D3132">
        <v>0</v>
      </c>
      <c r="E3132">
        <v>0</v>
      </c>
      <c r="F3132">
        <v>0</v>
      </c>
    </row>
    <row r="3133" spans="1:6">
      <c r="A3133" t="s">
        <v>5430</v>
      </c>
      <c r="B3133" t="s">
        <v>181</v>
      </c>
      <c r="C3133">
        <v>9.6453369895122698</v>
      </c>
      <c r="D3133">
        <v>0</v>
      </c>
      <c r="E3133">
        <v>8.3635835700580898</v>
      </c>
      <c r="F3133">
        <v>0</v>
      </c>
    </row>
    <row r="3134" spans="1:6">
      <c r="A3134" t="s">
        <v>5431</v>
      </c>
      <c r="B3134" t="s">
        <v>5432</v>
      </c>
      <c r="C3134">
        <v>4.144917232588754</v>
      </c>
      <c r="D3134">
        <v>4.682143946084949</v>
      </c>
      <c r="E3134">
        <v>8.7523461698931833</v>
      </c>
      <c r="F3134">
        <v>0</v>
      </c>
    </row>
    <row r="3135" spans="1:6">
      <c r="A3135" t="s">
        <v>5444</v>
      </c>
      <c r="B3135" t="s">
        <v>5445</v>
      </c>
      <c r="C3135">
        <v>7.9303491829324155</v>
      </c>
      <c r="D3135">
        <v>0</v>
      </c>
      <c r="E3135">
        <v>0</v>
      </c>
      <c r="F3135">
        <v>0</v>
      </c>
    </row>
    <row r="3136" spans="1:6">
      <c r="A3136" t="s">
        <v>286</v>
      </c>
      <c r="B3136" t="s">
        <v>287</v>
      </c>
      <c r="C3136">
        <v>0</v>
      </c>
      <c r="D3136">
        <v>0</v>
      </c>
      <c r="E3136">
        <v>3.6725029915043623</v>
      </c>
      <c r="F3136">
        <v>0</v>
      </c>
    </row>
    <row r="3137" spans="1:6">
      <c r="A3137" t="s">
        <v>1721</v>
      </c>
      <c r="B3137" t="s">
        <v>1722</v>
      </c>
      <c r="C3137">
        <v>0</v>
      </c>
      <c r="D3137">
        <v>3.4864611821127078</v>
      </c>
      <c r="E3137">
        <v>0</v>
      </c>
      <c r="F3137">
        <v>0</v>
      </c>
    </row>
    <row r="3138" spans="1:6">
      <c r="A3138" t="s">
        <v>5450</v>
      </c>
      <c r="B3138" t="s">
        <v>181</v>
      </c>
      <c r="C3138">
        <v>4.7057872707299211</v>
      </c>
      <c r="D3138">
        <v>0</v>
      </c>
      <c r="E3138">
        <v>4.2695987963557656</v>
      </c>
      <c r="F3138">
        <v>0</v>
      </c>
    </row>
    <row r="3139" spans="1:6">
      <c r="A3139" t="s">
        <v>1196</v>
      </c>
      <c r="B3139" t="s">
        <v>181</v>
      </c>
      <c r="C3139">
        <v>0</v>
      </c>
      <c r="D3139">
        <v>0</v>
      </c>
      <c r="E3139">
        <v>3.2203100238395841</v>
      </c>
      <c r="F3139">
        <v>0</v>
      </c>
    </row>
    <row r="3140" spans="1:6">
      <c r="A3140" t="s">
        <v>1723</v>
      </c>
      <c r="B3140" t="s">
        <v>1724</v>
      </c>
      <c r="C3140">
        <v>0</v>
      </c>
      <c r="D3140">
        <v>4.421206602286655</v>
      </c>
      <c r="E3140">
        <v>0</v>
      </c>
      <c r="F3140">
        <v>0</v>
      </c>
    </row>
    <row r="3141" spans="1:6">
      <c r="A3141" t="s">
        <v>103</v>
      </c>
      <c r="B3141" t="s">
        <v>152</v>
      </c>
      <c r="C3141">
        <v>0</v>
      </c>
      <c r="D3141">
        <v>0</v>
      </c>
      <c r="E3141">
        <v>2.8498035769465888</v>
      </c>
      <c r="F3141">
        <v>0</v>
      </c>
    </row>
    <row r="3142" spans="1:6">
      <c r="A3142" t="s">
        <v>477</v>
      </c>
      <c r="B3142" t="s">
        <v>181</v>
      </c>
      <c r="C3142">
        <v>0</v>
      </c>
      <c r="D3142">
        <v>0</v>
      </c>
      <c r="E3142">
        <v>8.9223264517413075</v>
      </c>
      <c r="F3142">
        <v>0</v>
      </c>
    </row>
    <row r="3143" spans="1:6">
      <c r="A3143" t="s">
        <v>5457</v>
      </c>
      <c r="B3143" t="s">
        <v>181</v>
      </c>
      <c r="C3143">
        <v>3.3006996952659153</v>
      </c>
      <c r="D3143">
        <v>0</v>
      </c>
      <c r="E3143">
        <v>6.9736044070163006</v>
      </c>
      <c r="F3143">
        <v>0</v>
      </c>
    </row>
    <row r="3144" spans="1:6">
      <c r="A3144" t="s">
        <v>5458</v>
      </c>
      <c r="B3144" t="s">
        <v>181</v>
      </c>
      <c r="C3144">
        <v>3.4665502374656838</v>
      </c>
      <c r="D3144">
        <v>0</v>
      </c>
      <c r="E3144">
        <v>0</v>
      </c>
      <c r="F3144">
        <v>0</v>
      </c>
    </row>
    <row r="3145" spans="1:6">
      <c r="A3145" t="s">
        <v>5461</v>
      </c>
      <c r="B3145" t="s">
        <v>181</v>
      </c>
      <c r="C3145">
        <v>4.1617075537695483</v>
      </c>
      <c r="D3145">
        <v>0</v>
      </c>
      <c r="E3145">
        <v>0</v>
      </c>
      <c r="F3145">
        <v>0</v>
      </c>
    </row>
    <row r="3146" spans="1:6">
      <c r="A3146" t="s">
        <v>5462</v>
      </c>
      <c r="B3146" t="s">
        <v>5463</v>
      </c>
      <c r="C3146">
        <v>5.1602536212579606</v>
      </c>
      <c r="D3146">
        <v>0</v>
      </c>
      <c r="E3146">
        <v>4.0925863875706252</v>
      </c>
      <c r="F3146">
        <v>0</v>
      </c>
    </row>
    <row r="3147" spans="1:6">
      <c r="A3147" t="s">
        <v>1120</v>
      </c>
      <c r="B3147" t="s">
        <v>181</v>
      </c>
      <c r="C3147">
        <v>0</v>
      </c>
      <c r="D3147">
        <v>0</v>
      </c>
      <c r="E3147">
        <v>3.3703288858119471</v>
      </c>
      <c r="F3147">
        <v>0</v>
      </c>
    </row>
    <row r="3148" spans="1:6">
      <c r="A3148" t="s">
        <v>5466</v>
      </c>
      <c r="B3148" t="s">
        <v>3740</v>
      </c>
      <c r="C3148">
        <v>3.4397916248063916</v>
      </c>
      <c r="D3148">
        <v>0</v>
      </c>
      <c r="E3148">
        <v>0</v>
      </c>
      <c r="F3148">
        <v>0</v>
      </c>
    </row>
    <row r="3149" spans="1:6">
      <c r="A3149" t="s">
        <v>5467</v>
      </c>
      <c r="B3149" t="s">
        <v>4635</v>
      </c>
      <c r="C3149">
        <v>3.5662884213350043</v>
      </c>
      <c r="D3149">
        <v>0</v>
      </c>
      <c r="E3149">
        <v>0</v>
      </c>
      <c r="F3149">
        <v>0</v>
      </c>
    </row>
    <row r="3150" spans="1:6">
      <c r="A3150" t="s">
        <v>5471</v>
      </c>
      <c r="B3150" t="s">
        <v>181</v>
      </c>
      <c r="C3150">
        <v>4.8716598633850827</v>
      </c>
      <c r="D3150">
        <v>4.2479275134435852</v>
      </c>
      <c r="E3150">
        <v>0</v>
      </c>
      <c r="F3150">
        <v>0</v>
      </c>
    </row>
    <row r="3151" spans="1:6">
      <c r="A3151" t="s">
        <v>836</v>
      </c>
      <c r="B3151" t="s">
        <v>837</v>
      </c>
      <c r="C3151">
        <v>0</v>
      </c>
      <c r="D3151">
        <v>0</v>
      </c>
      <c r="E3151">
        <v>3.9269978235881968</v>
      </c>
      <c r="F3151">
        <v>0</v>
      </c>
    </row>
    <row r="3152" spans="1:6">
      <c r="A3152" t="s">
        <v>1213</v>
      </c>
      <c r="B3152" t="s">
        <v>1214</v>
      </c>
      <c r="C3152">
        <v>0</v>
      </c>
      <c r="D3152">
        <v>0</v>
      </c>
      <c r="E3152">
        <v>3.1748949351209363</v>
      </c>
      <c r="F3152">
        <v>0</v>
      </c>
    </row>
    <row r="3153" spans="1:6">
      <c r="A3153" t="s">
        <v>961</v>
      </c>
      <c r="B3153" t="s">
        <v>181</v>
      </c>
      <c r="C3153">
        <v>0</v>
      </c>
      <c r="D3153">
        <v>0</v>
      </c>
      <c r="E3153">
        <v>3.7074483021057514</v>
      </c>
      <c r="F3153">
        <v>0</v>
      </c>
    </row>
    <row r="3154" spans="1:6">
      <c r="A3154" t="s">
        <v>712</v>
      </c>
      <c r="B3154" t="s">
        <v>713</v>
      </c>
      <c r="C3154">
        <v>0</v>
      </c>
      <c r="D3154">
        <v>0</v>
      </c>
      <c r="E3154">
        <v>7.4771715223945474</v>
      </c>
      <c r="F3154">
        <v>0</v>
      </c>
    </row>
    <row r="3155" spans="1:6">
      <c r="A3155" t="s">
        <v>5473</v>
      </c>
      <c r="B3155" t="s">
        <v>5474</v>
      </c>
      <c r="C3155">
        <v>12.4758218801604</v>
      </c>
      <c r="D3155">
        <v>11.558381987774258</v>
      </c>
      <c r="E3155">
        <v>11.077425538023942</v>
      </c>
      <c r="F3155">
        <v>0</v>
      </c>
    </row>
    <row r="3156" spans="1:6">
      <c r="A3156" t="s">
        <v>5475</v>
      </c>
      <c r="B3156" t="s">
        <v>5476</v>
      </c>
      <c r="C3156">
        <v>3.6022855721246021</v>
      </c>
      <c r="D3156">
        <v>0</v>
      </c>
      <c r="E3156">
        <v>0</v>
      </c>
      <c r="F3156">
        <v>0</v>
      </c>
    </row>
    <row r="3157" spans="1:6">
      <c r="A3157" t="s">
        <v>5478</v>
      </c>
      <c r="B3157" t="s">
        <v>181</v>
      </c>
      <c r="C3157">
        <v>3.9083318498750792</v>
      </c>
      <c r="D3157">
        <v>0</v>
      </c>
      <c r="E3157">
        <v>3.4166348104041986</v>
      </c>
      <c r="F3157">
        <v>0</v>
      </c>
    </row>
    <row r="3158" spans="1:6">
      <c r="A3158" t="s">
        <v>1729</v>
      </c>
      <c r="B3158" t="s">
        <v>1730</v>
      </c>
      <c r="C3158">
        <v>0</v>
      </c>
      <c r="D3158">
        <v>4.3859757930561214</v>
      </c>
      <c r="E3158">
        <v>0</v>
      </c>
      <c r="F3158">
        <v>0</v>
      </c>
    </row>
    <row r="3159" spans="1:6">
      <c r="A3159" t="s">
        <v>5479</v>
      </c>
      <c r="B3159" t="s">
        <v>5480</v>
      </c>
      <c r="C3159">
        <v>9.8431329689141336</v>
      </c>
      <c r="D3159">
        <v>0</v>
      </c>
      <c r="E3159">
        <v>0</v>
      </c>
      <c r="F3159">
        <v>0</v>
      </c>
    </row>
    <row r="3160" spans="1:6">
      <c r="A3160" t="s">
        <v>1172</v>
      </c>
      <c r="B3160" t="s">
        <v>1173</v>
      </c>
      <c r="C3160">
        <v>0</v>
      </c>
      <c r="D3160">
        <v>0</v>
      </c>
      <c r="E3160">
        <v>3.2602896981449456</v>
      </c>
      <c r="F3160">
        <v>0</v>
      </c>
    </row>
    <row r="3161" spans="1:6">
      <c r="A3161" t="s">
        <v>5490</v>
      </c>
      <c r="B3161" t="s">
        <v>5491</v>
      </c>
      <c r="C3161">
        <v>4.3619840248181614</v>
      </c>
      <c r="D3161">
        <v>0</v>
      </c>
      <c r="E3161">
        <v>0</v>
      </c>
      <c r="F3161">
        <v>0</v>
      </c>
    </row>
    <row r="3162" spans="1:6">
      <c r="A3162" t="s">
        <v>5495</v>
      </c>
      <c r="B3162" t="s">
        <v>181</v>
      </c>
      <c r="C3162">
        <v>9.4862861421840066</v>
      </c>
      <c r="D3162">
        <v>0</v>
      </c>
      <c r="E3162">
        <v>0</v>
      </c>
      <c r="F3162">
        <v>0</v>
      </c>
    </row>
    <row r="3163" spans="1:6">
      <c r="A3163" t="s">
        <v>5506</v>
      </c>
      <c r="B3163" t="s">
        <v>1214</v>
      </c>
      <c r="C3163">
        <v>3.8668127492041169</v>
      </c>
      <c r="D3163">
        <v>0</v>
      </c>
      <c r="E3163">
        <v>3.7449641097025914</v>
      </c>
      <c r="F3163">
        <v>0</v>
      </c>
    </row>
    <row r="3164" spans="1:6">
      <c r="A3164" t="s">
        <v>5507</v>
      </c>
      <c r="B3164" t="s">
        <v>5508</v>
      </c>
      <c r="C3164">
        <v>4.1544652751787394</v>
      </c>
      <c r="D3164">
        <v>0</v>
      </c>
      <c r="E3164">
        <v>0</v>
      </c>
      <c r="F3164">
        <v>0</v>
      </c>
    </row>
    <row r="3165" spans="1:6">
      <c r="A3165" t="s">
        <v>5511</v>
      </c>
      <c r="B3165" t="s">
        <v>5512</v>
      </c>
      <c r="C3165">
        <v>4.581824838007913</v>
      </c>
      <c r="D3165">
        <v>0</v>
      </c>
      <c r="E3165">
        <v>0</v>
      </c>
      <c r="F3165">
        <v>0</v>
      </c>
    </row>
    <row r="3166" spans="1:6">
      <c r="A3166" t="s">
        <v>5524</v>
      </c>
      <c r="B3166" t="s">
        <v>5525</v>
      </c>
      <c r="C3166">
        <v>2.7293878495401218</v>
      </c>
      <c r="D3166">
        <v>0</v>
      </c>
      <c r="E3166">
        <v>0</v>
      </c>
      <c r="F3166">
        <v>0</v>
      </c>
    </row>
    <row r="3167" spans="1:6">
      <c r="A3167" t="s">
        <v>1040</v>
      </c>
      <c r="B3167" t="s">
        <v>1041</v>
      </c>
      <c r="C3167">
        <v>0</v>
      </c>
      <c r="D3167">
        <v>0</v>
      </c>
      <c r="E3167">
        <v>6.0579080231161289</v>
      </c>
      <c r="F3167">
        <v>0</v>
      </c>
    </row>
    <row r="3168" spans="1:6">
      <c r="A3168" t="s">
        <v>5528</v>
      </c>
      <c r="B3168" t="s">
        <v>5529</v>
      </c>
      <c r="C3168">
        <v>8.6112647671246236</v>
      </c>
      <c r="D3168">
        <v>0</v>
      </c>
      <c r="E3168">
        <v>8.8443833190120298</v>
      </c>
      <c r="F3168">
        <v>0</v>
      </c>
    </row>
    <row r="3169" spans="1:6">
      <c r="A3169" t="s">
        <v>1733</v>
      </c>
      <c r="B3169" t="s">
        <v>1734</v>
      </c>
      <c r="C3169">
        <v>0</v>
      </c>
      <c r="D3169">
        <v>3.8211341758793216</v>
      </c>
      <c r="E3169">
        <v>0</v>
      </c>
      <c r="F3169">
        <v>0</v>
      </c>
    </row>
    <row r="3170" spans="1:6">
      <c r="A3170" t="s">
        <v>1735</v>
      </c>
      <c r="B3170" t="s">
        <v>1736</v>
      </c>
      <c r="C3170">
        <v>0</v>
      </c>
      <c r="D3170">
        <v>3.8375198123310859</v>
      </c>
      <c r="E3170">
        <v>0</v>
      </c>
      <c r="F3170">
        <v>0</v>
      </c>
    </row>
    <row r="3171" spans="1:6">
      <c r="A3171" t="s">
        <v>5533</v>
      </c>
      <c r="B3171" t="s">
        <v>5534</v>
      </c>
      <c r="C3171">
        <v>1.6885618745647435</v>
      </c>
      <c r="D3171">
        <v>0</v>
      </c>
      <c r="E3171">
        <v>0</v>
      </c>
      <c r="F3171">
        <v>0</v>
      </c>
    </row>
    <row r="3172" spans="1:6">
      <c r="A3172" t="s">
        <v>1163</v>
      </c>
      <c r="B3172" t="s">
        <v>1164</v>
      </c>
      <c r="C3172">
        <v>0</v>
      </c>
      <c r="D3172">
        <v>0</v>
      </c>
      <c r="E3172">
        <v>3.280051756732369</v>
      </c>
      <c r="F3172">
        <v>0</v>
      </c>
    </row>
    <row r="3173" spans="1:6">
      <c r="A3173" t="s">
        <v>1313</v>
      </c>
      <c r="B3173" t="s">
        <v>1314</v>
      </c>
      <c r="C3173">
        <v>0</v>
      </c>
      <c r="D3173">
        <v>0</v>
      </c>
      <c r="E3173">
        <v>2.9086837189193231</v>
      </c>
      <c r="F3173">
        <v>0</v>
      </c>
    </row>
    <row r="3174" spans="1:6">
      <c r="A3174" t="s">
        <v>908</v>
      </c>
      <c r="B3174" t="s">
        <v>909</v>
      </c>
      <c r="C3174">
        <v>0</v>
      </c>
      <c r="D3174">
        <v>0</v>
      </c>
      <c r="E3174">
        <v>3.8237651897627383</v>
      </c>
      <c r="F3174">
        <v>0</v>
      </c>
    </row>
    <row r="3175" spans="1:6">
      <c r="A3175" t="s">
        <v>5542</v>
      </c>
      <c r="B3175" t="s">
        <v>5543</v>
      </c>
      <c r="C3175">
        <v>8.4163459188053142</v>
      </c>
      <c r="D3175">
        <v>8.441168164721212</v>
      </c>
      <c r="E3175">
        <v>3.6746737917609025</v>
      </c>
      <c r="F3175">
        <v>0</v>
      </c>
    </row>
    <row r="3176" spans="1:6">
      <c r="A3176" t="s">
        <v>487</v>
      </c>
      <c r="B3176" t="s">
        <v>181</v>
      </c>
      <c r="C3176">
        <v>0</v>
      </c>
      <c r="D3176">
        <v>0</v>
      </c>
      <c r="E3176">
        <v>4.885075899038763</v>
      </c>
      <c r="F3176">
        <v>0</v>
      </c>
    </row>
    <row r="3177" spans="1:6">
      <c r="A3177" t="s">
        <v>5553</v>
      </c>
      <c r="B3177" t="s">
        <v>5554</v>
      </c>
      <c r="C3177">
        <v>10.105420144157812</v>
      </c>
      <c r="D3177">
        <v>8.8083106552676185</v>
      </c>
      <c r="E3177">
        <v>9.2887807667207074</v>
      </c>
      <c r="F3177">
        <v>0</v>
      </c>
    </row>
    <row r="3178" spans="1:6">
      <c r="A3178" t="s">
        <v>5568</v>
      </c>
      <c r="B3178" t="s">
        <v>181</v>
      </c>
      <c r="C3178">
        <v>4.3461333859635687</v>
      </c>
      <c r="D3178">
        <v>4.222403922321301</v>
      </c>
      <c r="E3178">
        <v>0</v>
      </c>
      <c r="F3178">
        <v>0</v>
      </c>
    </row>
    <row r="3179" spans="1:6">
      <c r="A3179" t="s">
        <v>5579</v>
      </c>
      <c r="B3179" t="s">
        <v>5661</v>
      </c>
      <c r="C3179">
        <v>10.895139716021689</v>
      </c>
      <c r="D3179">
        <v>0</v>
      </c>
      <c r="E3179">
        <v>0</v>
      </c>
      <c r="F3179">
        <v>0</v>
      </c>
    </row>
    <row r="3180" spans="1:6">
      <c r="A3180" t="s">
        <v>5580</v>
      </c>
      <c r="B3180" t="s">
        <v>5581</v>
      </c>
      <c r="C3180">
        <v>11.552884237488842</v>
      </c>
      <c r="D3180">
        <v>9.4474482515764144</v>
      </c>
      <c r="E3180">
        <v>0</v>
      </c>
      <c r="F3180">
        <v>0</v>
      </c>
    </row>
    <row r="3181" spans="1:6">
      <c r="A3181" t="s">
        <v>5590</v>
      </c>
      <c r="B3181" t="s">
        <v>5591</v>
      </c>
      <c r="C3181">
        <v>4.2145987442399537</v>
      </c>
      <c r="D3181">
        <v>0</v>
      </c>
      <c r="E3181">
        <v>0</v>
      </c>
      <c r="F3181">
        <v>0</v>
      </c>
    </row>
    <row r="3182" spans="1:6">
      <c r="A3182" t="s">
        <v>5594</v>
      </c>
      <c r="B3182" t="s">
        <v>4050</v>
      </c>
      <c r="C3182">
        <v>3.3716766954724573</v>
      </c>
      <c r="D3182">
        <v>0</v>
      </c>
      <c r="E3182">
        <v>0</v>
      </c>
      <c r="F3182">
        <v>0</v>
      </c>
    </row>
    <row r="3183" spans="1:6">
      <c r="A3183" t="s">
        <v>79</v>
      </c>
      <c r="B3183" t="s">
        <v>618</v>
      </c>
      <c r="C3183">
        <v>0</v>
      </c>
      <c r="D3183">
        <v>0</v>
      </c>
      <c r="E3183">
        <v>7.9613360717769064</v>
      </c>
      <c r="F3183">
        <v>0</v>
      </c>
    </row>
    <row r="3184" spans="1:6">
      <c r="A3184" t="s">
        <v>81</v>
      </c>
      <c r="B3184" t="s">
        <v>496</v>
      </c>
      <c r="C3184">
        <v>0</v>
      </c>
      <c r="D3184">
        <v>0</v>
      </c>
      <c r="E3184">
        <v>4.8358943592116139</v>
      </c>
      <c r="F3184">
        <v>0</v>
      </c>
    </row>
    <row r="3185" spans="1:6">
      <c r="A3185" t="s">
        <v>1345</v>
      </c>
      <c r="B3185" t="s">
        <v>1346</v>
      </c>
      <c r="C3185">
        <v>0</v>
      </c>
      <c r="D3185">
        <v>0</v>
      </c>
      <c r="E3185">
        <v>2.8148240220937177</v>
      </c>
      <c r="F3185">
        <v>0</v>
      </c>
    </row>
    <row r="3186" spans="1:6">
      <c r="A3186" t="s">
        <v>5596</v>
      </c>
      <c r="B3186" t="s">
        <v>5597</v>
      </c>
      <c r="C3186">
        <v>11.419140295200208</v>
      </c>
      <c r="D3186">
        <v>9.2887441579622205</v>
      </c>
      <c r="E3186">
        <v>9.2543303810023598</v>
      </c>
      <c r="F3186">
        <v>0</v>
      </c>
    </row>
    <row r="3187" spans="1:6">
      <c r="A3187" t="s">
        <v>5598</v>
      </c>
      <c r="B3187" t="s">
        <v>5599</v>
      </c>
      <c r="C3187">
        <v>2.7425523805404866</v>
      </c>
      <c r="D3187">
        <v>0</v>
      </c>
      <c r="E3187">
        <v>3.3358589825646172</v>
      </c>
      <c r="F3187">
        <v>0</v>
      </c>
    </row>
    <row r="3188" spans="1:6">
      <c r="A3188" t="s">
        <v>5600</v>
      </c>
      <c r="B3188" t="s">
        <v>5700</v>
      </c>
      <c r="C3188">
        <v>9.8062000382655796</v>
      </c>
      <c r="D3188">
        <v>4.4746653267402872</v>
      </c>
      <c r="E3188">
        <v>0</v>
      </c>
      <c r="F3188">
        <v>0</v>
      </c>
    </row>
    <row r="3189" spans="1:6">
      <c r="A3189" t="s">
        <v>271</v>
      </c>
      <c r="B3189" t="s">
        <v>272</v>
      </c>
      <c r="C3189">
        <v>0</v>
      </c>
      <c r="D3189">
        <v>0</v>
      </c>
      <c r="E3189">
        <v>4.029049994246706</v>
      </c>
      <c r="F3189">
        <v>0</v>
      </c>
    </row>
    <row r="3190" spans="1:6">
      <c r="A3190" t="s">
        <v>5607</v>
      </c>
      <c r="B3190" t="s">
        <v>5608</v>
      </c>
      <c r="C3190">
        <v>3.1718815610748008</v>
      </c>
      <c r="D3190">
        <v>6.6391129173873411</v>
      </c>
      <c r="E3190">
        <v>0</v>
      </c>
      <c r="F3190">
        <v>0</v>
      </c>
    </row>
    <row r="3191" spans="1:6">
      <c r="A3191" t="s">
        <v>5609</v>
      </c>
      <c r="B3191" t="s">
        <v>5610</v>
      </c>
      <c r="C3191">
        <v>3.7523499168879155</v>
      </c>
      <c r="D3191">
        <v>0</v>
      </c>
      <c r="E3191">
        <v>0</v>
      </c>
      <c r="F3191">
        <v>0</v>
      </c>
    </row>
    <row r="3192" spans="1:6">
      <c r="A3192" t="s">
        <v>5611</v>
      </c>
      <c r="B3192" t="s">
        <v>5612</v>
      </c>
      <c r="C3192">
        <v>4.2971249738286765</v>
      </c>
      <c r="D3192">
        <v>9.4746206341908241</v>
      </c>
      <c r="E3192">
        <v>4.5295099596735762</v>
      </c>
      <c r="F3192">
        <v>0</v>
      </c>
    </row>
    <row r="3193" spans="1:6">
      <c r="A3193" t="s">
        <v>5616</v>
      </c>
      <c r="B3193" t="s">
        <v>5617</v>
      </c>
      <c r="C3193">
        <v>8.3511175971959588</v>
      </c>
      <c r="D3193">
        <v>0</v>
      </c>
      <c r="E3193">
        <v>0</v>
      </c>
      <c r="F3193">
        <v>0</v>
      </c>
    </row>
    <row r="3194" spans="1:6">
      <c r="A3194" t="s">
        <v>5621</v>
      </c>
      <c r="B3194" t="s">
        <v>5622</v>
      </c>
      <c r="C3194">
        <v>9.3399149494796987</v>
      </c>
      <c r="D3194">
        <v>0</v>
      </c>
      <c r="E3194">
        <v>4.0607408570372927</v>
      </c>
      <c r="F3194">
        <v>0</v>
      </c>
    </row>
    <row r="3195" spans="1:6">
      <c r="A3195" t="s">
        <v>5624</v>
      </c>
      <c r="B3195" t="s">
        <v>5625</v>
      </c>
      <c r="C3195">
        <v>3.3143139010800753</v>
      </c>
      <c r="D3195">
        <v>0</v>
      </c>
      <c r="E3195">
        <v>0</v>
      </c>
      <c r="F3195">
        <v>0</v>
      </c>
    </row>
    <row r="3196" spans="1:6">
      <c r="A3196" t="s">
        <v>5636</v>
      </c>
      <c r="B3196" t="s">
        <v>181</v>
      </c>
      <c r="C3196">
        <v>3.2085887059531935</v>
      </c>
      <c r="D3196">
        <v>0</v>
      </c>
      <c r="E3196">
        <v>0</v>
      </c>
      <c r="F3196">
        <v>0</v>
      </c>
    </row>
    <row r="3197" spans="1:6">
      <c r="A3197" t="s">
        <v>5637</v>
      </c>
      <c r="B3197" t="s">
        <v>293</v>
      </c>
      <c r="C3197">
        <v>3.333662235139315</v>
      </c>
      <c r="D3197">
        <v>0</v>
      </c>
      <c r="E3197">
        <v>3.1345165732276183</v>
      </c>
      <c r="F3197">
        <v>0</v>
      </c>
    </row>
    <row r="3198" spans="1:6">
      <c r="A3198" t="s">
        <v>5638</v>
      </c>
      <c r="B3198" t="s">
        <v>181</v>
      </c>
      <c r="C3198">
        <v>7.4153558363299759</v>
      </c>
      <c r="D3198">
        <v>0</v>
      </c>
      <c r="E3198">
        <v>5.6950457758536199</v>
      </c>
      <c r="F3198">
        <v>0</v>
      </c>
    </row>
    <row r="3199" spans="1:6">
      <c r="A3199" t="s">
        <v>1197</v>
      </c>
      <c r="B3199" t="s">
        <v>1198</v>
      </c>
      <c r="C3199">
        <v>0</v>
      </c>
      <c r="D3199">
        <v>0</v>
      </c>
      <c r="E3199">
        <v>3.2177309572396386</v>
      </c>
      <c r="F3199">
        <v>0</v>
      </c>
    </row>
    <row r="3200" spans="1:6">
      <c r="A3200" t="s">
        <v>5641</v>
      </c>
      <c r="B3200" t="s">
        <v>5642</v>
      </c>
      <c r="C3200">
        <v>8.0160168080737595</v>
      </c>
      <c r="D3200">
        <v>4.7038250829270316</v>
      </c>
      <c r="E3200">
        <v>4.2817316183415404</v>
      </c>
      <c r="F3200">
        <v>0</v>
      </c>
    </row>
    <row r="3201" spans="1:6">
      <c r="A3201" t="s">
        <v>5643</v>
      </c>
      <c r="B3201" t="s">
        <v>5661</v>
      </c>
      <c r="C3201">
        <v>4.0857135133037721</v>
      </c>
      <c r="D3201">
        <v>0</v>
      </c>
      <c r="E3201">
        <v>0</v>
      </c>
      <c r="F3201">
        <v>0</v>
      </c>
    </row>
    <row r="3202" spans="1:6">
      <c r="A3202" t="s">
        <v>854</v>
      </c>
      <c r="B3202" t="s">
        <v>5661</v>
      </c>
      <c r="C3202">
        <v>0</v>
      </c>
      <c r="D3202">
        <v>0</v>
      </c>
      <c r="E3202">
        <v>6.7924048320821697</v>
      </c>
      <c r="F3202">
        <v>0</v>
      </c>
    </row>
    <row r="3203" spans="1:6">
      <c r="A3203" t="s">
        <v>5649</v>
      </c>
      <c r="B3203" t="s">
        <v>5650</v>
      </c>
      <c r="C3203">
        <v>3.6401534032268508</v>
      </c>
      <c r="D3203">
        <v>3.8089357367655987</v>
      </c>
      <c r="E3203">
        <v>8.2518382215647268</v>
      </c>
      <c r="F3203">
        <v>0</v>
      </c>
    </row>
    <row r="3204" spans="1:6">
      <c r="A3204" t="s">
        <v>1136</v>
      </c>
      <c r="B3204" t="s">
        <v>1137</v>
      </c>
      <c r="C3204">
        <v>0</v>
      </c>
      <c r="D3204">
        <v>0</v>
      </c>
      <c r="E3204">
        <v>3.3379079655861346</v>
      </c>
      <c r="F3204">
        <v>0</v>
      </c>
    </row>
    <row r="3205" spans="1:6">
      <c r="A3205" t="s">
        <v>1123</v>
      </c>
      <c r="B3205" t="s">
        <v>181</v>
      </c>
      <c r="C3205">
        <v>0</v>
      </c>
      <c r="D3205">
        <v>0</v>
      </c>
      <c r="E3205">
        <v>3.3671515850036884</v>
      </c>
      <c r="F3205">
        <v>0</v>
      </c>
    </row>
  </sheetData>
  <sortState ref="A3:F3205">
    <sortCondition descending="1" ref="F3:F3205"/>
  </sortState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lignin depolymerization</vt:lpstr>
      <vt:lpstr>aromatic compounds catabolism</vt:lpstr>
      <vt:lpstr>PHA sysnthesis and fatty acid</vt:lpstr>
      <vt:lpstr>All protein expression levels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2016-03-28T09:59:41Z</dcterms:modified>
</cp:coreProperties>
</file>