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6.xml" ContentType="application/vnd.openxmlformats-officedocument.spreadsheetml.worksheet+xml"/>
  <Override PartName="/xl/worksheets/sheet15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allpositive,_observed" sheetId="1" state="visible" r:id="rId2"/>
    <sheet name="chain,_monomer" sheetId="2" state="visible" r:id="rId3"/>
    <sheet name="chain,_dimer" sheetId="3" state="visible" r:id="rId4"/>
    <sheet name="chain,_tetrahedral,_trimer" sheetId="4" state="visible" r:id="rId5"/>
    <sheet name="chain,_octahedral,_trimer_" sheetId="5" state="visible" r:id="rId6"/>
    <sheet name="chain,_octahedral,_hexamer" sheetId="6" state="visible" r:id="rId7"/>
    <sheet name="chain,_octahedral,_n&gt;6" sheetId="7" state="visible" r:id="rId8"/>
    <sheet name="chain,_octahedral,_n=13" sheetId="8" state="visible" r:id="rId9"/>
    <sheet name="chain,_octahedral" sheetId="9" state="visible" r:id="rId10"/>
    <sheet name="ring,_octahedral,_hexamer" sheetId="10" state="visible" r:id="rId11"/>
    <sheet name="Keggin,_hybrid,_tridecamer" sheetId="11" state="visible" r:id="rId12"/>
    <sheet name="chain,_tetrahedral" sheetId="12" state="visible" r:id="rId13"/>
    <sheet name="chain,_tetrahedral,_allpositive" sheetId="13" state="visible" r:id="rId14"/>
    <sheet name="chain,_tetrahedral,_observable" sheetId="14" state="visible" r:id="rId15"/>
    <sheet name="chain,_octahedral,_observable" sheetId="15" state="visible" r:id="rId16"/>
    <sheet name="chain,_observable" sheetId="16" state="visible" r:id="rId17"/>
    <sheet name="ring,_hexamer,_observable" sheetId="17" state="visible" r:id="rId18"/>
    <sheet name="Keggin,_tridecamer,_observable" sheetId="18" state="visible" r:id="rId19"/>
    <sheet name="unipositive,_observable" sheetId="19" state="visible" r:id="rId20"/>
    <sheet name="allpositive,_observable" sheetId="20" state="visible" r:id="rId21"/>
  </sheets>
  <calcPr iterateCount="100" refMode="A1" iterate="false" iterateDelta="0.001"/>
</workbook>
</file>

<file path=xl/sharedStrings.xml><?xml version="1.0" encoding="utf-8"?>
<sst xmlns="http://schemas.openxmlformats.org/spreadsheetml/2006/main" count="861" uniqueCount="35">
  <si>
    <t>s</t>
  </si>
  <si>
    <t>ring</t>
  </si>
  <si>
    <t>k</t>
  </si>
  <si>
    <t>n</t>
  </si>
  <si>
    <t>p</t>
  </si>
  <si>
    <t>q</t>
  </si>
  <si>
    <t>r</t>
  </si>
  <si>
    <t>x</t>
  </si>
  <si>
    <t>m</t>
  </si>
  <si>
    <t>z</t>
  </si>
  <si>
    <t>m/z (fractional)</t>
  </si>
  <si>
    <t>m/z</t>
  </si>
  <si>
    <t>m/z (observed)</t>
  </si>
  <si>
    <t>species</t>
  </si>
  <si>
    <t>formula: cationic(,anionic)</t>
  </si>
  <si>
    <t>c</t>
  </si>
  <si>
    <t>m(n,p,q,r)</t>
  </si>
  <si>
    <t>m(x)</t>
  </si>
  <si>
    <t>formula(cationic part)</t>
  </si>
  <si>
    <t>formula(anionic part)</t>
  </si>
  <si>
    <t>ring formula</t>
  </si>
  <si>
    <t>weak</t>
  </si>
  <si>
    <t>predominant</t>
  </si>
  <si>
    <t>strong</t>
  </si>
  <si>
    <t>(?) v weak</t>
  </si>
  <si>
    <t>(?) weak</t>
  </si>
  <si>
    <t>v weak</t>
  </si>
  <si>
    <t>no cation</t>
  </si>
  <si>
    <t>m/z (allowed)</t>
  </si>
  <si>
    <t>formula</t>
  </si>
  <si>
    <t>Y</t>
  </si>
  <si>
    <t>formula: cationic[,anionic]</t>
  </si>
  <si>
    <t>m(n,p,q)</t>
  </si>
  <si>
    <t>ring species</t>
  </si>
  <si>
    <t>m/z (possible)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</si>
</sst>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 ?/?"/>
    <numFmt numFmtId="166" formatCode="0.00"/>
  </numFmts>
  <fonts count="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ourier New"/>
      <family val="3"/>
    </font>
    <font>
      <sz val="11"/>
      <color rgb="FF000000"/>
      <name val="Courier New"/>
      <family val="3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32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72" zoomScaleNormal="72" zoomScalePageLayoutView="100" workbookViewId="0">
      <selection pane="topLeft" activeCell="N192" activeCellId="0" sqref="N192"/>
    </sheetView>
  </sheetViews>
  <sheetFormatPr defaultRowHeight="12.8"/>
  <cols>
    <col collapsed="false" hidden="false" max="10" min="1" style="0" width="8.63775510204082"/>
    <col collapsed="false" hidden="false" max="11" min="11" style="0" width="21.0612244897959"/>
    <col collapsed="false" hidden="false" max="12" min="12" style="0" width="12.1479591836735"/>
    <col collapsed="false" hidden="false" max="13" min="13" style="0" width="18.4948979591837"/>
    <col collapsed="false" hidden="false" max="14" min="14" style="0" width="30.9132653061224"/>
    <col collapsed="false" hidden="false" max="15" min="15" style="0" width="49.8112244897959"/>
    <col collapsed="false" hidden="false" max="16" min="16" style="0" width="8.63775510204082"/>
    <col collapsed="false" hidden="false" max="17" min="17" style="0" width="13.5"/>
    <col collapsed="false" hidden="false" max="18" min="18" style="0" width="8.63775510204082"/>
    <col collapsed="false" hidden="false" max="20" min="19" style="0" width="29.0255102040816"/>
    <col collapsed="false" hidden="false" max="21" min="21" style="0" width="30.9132653061224"/>
    <col collapsed="false" hidden="false" max="1025" min="22" style="0" width="8.63775510204082"/>
  </cols>
  <sheetData>
    <row r="1" s="4" customFormat="true" ht="14.0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3" t="s">
        <v>14</v>
      </c>
      <c r="P1" s="3" t="s">
        <v>15</v>
      </c>
      <c r="Q1" s="1" t="s">
        <v>16</v>
      </c>
      <c r="R1" s="1" t="s">
        <v>17</v>
      </c>
      <c r="S1" s="3" t="s">
        <v>18</v>
      </c>
      <c r="T1" s="3" t="s">
        <v>19</v>
      </c>
      <c r="U1" s="3" t="s">
        <v>20</v>
      </c>
    </row>
    <row r="2" s="4" customFormat="true" ht="14.05" hidden="false" customHeight="false" outlineLevel="0" collapsed="false">
      <c r="A2" s="5" t="n">
        <v>4</v>
      </c>
      <c r="B2" s="5" t="n">
        <v>0</v>
      </c>
      <c r="C2" s="5" t="n">
        <v>0</v>
      </c>
      <c r="D2" s="3" t="n">
        <v>6</v>
      </c>
      <c r="E2" s="3" t="n">
        <v>0</v>
      </c>
      <c r="F2" s="5" t="n">
        <v>0</v>
      </c>
      <c r="G2" s="5" t="n">
        <v>14</v>
      </c>
      <c r="H2" s="5" t="n">
        <v>0</v>
      </c>
      <c r="I2" s="5" t="n">
        <v>414</v>
      </c>
      <c r="J2" s="5" t="n">
        <v>18</v>
      </c>
      <c r="K2" s="6" t="n">
        <v>23</v>
      </c>
      <c r="L2" s="7" t="n">
        <v>23</v>
      </c>
      <c r="M2" s="5" t="str">
        <f aca="false">IF(K2="no cation","",IF(L2="","non-candidate",""))</f>
        <v/>
      </c>
      <c r="N2" s="5" t="str">
        <f aca="false">IF(M2="","",IF(B2&gt;0,U2,CONCATENATE("[",IF(M2="","",CONCATENATE("Al",IF(C2+(D2*(1+(C2*3)))&gt;1,VALUE(C2+(D2*(1+(C2*3)))),""),CONCATENATE(IF((E2*(1+(C2*3)))+(C2*H2)&gt;0," O",""),IF((E2*(1+(C2*3)))+(C2*H2)&gt;1,VALUE((E2*(1+(C2*3)))+(C2*H2)),"")),IF(F2=0,"",CONCATENATE("(OH)",IF((F2*(1+(C2*3)))+(C2*(4-H2))&gt;1,VALUE((F2*(1+(C2*3)))+(C2*(4-H2))),""))),IF(G2=0,"",CONCATENATE("(OH2)",IF(G2&gt;1,VALUE(G2),""))))),"]",IF(M2="","",IF(J2&gt;1,(CONCATENATE(VALUE(J2),"+")),"+")))))</f>
        <v/>
      </c>
      <c r="O2" s="5" t="str">
        <f aca="false">IF(B2&gt;0,"",IF(C2=0,CONCATENATE("[",CONCATENATE("Al",IF(D2&gt;1,VALUE(D2),""),IF(E2=0,"",CONCATENATE(" O",IF(E2&gt;1,VALUE(E2),""))),IF(F2=0,"",CONCATENATE("(OH)",IF(F2&gt;1,VALUE(F2),""))),IF(G2=0,"",CONCATENATE("(OH2)",IF(G2&gt;1,VALUE(G2),"")))),"]",IF(J2&gt;1,(CONCATENATE(VALUE(J2),"+")),"+")),CONCATENATE("[",S2,IF(P2&gt;1,VALUE(P2),""),IF((D2*3)&gt;((E2*2)+F2),"+","")," ]",VALUE(4)," ",T2,IF(H2&gt;0,VALUE(H2+1),""),"-"," ")))</f>
        <v>[Al6(OH2)14]18+</v>
      </c>
      <c r="P2" s="5" t="str">
        <f aca="false">IF(C2&lt;1,"",(IF((3*D2)-(2*E2)-F2&gt;0, (3*D2)-(2*E2)-F2, 0)))</f>
        <v/>
      </c>
      <c r="Q2" s="5" t="str">
        <f aca="false">IF(C2&lt;1,"",(27*D2)+(16*(E2+F2+G2))+(F2+(G2*2)))</f>
        <v/>
      </c>
      <c r="R2" s="5" t="str">
        <f aca="false">IF(C2&lt;1,"",27+(16*(H2+(4-H2)))+(4-H2))</f>
        <v/>
      </c>
      <c r="S2" s="5" t="str">
        <f aca="false">CONCATENATE("[",CONCATENATE("Al",IF(D2&gt;1,VALUE(D2),""),IF(E2=0,"",CONCATENATE(" O",IF(E2&gt;1,VALUE(E2),""))),IF(F2=0,"",CONCATENATE("(OH)",IF(F2&gt;1,VALUE(F2),""))),IF(G2=0,"",CONCATENATE("(OH2)",IF(G2&gt;1,VALUE(G2),"")))),"]")</f>
        <v>[Al6(OH2)14]</v>
      </c>
      <c r="T2" s="5" t="str">
        <f aca="false">CONCATENATE("[",CONCATENATE("Al",IF(H2=0,"",CONCATENATE("O",IF(H2&gt;1,VALUE(H2),""))),CONCATENATE(IF((4-H2)&gt;0,"(OH)",""),IF((4-H2)&gt;1,VALUE(4-H2),""))),"]")</f>
        <v>[Al(OH)4]</v>
      </c>
      <c r="U2" s="5" t="str">
        <f aca="false">IF(B2&gt;0,IF(M2="","",CONCATENATE("[",IF(M2="","",CONCATENATE("Al",IF(D2&gt;1,VALUE(D2),""),IF(E2=0,"",CONCATENATE(" O",IF(E2&gt;1,VALUE(E2),""))),IF(F2=0,"",CONCATENATE("(OH)",IF(F2&gt;1,VALUE(F2),""))),IF(G2=0,"",CONCATENATE("(OH2)",IF(G2&gt;1,VALUE(G2),""))))),"]",IF(M2="","",IF(J2&gt;1,(CONCATENATE(VALUE(J2),"+")),"+")))),"")</f>
        <v/>
      </c>
    </row>
    <row r="3" s="4" customFormat="true" ht="14.05" hidden="false" customHeight="false" outlineLevel="0" collapsed="false">
      <c r="A3" s="5" t="n">
        <v>4</v>
      </c>
      <c r="B3" s="5" t="n">
        <v>0</v>
      </c>
      <c r="C3" s="5" t="n">
        <v>0</v>
      </c>
      <c r="D3" s="3" t="n">
        <v>5</v>
      </c>
      <c r="E3" s="3" t="n">
        <v>0</v>
      </c>
      <c r="F3" s="5" t="n">
        <v>0</v>
      </c>
      <c r="G3" s="5" t="n">
        <v>12</v>
      </c>
      <c r="H3" s="5" t="n">
        <v>0</v>
      </c>
      <c r="I3" s="5" t="n">
        <v>351</v>
      </c>
      <c r="J3" s="5" t="n">
        <v>15</v>
      </c>
      <c r="K3" s="6" t="n">
        <v>23.4</v>
      </c>
      <c r="L3" s="7" t="n">
        <v>23.4</v>
      </c>
      <c r="M3" s="5" t="str">
        <f aca="false">IF(K3="no cation","",IF(L3="","non-candidate",""))</f>
        <v/>
      </c>
      <c r="N3" s="5" t="str">
        <f aca="false">IF(M3="","",IF(B3&gt;0,U3,CONCATENATE("[",IF(M3="","",CONCATENATE("Al",IF(C3+(D3*(1+(C3*3)))&gt;1,VALUE(C3+(D3*(1+(C3*3)))),""),CONCATENATE(IF((E3*(1+(C3*3)))+(C3*H3)&gt;0," O",""),IF((E3*(1+(C3*3)))+(C3*H3)&gt;1,VALUE((E3*(1+(C3*3)))+(C3*H3)),"")),IF(F3=0,"",CONCATENATE("(OH)",IF((F3*(1+(C3*3)))+(C3*(4-H3))&gt;1,VALUE((F3*(1+(C3*3)))+(C3*(4-H3))),""))),IF(G3=0,"",CONCATENATE("(OH2)",IF(G3&gt;1,VALUE(G3),""))))),"]",IF(M3="","",IF(J3&gt;1,(CONCATENATE(VALUE(J3),"+")),"+")))))</f>
        <v/>
      </c>
      <c r="O3" s="5" t="str">
        <f aca="false">IF(B3&gt;0,"",IF(C3=0,CONCATENATE("[",CONCATENATE("Al",IF(D3&gt;1,VALUE(D3),""),IF(E3=0,"",CONCATENATE(" O",IF(E3&gt;1,VALUE(E3),""))),IF(F3=0,"",CONCATENATE("(OH)",IF(F3&gt;1,VALUE(F3),""))),IF(G3=0,"",CONCATENATE("(OH2)",IF(G3&gt;1,VALUE(G3),"")))),"]",IF(J3&gt;1,(CONCATENATE(VALUE(J3),"+")),"+")),CONCATENATE("[",S3,IF(P3&gt;1,VALUE(P3),""),IF((D3*3)&gt;((E3*2)+F3),"+","")," ]",VALUE(4)," ",T3,IF(H3&gt;0,VALUE(H3+1),""),"-"," ")))</f>
        <v>[Al5(OH2)12]15+</v>
      </c>
      <c r="P3" s="5" t="str">
        <f aca="false">IF(C3&lt;1,"",(IF((3*D3)-(2*E3)-F3&gt;0, (3*D3)-(2*E3)-F3, 0)))</f>
        <v/>
      </c>
      <c r="Q3" s="5" t="str">
        <f aca="false">IF(C3&lt;1,"",(27*D3)+(16*(E3+F3+G3))+(F3+(G3*2)))</f>
        <v/>
      </c>
      <c r="R3" s="5" t="str">
        <f aca="false">IF(C3&lt;1,"",27+(16*(H3+(4-H3)))+(4-H3))</f>
        <v/>
      </c>
      <c r="S3" s="5" t="str">
        <f aca="false">CONCATENATE("[",CONCATENATE("Al",IF(D3&gt;1,VALUE(D3),""),IF(E3=0,"",CONCATENATE(" O",IF(E3&gt;1,VALUE(E3),""))),IF(F3=0,"",CONCATENATE("(OH)",IF(F3&gt;1,VALUE(F3),""))),IF(G3=0,"",CONCATENATE("(OH2)",IF(G3&gt;1,VALUE(G3),"")))),"]")</f>
        <v>[Al5(OH2)12]</v>
      </c>
      <c r="T3" s="5" t="str">
        <f aca="false">CONCATENATE("[",CONCATENATE("Al",IF(H3=0,"",CONCATENATE("O",IF(H3&gt;1,VALUE(H3),""))),CONCATENATE(IF((4-H3)&gt;0,"(OH)",""),IF((4-H3)&gt;1,VALUE(4-H3),""))),"]")</f>
        <v>[Al(OH)4]</v>
      </c>
      <c r="U3" s="5" t="str">
        <f aca="false">IF(B3&gt;0,IF(M3="","",CONCATENATE("[",IF(M3="","",CONCATENATE("Al",IF(D3&gt;1,VALUE(D3),""),IF(E3=0,"",CONCATENATE(" O",IF(E3&gt;1,VALUE(E3),""))),IF(F3=0,"",CONCATENATE("(OH)",IF(F3&gt;1,VALUE(F3),""))),IF(G3=0,"",CONCATENATE("(OH2)",IF(G3&gt;1,VALUE(G3),""))))),"]",IF(M3="","",IF(J3&gt;1,(CONCATENATE(VALUE(J3),"+")),"+")))),"")</f>
        <v/>
      </c>
    </row>
    <row r="4" s="4" customFormat="true" ht="14.05" hidden="false" customHeight="false" outlineLevel="0" collapsed="false">
      <c r="A4" s="5" t="n">
        <v>4</v>
      </c>
      <c r="B4" s="5" t="n">
        <v>0</v>
      </c>
      <c r="C4" s="5" t="n">
        <v>0</v>
      </c>
      <c r="D4" s="3" t="n">
        <v>4</v>
      </c>
      <c r="E4" s="3" t="n">
        <v>0</v>
      </c>
      <c r="F4" s="5" t="n">
        <v>0</v>
      </c>
      <c r="G4" s="5" t="n">
        <v>10</v>
      </c>
      <c r="H4" s="5" t="n">
        <v>0</v>
      </c>
      <c r="I4" s="5" t="n">
        <v>288</v>
      </c>
      <c r="J4" s="5" t="n">
        <v>12</v>
      </c>
      <c r="K4" s="6" t="n">
        <v>24</v>
      </c>
      <c r="L4" s="7" t="n">
        <v>24</v>
      </c>
      <c r="M4" s="5" t="str">
        <f aca="false">IF(K4="no cation","",IF(L4="","non-candidate",""))</f>
        <v/>
      </c>
      <c r="N4" s="5" t="str">
        <f aca="false">IF(M4="","",IF(B4&gt;0,U4,CONCATENATE("[",IF(M4="","",CONCATENATE("Al",IF(C4+(D4*(1+(C4*3)))&gt;1,VALUE(C4+(D4*(1+(C4*3)))),""),CONCATENATE(IF((E4*(1+(C4*3)))+(C4*H4)&gt;0," O",""),IF((E4*(1+(C4*3)))+(C4*H4)&gt;1,VALUE((E4*(1+(C4*3)))+(C4*H4)),"")),IF(F4=0,"",CONCATENATE("(OH)",IF((F4*(1+(C4*3)))+(C4*(4-H4))&gt;1,VALUE((F4*(1+(C4*3)))+(C4*(4-H4))),""))),IF(G4=0,"",CONCATENATE("(OH2)",IF(G4&gt;1,VALUE(G4),""))))),"]",IF(M4="","",IF(J4&gt;1,(CONCATENATE(VALUE(J4),"+")),"+")))))</f>
        <v/>
      </c>
      <c r="O4" s="5" t="str">
        <f aca="false">IF(B4&gt;0,"",IF(C4=0,CONCATENATE("[",CONCATENATE("Al",IF(D4&gt;1,VALUE(D4),""),IF(E4=0,"",CONCATENATE(" O",IF(E4&gt;1,VALUE(E4),""))),IF(F4=0,"",CONCATENATE("(OH)",IF(F4&gt;1,VALUE(F4),""))),IF(G4=0,"",CONCATENATE("(OH2)",IF(G4&gt;1,VALUE(G4),"")))),"]",IF(J4&gt;1,(CONCATENATE(VALUE(J4),"+")),"+")),CONCATENATE("[",S4,IF(P4&gt;1,VALUE(P4),""),IF((D4*3)&gt;((E4*2)+F4),"+","")," ]",VALUE(4)," ",T4,IF(H4&gt;0,VALUE(H4+1),""),"-"," ")))</f>
        <v>[Al4(OH2)10]12+</v>
      </c>
      <c r="P4" s="5" t="str">
        <f aca="false">IF(C4&lt;1,"",(IF((3*D4)-(2*E4)-F4&gt;0, (3*D4)-(2*E4)-F4, 0)))</f>
        <v/>
      </c>
      <c r="Q4" s="5" t="str">
        <f aca="false">IF(C4&lt;1,"",(27*D4)+(16*(E4+F4+G4))+(F4+(G4*2)))</f>
        <v/>
      </c>
      <c r="R4" s="5" t="str">
        <f aca="false">IF(C4&lt;1,"",27+(16*(H4+(4-H4)))+(4-H4))</f>
        <v/>
      </c>
      <c r="S4" s="5" t="str">
        <f aca="false">CONCATENATE("[",CONCATENATE("Al",IF(D4&gt;1,VALUE(D4),""),IF(E4=0,"",CONCATENATE(" O",IF(E4&gt;1,VALUE(E4),""))),IF(F4=0,"",CONCATENATE("(OH)",IF(F4&gt;1,VALUE(F4),""))),IF(G4=0,"",CONCATENATE("(OH2)",IF(G4&gt;1,VALUE(G4),"")))),"]")</f>
        <v>[Al4(OH2)10]</v>
      </c>
      <c r="T4" s="5" t="str">
        <f aca="false">CONCATENATE("[",CONCATENATE("Al",IF(H4=0,"",CONCATENATE("O",IF(H4&gt;1,VALUE(H4),""))),CONCATENATE(IF((4-H4)&gt;0,"(OH)",""),IF((4-H4)&gt;1,VALUE(4-H4),""))),"]")</f>
        <v>[Al(OH)4]</v>
      </c>
      <c r="U4" s="5" t="str">
        <f aca="false">IF(B4&gt;0,IF(M4="","",CONCATENATE("[",IF(M4="","",CONCATENATE("Al",IF(D4&gt;1,VALUE(D4),""),IF(E4=0,"",CONCATENATE(" O",IF(E4&gt;1,VALUE(E4),""))),IF(F4=0,"",CONCATENATE("(OH)",IF(F4&gt;1,VALUE(F4),""))),IF(G4=0,"",CONCATENATE("(OH2)",IF(G4&gt;1,VALUE(G4),""))))),"]",IF(M4="","",IF(J4&gt;1,(CONCATENATE(VALUE(J4),"+")),"+")))),"")</f>
        <v/>
      </c>
    </row>
    <row r="5" s="4" customFormat="true" ht="14.05" hidden="false" customHeight="false" outlineLevel="0" collapsed="false">
      <c r="A5" s="5" t="n">
        <v>4</v>
      </c>
      <c r="B5" s="5" t="n">
        <v>0</v>
      </c>
      <c r="C5" s="5" t="n">
        <v>0</v>
      </c>
      <c r="D5" s="5" t="n">
        <v>6</v>
      </c>
      <c r="E5" s="5" t="n">
        <v>0</v>
      </c>
      <c r="F5" s="5" t="n">
        <v>1</v>
      </c>
      <c r="G5" s="5" t="n">
        <v>13</v>
      </c>
      <c r="H5" s="5" t="n">
        <v>0</v>
      </c>
      <c r="I5" s="5" t="n">
        <v>413</v>
      </c>
      <c r="J5" s="5" t="n">
        <v>17</v>
      </c>
      <c r="K5" s="6" t="n">
        <v>24.2941176470588</v>
      </c>
      <c r="L5" s="7" t="n">
        <v>24.2941176470588</v>
      </c>
      <c r="M5" s="5" t="str">
        <f aca="false">IF(K5="no cation","",IF(L5="","non-candidate",""))</f>
        <v/>
      </c>
      <c r="N5" s="5" t="str">
        <f aca="false">IF(M5="","",IF(B5&gt;0,U5,CONCATENATE("[",IF(M5="","",CONCATENATE("Al",IF(C5+(D5*(1+(C5*3)))&gt;1,VALUE(C5+(D5*(1+(C5*3)))),""),CONCATENATE(IF((E5*(1+(C5*3)))+(C5*H5)&gt;0," O",""),IF((E5*(1+(C5*3)))+(C5*H5)&gt;1,VALUE((E5*(1+(C5*3)))+(C5*H5)),"")),IF(F5=0,"",CONCATENATE("(OH)",IF((F5*(1+(C5*3)))+(C5*(4-H5))&gt;1,VALUE((F5*(1+(C5*3)))+(C5*(4-H5))),""))),IF(G5=0,"",CONCATENATE("(OH2)",IF(G5&gt;1,VALUE(G5),""))))),"]",IF(M5="","",IF(J5&gt;1,(CONCATENATE(VALUE(J5),"+")),"+")))))</f>
        <v/>
      </c>
      <c r="O5" s="5" t="str">
        <f aca="false">IF(B5&gt;0,"",IF(C5=0,CONCATENATE("[",CONCATENATE("Al",IF(D5&gt;1,VALUE(D5),""),IF(E5=0,"",CONCATENATE(" O",IF(E5&gt;1,VALUE(E5),""))),IF(F5=0,"",CONCATENATE("(OH)",IF(F5&gt;1,VALUE(F5),""))),IF(G5=0,"",CONCATENATE("(OH2)",IF(G5&gt;1,VALUE(G5),"")))),"]",IF(J5&gt;1,(CONCATENATE(VALUE(J5),"+")),"+")),CONCATENATE("[",S5,IF(P5&gt;1,VALUE(P5),""),IF((D5*3)&gt;((E5*2)+F5),"+","")," ]",VALUE(4)," ",T5,IF(H5&gt;0,VALUE(H5+1),""),"-"," ")))</f>
        <v>[Al6(OH)(OH2)13]17+</v>
      </c>
      <c r="P5" s="5" t="str">
        <f aca="false">IF(C5&lt;1,"",(IF((3*D5)-(2*E5)-F5&gt;0, (3*D5)-(2*E5)-F5, 0)))</f>
        <v/>
      </c>
      <c r="Q5" s="5" t="str">
        <f aca="false">IF(C5&lt;1,"",(27*D5)+(16*(E5+F5+G5))+(F5+(G5*2)))</f>
        <v/>
      </c>
      <c r="R5" s="5" t="str">
        <f aca="false">IF(C5&lt;1,"",27+(16*(H5+(4-H5)))+(4-H5))</f>
        <v/>
      </c>
      <c r="S5" s="5" t="str">
        <f aca="false">CONCATENATE("[",CONCATENATE("Al",IF(D5&gt;1,VALUE(D5),""),IF(E5=0,"",CONCATENATE(" O",IF(E5&gt;1,VALUE(E5),""))),IF(F5=0,"",CONCATENATE("(OH)",IF(F5&gt;1,VALUE(F5),""))),IF(G5=0,"",CONCATENATE("(OH2)",IF(G5&gt;1,VALUE(G5),"")))),"]")</f>
        <v>[Al6(OH)(OH2)13]</v>
      </c>
      <c r="T5" s="5" t="str">
        <f aca="false">CONCATENATE("[",CONCATENATE("Al",IF(H5=0,"",CONCATENATE("O",IF(H5&gt;1,VALUE(H5),""))),CONCATENATE(IF((4-H5)&gt;0,"(OH)",""),IF((4-H5)&gt;1,VALUE(4-H5),""))),"]")</f>
        <v>[Al(OH)4]</v>
      </c>
      <c r="U5" s="5" t="str">
        <f aca="false">IF(B5&gt;0,IF(M5="","",CONCATENATE("[",IF(M5="","",CONCATENATE("Al",IF(D5&gt;1,VALUE(D5),""),IF(E5=0,"",CONCATENATE(" O",IF(E5&gt;1,VALUE(E5),""))),IF(F5=0,"",CONCATENATE("(OH)",IF(F5&gt;1,VALUE(F5),""))),IF(G5=0,"",CONCATENATE("(OH2)",IF(G5&gt;1,VALUE(G5),""))))),"]",IF(M5="","",IF(J5&gt;1,(CONCATENATE(VALUE(J5),"+")),"+")))),"")</f>
        <v/>
      </c>
    </row>
    <row r="6" s="4" customFormat="true" ht="14.05" hidden="false" customHeight="false" outlineLevel="0" collapsed="false">
      <c r="A6" s="3" t="n">
        <v>4</v>
      </c>
      <c r="B6" s="5" t="n">
        <v>0</v>
      </c>
      <c r="C6" s="5" t="n">
        <v>0</v>
      </c>
      <c r="D6" s="3" t="n">
        <v>3</v>
      </c>
      <c r="E6" s="3" t="n">
        <v>0</v>
      </c>
      <c r="F6" s="5" t="n">
        <v>0</v>
      </c>
      <c r="G6" s="5" t="n">
        <v>8</v>
      </c>
      <c r="H6" s="5" t="n">
        <v>0</v>
      </c>
      <c r="I6" s="5" t="n">
        <v>225</v>
      </c>
      <c r="J6" s="5" t="n">
        <v>9</v>
      </c>
      <c r="K6" s="6" t="n">
        <v>25</v>
      </c>
      <c r="L6" s="7" t="n">
        <v>25</v>
      </c>
      <c r="M6" s="5" t="str">
        <f aca="false">IF(K6="no cation","",IF(L6="","non-candidate",""))</f>
        <v/>
      </c>
      <c r="N6" s="5" t="str">
        <f aca="false">IF(M6="","",IF(B6&gt;0,U6,CONCATENATE("[",IF(M6="","",CONCATENATE("Al",IF(C6+(D6*(1+(C6*3)))&gt;1,VALUE(C6+(D6*(1+(C6*3)))),""),CONCATENATE(IF((E6*(1+(C6*3)))+(C6*H6)&gt;0," O",""),IF((E6*(1+(C6*3)))+(C6*H6)&gt;1,VALUE((E6*(1+(C6*3)))+(C6*H6)),"")),IF(F6=0,"",CONCATENATE("(OH)",IF((F6*(1+(C6*3)))+(C6*(4-H6))&gt;1,VALUE((F6*(1+(C6*3)))+(C6*(4-H6))),""))),IF(G6=0,"",CONCATENATE("(OH2)",IF(G6&gt;1,VALUE(G6),""))))),"]",IF(M6="","",IF(J6&gt;1,(CONCATENATE(VALUE(J6),"+")),"+")))))</f>
        <v/>
      </c>
      <c r="O6" s="5" t="str">
        <f aca="false">IF(B6&gt;0,"",IF(C6=0,CONCATENATE("[",CONCATENATE("Al",IF(D6&gt;1,VALUE(D6),""),IF(E6=0,"",CONCATENATE(" O",IF(E6&gt;1,VALUE(E6),""))),IF(F6=0,"",CONCATENATE("(OH)",IF(F6&gt;1,VALUE(F6),""))),IF(G6=0,"",CONCATENATE("(OH2)",IF(G6&gt;1,VALUE(G6),"")))),"]",IF(J6&gt;1,(CONCATENATE(VALUE(J6),"+")),"+")),CONCATENATE("[",S6,IF(P6&gt;1,VALUE(P6),""),IF((D6*3)&gt;((E6*2)+F6),"+","")," ]",VALUE(4)," ",T6,IF(H6&gt;0,VALUE(H6+1),""),"-"," ")))</f>
        <v>[Al3(OH2)8]9+</v>
      </c>
      <c r="P6" s="5" t="str">
        <f aca="false">IF(C6&lt;1,"",(IF((3*D6)-(2*E6)-F6&gt;0, (3*D6)-(2*E6)-F6, 0)))</f>
        <v/>
      </c>
      <c r="Q6" s="5" t="str">
        <f aca="false">IF(C6&lt;1,"",(27*D6)+(16*(E6+F6+G6))+(F6+(G6*2)))</f>
        <v/>
      </c>
      <c r="R6" s="5" t="str">
        <f aca="false">IF(C6&lt;1,"",27+(16*(H6+(4-H6)))+(4-H6))</f>
        <v/>
      </c>
      <c r="S6" s="5" t="str">
        <f aca="false">CONCATENATE("[",CONCATENATE("Al",IF(D6&gt;1,VALUE(D6),""),IF(E6=0,"",CONCATENATE(" O",IF(E6&gt;1,VALUE(E6),""))),IF(F6=0,"",CONCATENATE("(OH)",IF(F6&gt;1,VALUE(F6),""))),IF(G6=0,"",CONCATENATE("(OH2)",IF(G6&gt;1,VALUE(G6),"")))),"]")</f>
        <v>[Al3(OH2)8]</v>
      </c>
      <c r="T6" s="5" t="str">
        <f aca="false">CONCATENATE("[",CONCATENATE("Al",IF(H6=0,"",CONCATENATE("O",IF(H6&gt;1,VALUE(H6),""))),CONCATENATE(IF((4-H6)&gt;0,"(OH)",""),IF((4-H6)&gt;1,VALUE(4-H6),""))),"]")</f>
        <v>[Al(OH)4]</v>
      </c>
      <c r="U6" s="5" t="str">
        <f aca="false">IF(B6&gt;0,IF(M6="","",CONCATENATE("[",IF(M6="","",CONCATENATE("Al",IF(D6&gt;1,VALUE(D6),""),IF(E6=0,"",CONCATENATE(" O",IF(E6&gt;1,VALUE(E6),""))),IF(F6=0,"",CONCATENATE("(OH)",IF(F6&gt;1,VALUE(F6),""))),IF(G6=0,"",CONCATENATE("(OH2)",IF(G6&gt;1,VALUE(G6),""))))),"]",IF(M6="","",IF(J6&gt;1,(CONCATENATE(VALUE(J6),"+")),"+")))),"")</f>
        <v/>
      </c>
    </row>
    <row r="7" s="4" customFormat="true" ht="14.05" hidden="false" customHeight="false" outlineLevel="0" collapsed="false">
      <c r="A7" s="5" t="n">
        <v>4</v>
      </c>
      <c r="B7" s="5" t="n">
        <v>0</v>
      </c>
      <c r="C7" s="5" t="n">
        <v>0</v>
      </c>
      <c r="D7" s="5" t="n">
        <v>5</v>
      </c>
      <c r="E7" s="5" t="n">
        <v>0</v>
      </c>
      <c r="F7" s="5" t="n">
        <v>1</v>
      </c>
      <c r="G7" s="5" t="n">
        <v>11</v>
      </c>
      <c r="H7" s="5" t="n">
        <v>0</v>
      </c>
      <c r="I7" s="5" t="n">
        <v>350</v>
      </c>
      <c r="J7" s="5" t="n">
        <v>14</v>
      </c>
      <c r="K7" s="6" t="n">
        <v>25</v>
      </c>
      <c r="L7" s="7" t="n">
        <v>25</v>
      </c>
      <c r="M7" s="5" t="str">
        <f aca="false">IF(K7="no cation","",IF(L7="","non-candidate",""))</f>
        <v/>
      </c>
      <c r="N7" s="5" t="str">
        <f aca="false">IF(M7="","",IF(B7&gt;0,U7,CONCATENATE("[",IF(M7="","",CONCATENATE("Al",IF(C7+(D7*(1+(C7*3)))&gt;1,VALUE(C7+(D7*(1+(C7*3)))),""),CONCATENATE(IF((E7*(1+(C7*3)))+(C7*H7)&gt;0," O",""),IF((E7*(1+(C7*3)))+(C7*H7)&gt;1,VALUE((E7*(1+(C7*3)))+(C7*H7)),"")),IF(F7=0,"",CONCATENATE("(OH)",IF((F7*(1+(C7*3)))+(C7*(4-H7))&gt;1,VALUE((F7*(1+(C7*3)))+(C7*(4-H7))),""))),IF(G7=0,"",CONCATENATE("(OH2)",IF(G7&gt;1,VALUE(G7),""))))),"]",IF(M7="","",IF(J7&gt;1,(CONCATENATE(VALUE(J7),"+")),"+")))))</f>
        <v/>
      </c>
      <c r="O7" s="5" t="str">
        <f aca="false">IF(B7&gt;0,"",IF(C7=0,CONCATENATE("[",CONCATENATE("Al",IF(D7&gt;1,VALUE(D7),""),IF(E7=0,"",CONCATENATE(" O",IF(E7&gt;1,VALUE(E7),""))),IF(F7=0,"",CONCATENATE("(OH)",IF(F7&gt;1,VALUE(F7),""))),IF(G7=0,"",CONCATENATE("(OH2)",IF(G7&gt;1,VALUE(G7),"")))),"]",IF(J7&gt;1,(CONCATENATE(VALUE(J7),"+")),"+")),CONCATENATE("[",S7,IF(P7&gt;1,VALUE(P7),""),IF((D7*3)&gt;((E7*2)+F7),"+","")," ]",VALUE(4)," ",T7,IF(H7&gt;0,VALUE(H7+1),""),"-"," ")))</f>
        <v>[Al5(OH)(OH2)11]14+</v>
      </c>
      <c r="P7" s="5" t="str">
        <f aca="false">IF(C7&lt;1,"",(IF((3*D7)-(2*E7)-F7&gt;0, (3*D7)-(2*E7)-F7, 0)))</f>
        <v/>
      </c>
      <c r="Q7" s="5" t="str">
        <f aca="false">IF(C7&lt;1,"",(27*D7)+(16*(E7+F7+G7))+(F7+(G7*2)))</f>
        <v/>
      </c>
      <c r="R7" s="5" t="str">
        <f aca="false">IF(C7&lt;1,"",27+(16*(H7+(4-H7)))+(4-H7))</f>
        <v/>
      </c>
      <c r="S7" s="5" t="str">
        <f aca="false">CONCATENATE("[",CONCATENATE("Al",IF(D7&gt;1,VALUE(D7),""),IF(E7=0,"",CONCATENATE(" O",IF(E7&gt;1,VALUE(E7),""))),IF(F7=0,"",CONCATENATE("(OH)",IF(F7&gt;1,VALUE(F7),""))),IF(G7=0,"",CONCATENATE("(OH2)",IF(G7&gt;1,VALUE(G7),"")))),"]")</f>
        <v>[Al5(OH)(OH2)11]</v>
      </c>
      <c r="T7" s="5" t="str">
        <f aca="false">CONCATENATE("[",CONCATENATE("Al",IF(H7=0,"",CONCATENATE("O",IF(H7&gt;1,VALUE(H7),""))),CONCATENATE(IF((4-H7)&gt;0,"(OH)",""),IF((4-H7)&gt;1,VALUE(4-H7),""))),"]")</f>
        <v>[Al(OH)4]</v>
      </c>
      <c r="U7" s="5" t="str">
        <f aca="false">IF(B7&gt;0,IF(M7="","",CONCATENATE("[",IF(M7="","",CONCATENATE("Al",IF(D7&gt;1,VALUE(D7),""),IF(E7=0,"",CONCATENATE(" O",IF(E7&gt;1,VALUE(E7),""))),IF(F7=0,"",CONCATENATE("(OH)",IF(F7&gt;1,VALUE(F7),""))),IF(G7=0,"",CONCATENATE("(OH2)",IF(G7&gt;1,VALUE(G7),""))))),"]",IF(M7="","",IF(J7&gt;1,(CONCATENATE(VALUE(J7),"+")),"+")))),"")</f>
        <v/>
      </c>
    </row>
    <row r="8" s="4" customFormat="true" ht="14.05" hidden="false" customHeight="false" outlineLevel="0" collapsed="false">
      <c r="A8" s="5" t="n">
        <v>4</v>
      </c>
      <c r="B8" s="5" t="n">
        <v>0</v>
      </c>
      <c r="C8" s="5" t="n">
        <v>0</v>
      </c>
      <c r="D8" s="5" t="n">
        <v>6</v>
      </c>
      <c r="E8" s="5" t="n">
        <v>0</v>
      </c>
      <c r="F8" s="5" t="n">
        <v>2</v>
      </c>
      <c r="G8" s="5" t="n">
        <v>12</v>
      </c>
      <c r="H8" s="5" t="n">
        <v>0</v>
      </c>
      <c r="I8" s="5" t="n">
        <v>412</v>
      </c>
      <c r="J8" s="5" t="n">
        <v>16</v>
      </c>
      <c r="K8" s="6" t="n">
        <v>25.75</v>
      </c>
      <c r="L8" s="7" t="n">
        <v>25.75</v>
      </c>
      <c r="M8" s="5" t="str">
        <f aca="false">IF(K8="no cation","",IF(L8="","non-candidate",""))</f>
        <v/>
      </c>
      <c r="N8" s="5" t="str">
        <f aca="false">IF(M8="","",IF(B8&gt;0,U8,CONCATENATE("[",IF(M8="","",CONCATENATE("Al",IF(C8+(D8*(1+(C8*3)))&gt;1,VALUE(C8+(D8*(1+(C8*3)))),""),CONCATENATE(IF((E8*(1+(C8*3)))+(C8*H8)&gt;0," O",""),IF((E8*(1+(C8*3)))+(C8*H8)&gt;1,VALUE((E8*(1+(C8*3)))+(C8*H8)),"")),IF(F8=0,"",CONCATENATE("(OH)",IF((F8*(1+(C8*3)))+(C8*(4-H8))&gt;1,VALUE((F8*(1+(C8*3)))+(C8*(4-H8))),""))),IF(G8=0,"",CONCATENATE("(OH2)",IF(G8&gt;1,VALUE(G8),""))))),"]",IF(M8="","",IF(J8&gt;1,(CONCATENATE(VALUE(J8),"+")),"+")))))</f>
        <v/>
      </c>
      <c r="O8" s="5" t="str">
        <f aca="false">IF(B8&gt;0,"",IF(C8=0,CONCATENATE("[",CONCATENATE("Al",IF(D8&gt;1,VALUE(D8),""),IF(E8=0,"",CONCATENATE(" O",IF(E8&gt;1,VALUE(E8),""))),IF(F8=0,"",CONCATENATE("(OH)",IF(F8&gt;1,VALUE(F8),""))),IF(G8=0,"",CONCATENATE("(OH2)",IF(G8&gt;1,VALUE(G8),"")))),"]",IF(J8&gt;1,(CONCATENATE(VALUE(J8),"+")),"+")),CONCATENATE("[",S8,IF(P8&gt;1,VALUE(P8),""),IF((D8*3)&gt;((E8*2)+F8),"+","")," ]",VALUE(4)," ",T8,IF(H8&gt;0,VALUE(H8+1),""),"-"," ")))</f>
        <v>[Al6(OH)2(OH2)12]16+</v>
      </c>
      <c r="P8" s="5" t="str">
        <f aca="false">IF(C8&lt;1,"",(IF((3*D8)-(2*E8)-F8&gt;0, (3*D8)-(2*E8)-F8, 0)))</f>
        <v/>
      </c>
      <c r="Q8" s="5" t="str">
        <f aca="false">IF(C8&lt;1,"",(27*D8)+(16*(E8+F8+G8))+(F8+(G8*2)))</f>
        <v/>
      </c>
      <c r="R8" s="5" t="str">
        <f aca="false">IF(C8&lt;1,"",27+(16*(H8+(4-H8)))+(4-H8))</f>
        <v/>
      </c>
      <c r="S8" s="5" t="str">
        <f aca="false">CONCATENATE("[",CONCATENATE("Al",IF(D8&gt;1,VALUE(D8),""),IF(E8=0,"",CONCATENATE(" O",IF(E8&gt;1,VALUE(E8),""))),IF(F8=0,"",CONCATENATE("(OH)",IF(F8&gt;1,VALUE(F8),""))),IF(G8=0,"",CONCATENATE("(OH2)",IF(G8&gt;1,VALUE(G8),"")))),"]")</f>
        <v>[Al6(OH)2(OH2)12]</v>
      </c>
      <c r="T8" s="5" t="str">
        <f aca="false">CONCATENATE("[",CONCATENATE("Al",IF(H8=0,"",CONCATENATE("O",IF(H8&gt;1,VALUE(H8),""))),CONCATENATE(IF((4-H8)&gt;0,"(OH)",""),IF((4-H8)&gt;1,VALUE(4-H8),""))),"]")</f>
        <v>[Al(OH)4]</v>
      </c>
      <c r="U8" s="5" t="str">
        <f aca="false">IF(B8&gt;0,IF(M8="","",CONCATENATE("[",IF(M8="","",CONCATENATE("Al",IF(D8&gt;1,VALUE(D8),""),IF(E8=0,"",CONCATENATE(" O",IF(E8&gt;1,VALUE(E8),""))),IF(F8=0,"",CONCATENATE("(OH)",IF(F8&gt;1,VALUE(F8),""))),IF(G8=0,"",CONCATENATE("(OH2)",IF(G8&gt;1,VALUE(G8),""))))),"]",IF(M8="","",IF(J8&gt;1,(CONCATENATE(VALUE(J8),"+")),"+")))),"")</f>
        <v/>
      </c>
    </row>
    <row r="9" s="4" customFormat="true" ht="14.05" hidden="false" customHeight="false" outlineLevel="0" collapsed="false">
      <c r="A9" s="5" t="n">
        <v>4</v>
      </c>
      <c r="B9" s="5" t="n">
        <v>0</v>
      </c>
      <c r="C9" s="5" t="n">
        <v>0</v>
      </c>
      <c r="D9" s="5" t="n">
        <v>4</v>
      </c>
      <c r="E9" s="5" t="n">
        <v>0</v>
      </c>
      <c r="F9" s="5" t="n">
        <v>1</v>
      </c>
      <c r="G9" s="5" t="n">
        <v>9</v>
      </c>
      <c r="H9" s="5" t="n">
        <v>0</v>
      </c>
      <c r="I9" s="5" t="n">
        <v>287</v>
      </c>
      <c r="J9" s="5" t="n">
        <v>11</v>
      </c>
      <c r="K9" s="6" t="n">
        <v>26.0909090909091</v>
      </c>
      <c r="L9" s="7" t="n">
        <v>26.0909090909091</v>
      </c>
      <c r="M9" s="5" t="str">
        <f aca="false">IF(K9="no cation","",IF(L9="","non-candidate",""))</f>
        <v/>
      </c>
      <c r="N9" s="5" t="str">
        <f aca="false">IF(M9="","",IF(B9&gt;0,U9,CONCATENATE("[",IF(M9="","",CONCATENATE("Al",IF(C9+(D9*(1+(C9*3)))&gt;1,VALUE(C9+(D9*(1+(C9*3)))),""),CONCATENATE(IF((E9*(1+(C9*3)))+(C9*H9)&gt;0," O",""),IF((E9*(1+(C9*3)))+(C9*H9)&gt;1,VALUE((E9*(1+(C9*3)))+(C9*H9)),"")),IF(F9=0,"",CONCATENATE("(OH)",IF((F9*(1+(C9*3)))+(C9*(4-H9))&gt;1,VALUE((F9*(1+(C9*3)))+(C9*(4-H9))),""))),IF(G9=0,"",CONCATENATE("(OH2)",IF(G9&gt;1,VALUE(G9),""))))),"]",IF(M9="","",IF(J9&gt;1,(CONCATENATE(VALUE(J9),"+")),"+")))))</f>
        <v/>
      </c>
      <c r="O9" s="5" t="str">
        <f aca="false">IF(B9&gt;0,"",IF(C9=0,CONCATENATE("[",CONCATENATE("Al",IF(D9&gt;1,VALUE(D9),""),IF(E9=0,"",CONCATENATE(" O",IF(E9&gt;1,VALUE(E9),""))),IF(F9=0,"",CONCATENATE("(OH)",IF(F9&gt;1,VALUE(F9),""))),IF(G9=0,"",CONCATENATE("(OH2)",IF(G9&gt;1,VALUE(G9),"")))),"]",IF(J9&gt;1,(CONCATENATE(VALUE(J9),"+")),"+")),CONCATENATE("[",S9,IF(P9&gt;1,VALUE(P9),""),IF((D9*3)&gt;((E9*2)+F9),"+","")," ]",VALUE(4)," ",T9,IF(H9&gt;0,VALUE(H9+1),""),"-"," ")))</f>
        <v>[Al4(OH)(OH2)9]11+</v>
      </c>
      <c r="P9" s="5" t="str">
        <f aca="false">IF(C9&lt;1,"",(IF((3*D9)-(2*E9)-F9&gt;0, (3*D9)-(2*E9)-F9, 0)))</f>
        <v/>
      </c>
      <c r="Q9" s="5" t="str">
        <f aca="false">IF(C9&lt;1,"",(27*D9)+(16*(E9+F9+G9))+(F9+(G9*2)))</f>
        <v/>
      </c>
      <c r="R9" s="5" t="str">
        <f aca="false">IF(C9&lt;1,"",27+(16*(H9+(4-H9)))+(4-H9))</f>
        <v/>
      </c>
      <c r="S9" s="5" t="str">
        <f aca="false">CONCATENATE("[",CONCATENATE("Al",IF(D9&gt;1,VALUE(D9),""),IF(E9=0,"",CONCATENATE(" O",IF(E9&gt;1,VALUE(E9),""))),IF(F9=0,"",CONCATENATE("(OH)",IF(F9&gt;1,VALUE(F9),""))),IF(G9=0,"",CONCATENATE("(OH2)",IF(G9&gt;1,VALUE(G9),"")))),"]")</f>
        <v>[Al4(OH)(OH2)9]</v>
      </c>
      <c r="T9" s="5" t="str">
        <f aca="false">CONCATENATE("[",CONCATENATE("Al",IF(H9=0,"",CONCATENATE("O",IF(H9&gt;1,VALUE(H9),""))),CONCATENATE(IF((4-H9)&gt;0,"(OH)",""),IF((4-H9)&gt;1,VALUE(4-H9),""))),"]")</f>
        <v>[Al(OH)4]</v>
      </c>
      <c r="U9" s="5" t="str">
        <f aca="false">IF(B9&gt;0,IF(M9="","",CONCATENATE("[",IF(M9="","",CONCATENATE("Al",IF(D9&gt;1,VALUE(D9),""),IF(E9=0,"",CONCATENATE(" O",IF(E9&gt;1,VALUE(E9),""))),IF(F9=0,"",CONCATENATE("(OH)",IF(F9&gt;1,VALUE(F9),""))),IF(G9=0,"",CONCATENATE("(OH2)",IF(G9&gt;1,VALUE(G9),""))))),"]",IF(M9="","",IF(J9&gt;1,(CONCATENATE(VALUE(J9),"+")),"+")))),"")</f>
        <v/>
      </c>
    </row>
    <row r="10" s="4" customFormat="true" ht="14.05" hidden="false" customHeight="false" outlineLevel="0" collapsed="false">
      <c r="A10" s="3" t="n">
        <v>4</v>
      </c>
      <c r="B10" s="3" t="n">
        <v>0</v>
      </c>
      <c r="C10" s="3" t="n">
        <v>0</v>
      </c>
      <c r="D10" s="3" t="n">
        <v>5</v>
      </c>
      <c r="E10" s="3" t="n">
        <v>0</v>
      </c>
      <c r="F10" s="5" t="n">
        <v>2</v>
      </c>
      <c r="G10" s="5" t="n">
        <v>10</v>
      </c>
      <c r="H10" s="3" t="n">
        <v>0</v>
      </c>
      <c r="I10" s="5" t="n">
        <v>349</v>
      </c>
      <c r="J10" s="5" t="n">
        <v>13</v>
      </c>
      <c r="K10" s="6" t="n">
        <v>26.8461538461538</v>
      </c>
      <c r="L10" s="7" t="n">
        <v>26.8461538461538</v>
      </c>
      <c r="M10" s="5" t="str">
        <f aca="false">IF(K10="no cation","",IF(L10="","non-candidate",""))</f>
        <v/>
      </c>
      <c r="N10" s="5" t="str">
        <f aca="false">IF(M10="","",IF(B10&gt;0,U10,CONCATENATE("[",IF(M10="","",CONCATENATE("Al",IF(C10+(D10*(1+(C10*3)))&gt;1,VALUE(C10+(D10*(1+(C10*3)))),""),CONCATENATE(IF((E10*(1+(C10*3)))+(C10*H10)&gt;0," O",""),IF((E10*(1+(C10*3)))+(C10*H10)&gt;1,VALUE((E10*(1+(C10*3)))+(C10*H10)),"")),IF(F10=0,"",CONCATENATE("(OH)",IF((F10*(1+(C10*3)))+(C10*(4-H10))&gt;1,VALUE((F10*(1+(C10*3)))+(C10*(4-H10))),""))),IF(G10=0,"",CONCATENATE("(OH2)",IF(G10&gt;1,VALUE(G10),""))))),"]",IF(M10="","",IF(J10&gt;1,(CONCATENATE(VALUE(J10),"+")),"+")))))</f>
        <v/>
      </c>
      <c r="O10" s="5" t="str">
        <f aca="false">IF(B10&gt;0,"",IF(C10=0,CONCATENATE("[",CONCATENATE("Al",IF(D10&gt;1,VALUE(D10),""),IF(E10=0,"",CONCATENATE(" O",IF(E10&gt;1,VALUE(E10),""))),IF(F10=0,"",CONCATENATE("(OH)",IF(F10&gt;1,VALUE(F10),""))),IF(G10=0,"",CONCATENATE("(OH2)",IF(G10&gt;1,VALUE(G10),"")))),"]",IF(J10&gt;1,(CONCATENATE(VALUE(J10),"+")),"+")),CONCATENATE("[",S10,IF(P10&gt;1,VALUE(P10),""),IF((D10*3)&gt;((E10*2)+F10),"+","")," ]",VALUE(4)," ",T10,IF(H10&gt;0,VALUE(H10+1),""),"-"," ")))</f>
        <v>[Al5(OH)2(OH2)10]13+</v>
      </c>
      <c r="P10" s="5" t="str">
        <f aca="false">IF(C10&lt;1,"",(IF((3*D10)-(2*E10)-F10&gt;0, (3*D10)-(2*E10)-F10, 0)))</f>
        <v/>
      </c>
      <c r="Q10" s="5" t="str">
        <f aca="false">IF(C10&lt;1,"",(27*D10)+(16*(E10+F10+G10))+(F10+(G10*2)))</f>
        <v/>
      </c>
      <c r="R10" s="5" t="str">
        <f aca="false">IF(C10&lt;1,"",27+(16*(H10+(4-H10)))+(4-H10))</f>
        <v/>
      </c>
      <c r="S10" s="5" t="str">
        <f aca="false">CONCATENATE("[",CONCATENATE("Al",IF(D10&gt;1,VALUE(D10),""),IF(E10=0,"",CONCATENATE(" O",IF(E10&gt;1,VALUE(E10),""))),IF(F10=0,"",CONCATENATE("(OH)",IF(F10&gt;1,VALUE(F10),""))),IF(G10=0,"",CONCATENATE("(OH2)",IF(G10&gt;1,VALUE(G10),"")))),"]")</f>
        <v>[Al5(OH)2(OH2)10]</v>
      </c>
      <c r="T10" s="5" t="str">
        <f aca="false">CONCATENATE("[",CONCATENATE("Al",IF(H10=0,"",CONCATENATE("O",IF(H10&gt;1,VALUE(H10),""))),CONCATENATE(IF((4-H10)&gt;0,"(OH)",""),IF((4-H10)&gt;1,VALUE(4-H10),""))),"]")</f>
        <v>[Al(OH)4]</v>
      </c>
      <c r="U10" s="5" t="str">
        <f aca="false">IF(B10&gt;0,IF(M10="","",CONCATENATE("[",IF(M10="","",CONCATENATE("Al",IF(D10&gt;1,VALUE(D10),""),IF(E10=0,"",CONCATENATE(" O",IF(E10&gt;1,VALUE(E10),""))),IF(F10=0,"",CONCATENATE("(OH)",IF(F10&gt;1,VALUE(F10),""))),IF(G10=0,"",CONCATENATE("(OH2)",IF(G10&gt;1,VALUE(G10),""))))),"]",IF(M10="","",IF(J10&gt;1,(CONCATENATE(VALUE(J10),"+")),"+")))),"")</f>
        <v/>
      </c>
    </row>
    <row r="11" s="4" customFormat="true" ht="14.05" hidden="false" customHeight="false" outlineLevel="0" collapsed="false">
      <c r="A11" s="5" t="n">
        <v>4</v>
      </c>
      <c r="B11" s="5" t="n">
        <v>0</v>
      </c>
      <c r="C11" s="5" t="n">
        <v>0</v>
      </c>
      <c r="D11" s="5" t="n">
        <v>2</v>
      </c>
      <c r="E11" s="5" t="n">
        <v>0</v>
      </c>
      <c r="F11" s="5" t="n">
        <v>0</v>
      </c>
      <c r="G11" s="5" t="n">
        <v>6</v>
      </c>
      <c r="H11" s="5" t="n">
        <v>0</v>
      </c>
      <c r="I11" s="5" t="n">
        <v>162</v>
      </c>
      <c r="J11" s="5" t="n">
        <v>6</v>
      </c>
      <c r="K11" s="6" t="n">
        <v>27</v>
      </c>
      <c r="L11" s="7" t="n">
        <v>27</v>
      </c>
      <c r="M11" s="5" t="str">
        <f aca="false">IF(K11="no cation","",IF(L11="","non-candidate",""))</f>
        <v/>
      </c>
      <c r="N11" s="5" t="str">
        <f aca="false">IF(M11="","",IF(B11&gt;0,U11,CONCATENATE("[",IF(M11="","",CONCATENATE("Al",IF(C11+(D11*(1+(C11*3)))&gt;1,VALUE(C11+(D11*(1+(C11*3)))),""),CONCATENATE(IF((E11*(1+(C11*3)))+(C11*H11)&gt;0," O",""),IF((E11*(1+(C11*3)))+(C11*H11)&gt;1,VALUE((E11*(1+(C11*3)))+(C11*H11)),"")),IF(F11=0,"",CONCATENATE("(OH)",IF((F11*(1+(C11*3)))+(C11*(4-H11))&gt;1,VALUE((F11*(1+(C11*3)))+(C11*(4-H11))),""))),IF(G11=0,"",CONCATENATE("(OH2)",IF(G11&gt;1,VALUE(G11),""))))),"]",IF(M11="","",IF(J11&gt;1,(CONCATENATE(VALUE(J11),"+")),"+")))))</f>
        <v/>
      </c>
      <c r="O11" s="5" t="str">
        <f aca="false">IF(B11&gt;0,"",IF(C11=0,CONCATENATE("[",CONCATENATE("Al",IF(D11&gt;1,VALUE(D11),""),IF(E11=0,"",CONCATENATE(" O",IF(E11&gt;1,VALUE(E11),""))),IF(F11=0,"",CONCATENATE("(OH)",IF(F11&gt;1,VALUE(F11),""))),IF(G11=0,"",CONCATENATE("(OH2)",IF(G11&gt;1,VALUE(G11),"")))),"]",IF(J11&gt;1,(CONCATENATE(VALUE(J11),"+")),"+")),CONCATENATE("[",S11,IF(P11&gt;1,VALUE(P11),""),IF((D11*3)&gt;((E11*2)+F11),"+","")," ]",VALUE(4)," ",T11,IF(H11&gt;0,VALUE(H11+1),""),"-"," ")))</f>
        <v>[Al2(OH2)6]6+</v>
      </c>
      <c r="P11" s="5" t="str">
        <f aca="false">IF(C11&lt;1,"",(IF((3*D11)-(2*E11)-F11&gt;0, (3*D11)-(2*E11)-F11, 0)))</f>
        <v/>
      </c>
      <c r="Q11" s="5" t="str">
        <f aca="false">IF(C11&lt;1,"",(27*D11)+(16*(E11+F11+G11))+(F11+(G11*2)))</f>
        <v/>
      </c>
      <c r="R11" s="5" t="str">
        <f aca="false">IF(C11&lt;1,"",27+(16*(H11+(4-H11)))+(4-H11))</f>
        <v/>
      </c>
      <c r="S11" s="5" t="str">
        <f aca="false">CONCATENATE("[",CONCATENATE("Al",IF(D11&gt;1,VALUE(D11),""),IF(E11=0,"",CONCATENATE(" O",IF(E11&gt;1,VALUE(E11),""))),IF(F11=0,"",CONCATENATE("(OH)",IF(F11&gt;1,VALUE(F11),""))),IF(G11=0,"",CONCATENATE("(OH2)",IF(G11&gt;1,VALUE(G11),"")))),"]")</f>
        <v>[Al2(OH2)6]</v>
      </c>
      <c r="T11" s="5" t="str">
        <f aca="false">CONCATENATE("[",CONCATENATE("Al",IF(H11=0,"",CONCATENATE("O",IF(H11&gt;1,VALUE(H11),""))),CONCATENATE(IF((4-H11)&gt;0,"(OH)",""),IF((4-H11)&gt;1,VALUE(4-H11),""))),"]")</f>
        <v>[Al(OH)4]</v>
      </c>
      <c r="U11" s="5" t="str">
        <f aca="false">IF(B11&gt;0,IF(M11="","",CONCATENATE("[",IF(M11="","",CONCATENATE("Al",IF(D11&gt;1,VALUE(D11),""),IF(E11=0,"",CONCATENATE(" O",IF(E11&gt;1,VALUE(E11),""))),IF(F11=0,"",CONCATENATE("(OH)",IF(F11&gt;1,VALUE(F11),""))),IF(G11=0,"",CONCATENATE("(OH2)",IF(G11&gt;1,VALUE(G11),""))))),"]",IF(M11="","",IF(J11&gt;1,(CONCATENATE(VALUE(J11),"+")),"+")))),"")</f>
        <v/>
      </c>
    </row>
    <row r="12" s="4" customFormat="true" ht="14.05" hidden="false" customHeight="false" outlineLevel="0" collapsed="false">
      <c r="A12" s="3" t="n">
        <v>4</v>
      </c>
      <c r="B12" s="5" t="n">
        <v>0</v>
      </c>
      <c r="C12" s="5" t="n">
        <v>0</v>
      </c>
      <c r="D12" s="3" t="n">
        <v>6</v>
      </c>
      <c r="E12" s="3" t="n">
        <v>0</v>
      </c>
      <c r="F12" s="5" t="n">
        <v>3</v>
      </c>
      <c r="G12" s="5" t="n">
        <v>11</v>
      </c>
      <c r="H12" s="5" t="n">
        <v>0</v>
      </c>
      <c r="I12" s="5" t="n">
        <v>411</v>
      </c>
      <c r="J12" s="5" t="n">
        <v>15</v>
      </c>
      <c r="K12" s="6" t="n">
        <v>27.4</v>
      </c>
      <c r="L12" s="7" t="n">
        <v>27.4</v>
      </c>
      <c r="M12" s="5" t="str">
        <f aca="false">IF(K12="no cation","",IF(L12="","non-candidate",""))</f>
        <v/>
      </c>
      <c r="N12" s="5" t="str">
        <f aca="false">IF(M12="","",IF(B12&gt;0,U12,CONCATENATE("[",IF(M12="","",CONCATENATE("Al",IF(C12+(D12*(1+(C12*3)))&gt;1,VALUE(C12+(D12*(1+(C12*3)))),""),CONCATENATE(IF((E12*(1+(C12*3)))+(C12*H12)&gt;0," O",""),IF((E12*(1+(C12*3)))+(C12*H12)&gt;1,VALUE((E12*(1+(C12*3)))+(C12*H12)),"")),IF(F12=0,"",CONCATENATE("(OH)",IF((F12*(1+(C12*3)))+(C12*(4-H12))&gt;1,VALUE((F12*(1+(C12*3)))+(C12*(4-H12))),""))),IF(G12=0,"",CONCATENATE("(OH2)",IF(G12&gt;1,VALUE(G12),""))))),"]",IF(M12="","",IF(J12&gt;1,(CONCATENATE(VALUE(J12),"+")),"+")))))</f>
        <v/>
      </c>
      <c r="O12" s="5" t="str">
        <f aca="false">IF(B12&gt;0,"",IF(C12=0,CONCATENATE("[",CONCATENATE("Al",IF(D12&gt;1,VALUE(D12),""),IF(E12=0,"",CONCATENATE(" O",IF(E12&gt;1,VALUE(E12),""))),IF(F12=0,"",CONCATENATE("(OH)",IF(F12&gt;1,VALUE(F12),""))),IF(G12=0,"",CONCATENATE("(OH2)",IF(G12&gt;1,VALUE(G12),"")))),"]",IF(J12&gt;1,(CONCATENATE(VALUE(J12),"+")),"+")),CONCATENATE("[",S12,IF(P12&gt;1,VALUE(P12),""),IF((D12*3)&gt;((E12*2)+F12),"+","")," ]",VALUE(4)," ",T12,IF(H12&gt;0,VALUE(H12+1),""),"-"," ")))</f>
        <v>[Al6(OH)3(OH2)11]15+</v>
      </c>
      <c r="P12" s="5" t="str">
        <f aca="false">IF(C12&lt;1,"",(IF((3*D12)-(2*E12)-F12&gt;0, (3*D12)-(2*E12)-F12, 0)))</f>
        <v/>
      </c>
      <c r="Q12" s="5" t="str">
        <f aca="false">IF(C12&lt;1,"",(27*D12)+(16*(E12+F12+G12))+(F12+(G12*2)))</f>
        <v/>
      </c>
      <c r="R12" s="5" t="str">
        <f aca="false">IF(C12&lt;1,"",27+(16*(H12+(4-H12)))+(4-H12))</f>
        <v/>
      </c>
      <c r="S12" s="5" t="str">
        <f aca="false">CONCATENATE("[",CONCATENATE("Al",IF(D12&gt;1,VALUE(D12),""),IF(E12=0,"",CONCATENATE(" O",IF(E12&gt;1,VALUE(E12),""))),IF(F12=0,"",CONCATENATE("(OH)",IF(F12&gt;1,VALUE(F12),""))),IF(G12=0,"",CONCATENATE("(OH2)",IF(G12&gt;1,VALUE(G12),"")))),"]")</f>
        <v>[Al6(OH)3(OH2)11]</v>
      </c>
      <c r="T12" s="5" t="str">
        <f aca="false">CONCATENATE("[",CONCATENATE("Al",IF(H12=0,"",CONCATENATE("O",IF(H12&gt;1,VALUE(H12),""))),CONCATENATE(IF((4-H12)&gt;0,"(OH)",""),IF((4-H12)&gt;1,VALUE(4-H12),""))),"]")</f>
        <v>[Al(OH)4]</v>
      </c>
      <c r="U12" s="5" t="str">
        <f aca="false">IF(B12&gt;0,IF(M12="","",CONCATENATE("[",IF(M12="","",CONCATENATE("Al",IF(D12&gt;1,VALUE(D12),""),IF(E12=0,"",CONCATENATE(" O",IF(E12&gt;1,VALUE(E12),""))),IF(F12=0,"",CONCATENATE("(OH)",IF(F12&gt;1,VALUE(F12),""))),IF(G12=0,"",CONCATENATE("(OH2)",IF(G12&gt;1,VALUE(G12),""))))),"]",IF(M12="","",IF(J12&gt;1,(CONCATENATE(VALUE(J12),"+")),"+")))),"")</f>
        <v/>
      </c>
    </row>
    <row r="13" s="4" customFormat="true" ht="14.05" hidden="false" customHeight="false" outlineLevel="0" collapsed="false">
      <c r="A13" s="5" t="n">
        <v>4</v>
      </c>
      <c r="B13" s="5" t="n">
        <v>0</v>
      </c>
      <c r="C13" s="5" t="n">
        <v>0</v>
      </c>
      <c r="D13" s="5" t="n">
        <v>3</v>
      </c>
      <c r="E13" s="5" t="n">
        <v>0</v>
      </c>
      <c r="F13" s="5" t="n">
        <v>1</v>
      </c>
      <c r="G13" s="5" t="n">
        <v>7</v>
      </c>
      <c r="H13" s="5" t="n">
        <v>0</v>
      </c>
      <c r="I13" s="5" t="n">
        <v>224</v>
      </c>
      <c r="J13" s="5" t="n">
        <v>8</v>
      </c>
      <c r="K13" s="6" t="n">
        <v>28</v>
      </c>
      <c r="L13" s="7" t="n">
        <v>28</v>
      </c>
      <c r="M13" s="5" t="str">
        <f aca="false">IF(K13="no cation","",IF(L13="","non-candidate",""))</f>
        <v/>
      </c>
      <c r="N13" s="5" t="str">
        <f aca="false">IF(M13="","",IF(B13&gt;0,U13,CONCATENATE("[",IF(M13="","",CONCATENATE("Al",IF(C13+(D13*(1+(C13*3)))&gt;1,VALUE(C13+(D13*(1+(C13*3)))),""),CONCATENATE(IF((E13*(1+(C13*3)))+(C13*H13)&gt;0," O",""),IF((E13*(1+(C13*3)))+(C13*H13)&gt;1,VALUE((E13*(1+(C13*3)))+(C13*H13)),"")),IF(F13=0,"",CONCATENATE("(OH)",IF((F13*(1+(C13*3)))+(C13*(4-H13))&gt;1,VALUE((F13*(1+(C13*3)))+(C13*(4-H13))),""))),IF(G13=0,"",CONCATENATE("(OH2)",IF(G13&gt;1,VALUE(G13),""))))),"]",IF(M13="","",IF(J13&gt;1,(CONCATENATE(VALUE(J13),"+")),"+")))))</f>
        <v/>
      </c>
      <c r="O13" s="5" t="str">
        <f aca="false">IF(B13&gt;0,"",IF(C13=0,CONCATENATE("[",CONCATENATE("Al",IF(D13&gt;1,VALUE(D13),""),IF(E13=0,"",CONCATENATE(" O",IF(E13&gt;1,VALUE(E13),""))),IF(F13=0,"",CONCATENATE("(OH)",IF(F13&gt;1,VALUE(F13),""))),IF(G13=0,"",CONCATENATE("(OH2)",IF(G13&gt;1,VALUE(G13),"")))),"]",IF(J13&gt;1,(CONCATENATE(VALUE(J13),"+")),"+")),CONCATENATE("[",S13,IF(P13&gt;1,VALUE(P13),""),IF((D13*3)&gt;((E13*2)+F13),"+","")," ]",VALUE(4)," ",T13,IF(H13&gt;0,VALUE(H13+1),""),"-"," ")))</f>
        <v>[Al3(OH)(OH2)7]8+</v>
      </c>
      <c r="P13" s="5" t="str">
        <f aca="false">IF(C13&lt;1,"",(IF((3*D13)-(2*E13)-F13&gt;0, (3*D13)-(2*E13)-F13, 0)))</f>
        <v/>
      </c>
      <c r="Q13" s="5" t="str">
        <f aca="false">IF(C13&lt;1,"",(27*D13)+(16*(E13+F13+G13))+(F13+(G13*2)))</f>
        <v/>
      </c>
      <c r="R13" s="5" t="str">
        <f aca="false">IF(C13&lt;1,"",27+(16*(H13+(4-H13)))+(4-H13))</f>
        <v/>
      </c>
      <c r="S13" s="5" t="str">
        <f aca="false">CONCATENATE("[",CONCATENATE("Al",IF(D13&gt;1,VALUE(D13),""),IF(E13=0,"",CONCATENATE(" O",IF(E13&gt;1,VALUE(E13),""))),IF(F13=0,"",CONCATENATE("(OH)",IF(F13&gt;1,VALUE(F13),""))),IF(G13=0,"",CONCATENATE("(OH2)",IF(G13&gt;1,VALUE(G13),"")))),"]")</f>
        <v>[Al3(OH)(OH2)7]</v>
      </c>
      <c r="T13" s="5" t="str">
        <f aca="false">CONCATENATE("[",CONCATENATE("Al",IF(H13=0,"",CONCATENATE("O",IF(H13&gt;1,VALUE(H13),""))),CONCATENATE(IF((4-H13)&gt;0,"(OH)",""),IF((4-H13)&gt;1,VALUE(4-H13),""))),"]")</f>
        <v>[Al(OH)4]</v>
      </c>
      <c r="U13" s="5" t="str">
        <f aca="false">IF(B13&gt;0,IF(M13="","",CONCATENATE("[",IF(M13="","",CONCATENATE("Al",IF(D13&gt;1,VALUE(D13),""),IF(E13=0,"",CONCATENATE(" O",IF(E13&gt;1,VALUE(E13),""))),IF(F13=0,"",CONCATENATE("(OH)",IF(F13&gt;1,VALUE(F13),""))),IF(G13=0,"",CONCATENATE("(OH2)",IF(G13&gt;1,VALUE(G13),""))))),"]",IF(M13="","",IF(J13&gt;1,(CONCATENATE(VALUE(J13),"+")),"+")))),"")</f>
        <v/>
      </c>
    </row>
    <row r="14" s="4" customFormat="true" ht="14.05" hidden="false" customHeight="false" outlineLevel="0" collapsed="false">
      <c r="A14" s="5" t="n">
        <v>4</v>
      </c>
      <c r="B14" s="5" t="n">
        <v>0</v>
      </c>
      <c r="C14" s="5" t="n">
        <v>0</v>
      </c>
      <c r="D14" s="5" t="n">
        <v>4</v>
      </c>
      <c r="E14" s="5" t="n">
        <v>0</v>
      </c>
      <c r="F14" s="5" t="n">
        <v>2</v>
      </c>
      <c r="G14" s="5" t="n">
        <v>8</v>
      </c>
      <c r="H14" s="5" t="n">
        <v>0</v>
      </c>
      <c r="I14" s="5" t="n">
        <v>286</v>
      </c>
      <c r="J14" s="5" t="n">
        <v>10</v>
      </c>
      <c r="K14" s="6" t="n">
        <v>28.6</v>
      </c>
      <c r="L14" s="7" t="n">
        <v>28.6</v>
      </c>
      <c r="M14" s="5" t="str">
        <f aca="false">IF(K14="no cation","",IF(L14="","non-candidate",""))</f>
        <v/>
      </c>
      <c r="N14" s="5" t="str">
        <f aca="false">IF(M14="","",IF(B14&gt;0,U14,CONCATENATE("[",IF(M14="","",CONCATENATE("Al",IF(C14+(D14*(1+(C14*3)))&gt;1,VALUE(C14+(D14*(1+(C14*3)))),""),CONCATENATE(IF((E14*(1+(C14*3)))+(C14*H14)&gt;0," O",""),IF((E14*(1+(C14*3)))+(C14*H14)&gt;1,VALUE((E14*(1+(C14*3)))+(C14*H14)),"")),IF(F14=0,"",CONCATENATE("(OH)",IF((F14*(1+(C14*3)))+(C14*(4-H14))&gt;1,VALUE((F14*(1+(C14*3)))+(C14*(4-H14))),""))),IF(G14=0,"",CONCATENATE("(OH2)",IF(G14&gt;1,VALUE(G14),""))))),"]",IF(M14="","",IF(J14&gt;1,(CONCATENATE(VALUE(J14),"+")),"+")))))</f>
        <v/>
      </c>
      <c r="O14" s="5" t="str">
        <f aca="false">IF(B14&gt;0,"",IF(C14=0,CONCATENATE("[",CONCATENATE("Al",IF(D14&gt;1,VALUE(D14),""),IF(E14=0,"",CONCATENATE(" O",IF(E14&gt;1,VALUE(E14),""))),IF(F14=0,"",CONCATENATE("(OH)",IF(F14&gt;1,VALUE(F14),""))),IF(G14=0,"",CONCATENATE("(OH2)",IF(G14&gt;1,VALUE(G14),"")))),"]",IF(J14&gt;1,(CONCATENATE(VALUE(J14),"+")),"+")),CONCATENATE("[",S14,IF(P14&gt;1,VALUE(P14),""),IF((D14*3)&gt;((E14*2)+F14),"+","")," ]",VALUE(4)," ",T14,IF(H14&gt;0,VALUE(H14+1),""),"-"," ")))</f>
        <v>[Al4(OH)2(OH2)8]10+</v>
      </c>
      <c r="P14" s="5" t="str">
        <f aca="false">IF(C14&lt;1,"",(IF((3*D14)-(2*E14)-F14&gt;0, (3*D14)-(2*E14)-F14, 0)))</f>
        <v/>
      </c>
      <c r="Q14" s="5" t="str">
        <f aca="false">IF(C14&lt;1,"",(27*D14)+(16*(E14+F14+G14))+(F14+(G14*2)))</f>
        <v/>
      </c>
      <c r="R14" s="5" t="str">
        <f aca="false">IF(C14&lt;1,"",27+(16*(H14+(4-H14)))+(4-H14))</f>
        <v/>
      </c>
      <c r="S14" s="5" t="str">
        <f aca="false">CONCATENATE("[",CONCATENATE("Al",IF(D14&gt;1,VALUE(D14),""),IF(E14=0,"",CONCATENATE(" O",IF(E14&gt;1,VALUE(E14),""))),IF(F14=0,"",CONCATENATE("(OH)",IF(F14&gt;1,VALUE(F14),""))),IF(G14=0,"",CONCATENATE("(OH2)",IF(G14&gt;1,VALUE(G14),"")))),"]")</f>
        <v>[Al4(OH)2(OH2)8]</v>
      </c>
      <c r="T14" s="5" t="str">
        <f aca="false">CONCATENATE("[",CONCATENATE("Al",IF(H14=0,"",CONCATENATE("O",IF(H14&gt;1,VALUE(H14),""))),CONCATENATE(IF((4-H14)&gt;0,"(OH)",""),IF((4-H14)&gt;1,VALUE(4-H14),""))),"]")</f>
        <v>[Al(OH)4]</v>
      </c>
      <c r="U14" s="5" t="str">
        <f aca="false">IF(B14&gt;0,IF(M14="","",CONCATENATE("[",IF(M14="","",CONCATENATE("Al",IF(D14&gt;1,VALUE(D14),""),IF(E14=0,"",CONCATENATE(" O",IF(E14&gt;1,VALUE(E14),""))),IF(F14=0,"",CONCATENATE("(OH)",IF(F14&gt;1,VALUE(F14),""))),IF(G14=0,"",CONCATENATE("(OH2)",IF(G14&gt;1,VALUE(G14),""))))),"]",IF(M14="","",IF(J14&gt;1,(CONCATENATE(VALUE(J14),"+")),"+")))),"")</f>
        <v/>
      </c>
    </row>
    <row r="15" s="4" customFormat="true" ht="14.05" hidden="false" customHeight="false" outlineLevel="0" collapsed="false">
      <c r="A15" s="5" t="n">
        <v>4</v>
      </c>
      <c r="B15" s="5" t="n">
        <v>0</v>
      </c>
      <c r="C15" s="5" t="n">
        <v>0</v>
      </c>
      <c r="D15" s="5" t="n">
        <v>5</v>
      </c>
      <c r="E15" s="5" t="n">
        <v>0</v>
      </c>
      <c r="F15" s="5" t="n">
        <v>3</v>
      </c>
      <c r="G15" s="5" t="n">
        <v>9</v>
      </c>
      <c r="H15" s="5" t="n">
        <v>0</v>
      </c>
      <c r="I15" s="5" t="n">
        <v>348</v>
      </c>
      <c r="J15" s="5" t="n">
        <v>12</v>
      </c>
      <c r="K15" s="6" t="n">
        <v>29</v>
      </c>
      <c r="L15" s="7" t="n">
        <v>29</v>
      </c>
      <c r="M15" s="5" t="str">
        <f aca="false">IF(K15="no cation","",IF(L15="","non-candidate",""))</f>
        <v/>
      </c>
      <c r="N15" s="5" t="str">
        <f aca="false">IF(M15="","",IF(B15&gt;0,U15,CONCATENATE("[",IF(M15="","",CONCATENATE("Al",IF(C15+(D15*(1+(C15*3)))&gt;1,VALUE(C15+(D15*(1+(C15*3)))),""),CONCATENATE(IF((E15*(1+(C15*3)))+(C15*H15)&gt;0," O",""),IF((E15*(1+(C15*3)))+(C15*H15)&gt;1,VALUE((E15*(1+(C15*3)))+(C15*H15)),"")),IF(F15=0,"",CONCATENATE("(OH)",IF((F15*(1+(C15*3)))+(C15*(4-H15))&gt;1,VALUE((F15*(1+(C15*3)))+(C15*(4-H15))),""))),IF(G15=0,"",CONCATENATE("(OH2)",IF(G15&gt;1,VALUE(G15),""))))),"]",IF(M15="","",IF(J15&gt;1,(CONCATENATE(VALUE(J15),"+")),"+")))))</f>
        <v/>
      </c>
      <c r="O15" s="5" t="str">
        <f aca="false">IF(B15&gt;0,"",IF(C15=0,CONCATENATE("[",CONCATENATE("Al",IF(D15&gt;1,VALUE(D15),""),IF(E15=0,"",CONCATENATE(" O",IF(E15&gt;1,VALUE(E15),""))),IF(F15=0,"",CONCATENATE("(OH)",IF(F15&gt;1,VALUE(F15),""))),IF(G15=0,"",CONCATENATE("(OH2)",IF(G15&gt;1,VALUE(G15),"")))),"]",IF(J15&gt;1,(CONCATENATE(VALUE(J15),"+")),"+")),CONCATENATE("[",S15,IF(P15&gt;1,VALUE(P15),""),IF((D15*3)&gt;((E15*2)+F15),"+","")," ]",VALUE(4)," ",T15,IF(H15&gt;0,VALUE(H15+1),""),"-"," ")))</f>
        <v>[Al5(OH)3(OH2)9]12+</v>
      </c>
      <c r="P15" s="5" t="str">
        <f aca="false">IF(C15&lt;1,"",(IF((3*D15)-(2*E15)-F15&gt;0, (3*D15)-(2*E15)-F15, 0)))</f>
        <v/>
      </c>
      <c r="Q15" s="5" t="str">
        <f aca="false">IF(C15&lt;1,"",(27*D15)+(16*(E15+F15+G15))+(F15+(G15*2)))</f>
        <v/>
      </c>
      <c r="R15" s="5" t="str">
        <f aca="false">IF(C15&lt;1,"",27+(16*(H15+(4-H15)))+(4-H15))</f>
        <v/>
      </c>
      <c r="S15" s="5" t="str">
        <f aca="false">CONCATENATE("[",CONCATENATE("Al",IF(D15&gt;1,VALUE(D15),""),IF(E15=0,"",CONCATENATE(" O",IF(E15&gt;1,VALUE(E15),""))),IF(F15=0,"",CONCATENATE("(OH)",IF(F15&gt;1,VALUE(F15),""))),IF(G15=0,"",CONCATENATE("(OH2)",IF(G15&gt;1,VALUE(G15),"")))),"]")</f>
        <v>[Al5(OH)3(OH2)9]</v>
      </c>
      <c r="T15" s="5" t="str">
        <f aca="false">CONCATENATE("[",CONCATENATE("Al",IF(H15=0,"",CONCATENATE("O",IF(H15&gt;1,VALUE(H15),""))),CONCATENATE(IF((4-H15)&gt;0,"(OH)",""),IF((4-H15)&gt;1,VALUE(4-H15),""))),"]")</f>
        <v>[Al(OH)4]</v>
      </c>
      <c r="U15" s="5" t="str">
        <f aca="false">IF(B15&gt;0,IF(M15="","",CONCATENATE("[",IF(M15="","",CONCATENATE("Al",IF(D15&gt;1,VALUE(D15),""),IF(E15=0,"",CONCATENATE(" O",IF(E15&gt;1,VALUE(E15),""))),IF(F15=0,"",CONCATENATE("(OH)",IF(F15&gt;1,VALUE(F15),""))),IF(G15=0,"",CONCATENATE("(OH2)",IF(G15&gt;1,VALUE(G15),""))))),"]",IF(M15="","",IF(J15&gt;1,(CONCATENATE(VALUE(J15),"+")),"+")))),"")</f>
        <v/>
      </c>
    </row>
    <row r="16" s="4" customFormat="true" ht="14.05" hidden="false" customHeight="false" outlineLevel="0" collapsed="false">
      <c r="A16" s="5" t="n">
        <v>4</v>
      </c>
      <c r="B16" s="5" t="n">
        <v>0</v>
      </c>
      <c r="C16" s="5" t="n">
        <v>0</v>
      </c>
      <c r="D16" s="5" t="n">
        <v>6</v>
      </c>
      <c r="E16" s="5" t="n">
        <v>0</v>
      </c>
      <c r="F16" s="5" t="n">
        <v>4</v>
      </c>
      <c r="G16" s="5" t="n">
        <v>10</v>
      </c>
      <c r="H16" s="5" t="n">
        <v>0</v>
      </c>
      <c r="I16" s="5" t="n">
        <v>410</v>
      </c>
      <c r="J16" s="5" t="n">
        <v>14</v>
      </c>
      <c r="K16" s="6" t="n">
        <v>29.2857142857143</v>
      </c>
      <c r="L16" s="7" t="n">
        <v>29.2857142857143</v>
      </c>
      <c r="M16" s="5" t="str">
        <f aca="false">IF(K16="no cation","",IF(L16="","non-candidate",""))</f>
        <v/>
      </c>
      <c r="N16" s="5" t="str">
        <f aca="false">IF(M16="","",IF(B16&gt;0,U16,CONCATENATE("[",IF(M16="","",CONCATENATE("Al",IF(C16+(D16*(1+(C16*3)))&gt;1,VALUE(C16+(D16*(1+(C16*3)))),""),CONCATENATE(IF((E16*(1+(C16*3)))+(C16*H16)&gt;0," O",""),IF((E16*(1+(C16*3)))+(C16*H16)&gt;1,VALUE((E16*(1+(C16*3)))+(C16*H16)),"")),IF(F16=0,"",CONCATENATE("(OH)",IF((F16*(1+(C16*3)))+(C16*(4-H16))&gt;1,VALUE((F16*(1+(C16*3)))+(C16*(4-H16))),""))),IF(G16=0,"",CONCATENATE("(OH2)",IF(G16&gt;1,VALUE(G16),""))))),"]",IF(M16="","",IF(J16&gt;1,(CONCATENATE(VALUE(J16),"+")),"+")))))</f>
        <v/>
      </c>
      <c r="O16" s="5" t="str">
        <f aca="false">IF(B16&gt;0,"",IF(C16=0,CONCATENATE("[",CONCATENATE("Al",IF(D16&gt;1,VALUE(D16),""),IF(E16=0,"",CONCATENATE(" O",IF(E16&gt;1,VALUE(E16),""))),IF(F16=0,"",CONCATENATE("(OH)",IF(F16&gt;1,VALUE(F16),""))),IF(G16=0,"",CONCATENATE("(OH2)",IF(G16&gt;1,VALUE(G16),"")))),"]",IF(J16&gt;1,(CONCATENATE(VALUE(J16),"+")),"+")),CONCATENATE("[",S16,IF(P16&gt;1,VALUE(P16),""),IF((D16*3)&gt;((E16*2)+F16),"+","")," ]",VALUE(4)," ",T16,IF(H16&gt;0,VALUE(H16+1),""),"-"," ")))</f>
        <v>[Al6(OH)4(OH2)10]14+</v>
      </c>
      <c r="P16" s="5" t="str">
        <f aca="false">IF(C16&lt;1,"",(IF((3*D16)-(2*E16)-F16&gt;0, (3*D16)-(2*E16)-F16, 0)))</f>
        <v/>
      </c>
      <c r="Q16" s="5" t="str">
        <f aca="false">IF(C16&lt;1,"",(27*D16)+(16*(E16+F16+G16))+(F16+(G16*2)))</f>
        <v/>
      </c>
      <c r="R16" s="5" t="str">
        <f aca="false">IF(C16&lt;1,"",27+(16*(H16+(4-H16)))+(4-H16))</f>
        <v/>
      </c>
      <c r="S16" s="5" t="str">
        <f aca="false">CONCATENATE("[",CONCATENATE("Al",IF(D16&gt;1,VALUE(D16),""),IF(E16=0,"",CONCATENATE(" O",IF(E16&gt;1,VALUE(E16),""))),IF(F16=0,"",CONCATENATE("(OH)",IF(F16&gt;1,VALUE(F16),""))),IF(G16=0,"",CONCATENATE("(OH2)",IF(G16&gt;1,VALUE(G16),"")))),"]")</f>
        <v>[Al6(OH)4(OH2)10]</v>
      </c>
      <c r="T16" s="5" t="str">
        <f aca="false">CONCATENATE("[",CONCATENATE("Al",IF(H16=0,"",CONCATENATE("O",IF(H16&gt;1,VALUE(H16),""))),CONCATENATE(IF((4-H16)&gt;0,"(OH)",""),IF((4-H16)&gt;1,VALUE(4-H16),""))),"]")</f>
        <v>[Al(OH)4]</v>
      </c>
      <c r="U16" s="5" t="str">
        <f aca="false">IF(B16&gt;0,IF(M16="","",CONCATENATE("[",IF(M16="","",CONCATENATE("Al",IF(D16&gt;1,VALUE(D16),""),IF(E16=0,"",CONCATENATE(" O",IF(E16&gt;1,VALUE(E16),""))),IF(F16=0,"",CONCATENATE("(OH)",IF(F16&gt;1,VALUE(F16),""))),IF(G16=0,"",CONCATENATE("(OH2)",IF(G16&gt;1,VALUE(G16),""))))),"]",IF(M16="","",IF(J16&gt;1,(CONCATENATE(VALUE(J16),"+")),"+")))),"")</f>
        <v/>
      </c>
    </row>
    <row r="17" s="4" customFormat="true" ht="14.05" hidden="false" customHeight="false" outlineLevel="0" collapsed="false">
      <c r="A17" s="5" t="n">
        <v>4</v>
      </c>
      <c r="B17" s="5" t="n">
        <v>0</v>
      </c>
      <c r="C17" s="5" t="n">
        <v>0</v>
      </c>
      <c r="D17" s="5" t="n">
        <v>6</v>
      </c>
      <c r="E17" s="5" t="n">
        <v>2</v>
      </c>
      <c r="F17" s="5" t="n">
        <v>0</v>
      </c>
      <c r="G17" s="5" t="n">
        <v>12</v>
      </c>
      <c r="H17" s="5" t="n">
        <v>0</v>
      </c>
      <c r="I17" s="5" t="n">
        <v>410</v>
      </c>
      <c r="J17" s="5" t="n">
        <v>14</v>
      </c>
      <c r="K17" s="6" t="n">
        <v>29.2857142857143</v>
      </c>
      <c r="L17" s="7" t="n">
        <v>29.2857142857143</v>
      </c>
      <c r="M17" s="5" t="str">
        <f aca="false">IF(K17="no cation","",IF(L17="","non-candidate",""))</f>
        <v/>
      </c>
      <c r="N17" s="5" t="str">
        <f aca="false">IF(M17="","",IF(B17&gt;0,U17,CONCATENATE("[",IF(M17="","",CONCATENATE("Al",IF(C17+(D17*(1+(C17*3)))&gt;1,VALUE(C17+(D17*(1+(C17*3)))),""),CONCATENATE(IF((E17*(1+(C17*3)))+(C17*H17)&gt;0," O",""),IF((E17*(1+(C17*3)))+(C17*H17)&gt;1,VALUE((E17*(1+(C17*3)))+(C17*H17)),"")),IF(F17=0,"",CONCATENATE("(OH)",IF((F17*(1+(C17*3)))+(C17*(4-H17))&gt;1,VALUE((F17*(1+(C17*3)))+(C17*(4-H17))),""))),IF(G17=0,"",CONCATENATE("(OH2)",IF(G17&gt;1,VALUE(G17),""))))),"]",IF(M17="","",IF(J17&gt;1,(CONCATENATE(VALUE(J17),"+")),"+")))))</f>
        <v/>
      </c>
      <c r="O17" s="5" t="str">
        <f aca="false">IF(B17&gt;0,"",IF(C17=0,CONCATENATE("[",CONCATENATE("Al",IF(D17&gt;1,VALUE(D17),""),IF(E17=0,"",CONCATENATE(" O",IF(E17&gt;1,VALUE(E17),""))),IF(F17=0,"",CONCATENATE("(OH)",IF(F17&gt;1,VALUE(F17),""))),IF(G17=0,"",CONCATENATE("(OH2)",IF(G17&gt;1,VALUE(G17),"")))),"]",IF(J17&gt;1,(CONCATENATE(VALUE(J17),"+")),"+")),CONCATENATE("[",S17,IF(P17&gt;1,VALUE(P17),""),IF((D17*3)&gt;((E17*2)+F17),"+","")," ]",VALUE(4)," ",T17,IF(H17&gt;0,VALUE(H17+1),""),"-"," ")))</f>
        <v>[Al6 O2(OH2)12]14+</v>
      </c>
      <c r="P17" s="5" t="str">
        <f aca="false">IF(C17&lt;1,"",(IF((3*D17)-(2*E17)-F17&gt;0, (3*D17)-(2*E17)-F17, 0)))</f>
        <v/>
      </c>
      <c r="Q17" s="5" t="str">
        <f aca="false">IF(C17&lt;1,"",(27*D17)+(16*(E17+F17+G17))+(F17+(G17*2)))</f>
        <v/>
      </c>
      <c r="R17" s="5" t="str">
        <f aca="false">IF(C17&lt;1,"",27+(16*(H17+(4-H17)))+(4-H17))</f>
        <v/>
      </c>
      <c r="S17" s="5" t="str">
        <f aca="false">CONCATENATE("[",CONCATENATE("Al",IF(D17&gt;1,VALUE(D17),""),IF(E17=0,"",CONCATENATE(" O",IF(E17&gt;1,VALUE(E17),""))),IF(F17=0,"",CONCATENATE("(OH)",IF(F17&gt;1,VALUE(F17),""))),IF(G17=0,"",CONCATENATE("(OH2)",IF(G17&gt;1,VALUE(G17),"")))),"]")</f>
        <v>[Al6 O2(OH2)12]</v>
      </c>
      <c r="T17" s="5" t="str">
        <f aca="false">CONCATENATE("[",CONCATENATE("Al",IF(H17=0,"",CONCATENATE("O",IF(H17&gt;1,VALUE(H17),""))),CONCATENATE(IF((4-H17)&gt;0,"(OH)",""),IF((4-H17)&gt;1,VALUE(4-H17),""))),"]")</f>
        <v>[Al(OH)4]</v>
      </c>
      <c r="U17" s="5" t="str">
        <f aca="false">IF(B17&gt;0,IF(M17="","",CONCATENATE("[",IF(M17="","",CONCATENATE("Al",IF(D17&gt;1,VALUE(D17),""),IF(E17=0,"",CONCATENATE(" O",IF(E17&gt;1,VALUE(E17),""))),IF(F17=0,"",CONCATENATE("(OH)",IF(F17&gt;1,VALUE(F17),""))),IF(G17=0,"",CONCATENATE("(OH2)",IF(G17&gt;1,VALUE(G17),""))))),"]",IF(M17="","",IF(J17&gt;1,(CONCATENATE(VALUE(J17),"+")),"+")))),"")</f>
        <v/>
      </c>
    </row>
    <row r="18" s="4" customFormat="true" ht="14.05" hidden="false" customHeight="false" outlineLevel="0" collapsed="false">
      <c r="A18" s="5" t="n">
        <v>4</v>
      </c>
      <c r="B18" s="5" t="n">
        <v>0</v>
      </c>
      <c r="C18" s="5" t="n">
        <v>0</v>
      </c>
      <c r="D18" s="3" t="n">
        <v>6</v>
      </c>
      <c r="E18" s="3" t="n">
        <v>0</v>
      </c>
      <c r="F18" s="5" t="n">
        <v>5</v>
      </c>
      <c r="G18" s="5" t="n">
        <v>9</v>
      </c>
      <c r="H18" s="5" t="n">
        <v>0</v>
      </c>
      <c r="I18" s="5" t="n">
        <v>409</v>
      </c>
      <c r="J18" s="5" t="n">
        <v>13</v>
      </c>
      <c r="K18" s="6" t="n">
        <v>31.4615384615385</v>
      </c>
      <c r="L18" s="7" t="n">
        <v>31.4615384615385</v>
      </c>
      <c r="M18" s="5" t="str">
        <f aca="false">IF(K18="no cation","",IF(L18="","non-candidate",""))</f>
        <v/>
      </c>
      <c r="N18" s="5" t="str">
        <f aca="false">IF(M18="","",IF(B18&gt;0,U18,CONCATENATE("[",IF(M18="","",CONCATENATE("Al",IF(C18+(D18*(1+(C18*3)))&gt;1,VALUE(C18+(D18*(1+(C18*3)))),""),CONCATENATE(IF((E18*(1+(C18*3)))+(C18*H18)&gt;0," O",""),IF((E18*(1+(C18*3)))+(C18*H18)&gt;1,VALUE((E18*(1+(C18*3)))+(C18*H18)),"")),IF(F18=0,"",CONCATENATE("(OH)",IF((F18*(1+(C18*3)))+(C18*(4-H18))&gt;1,VALUE((F18*(1+(C18*3)))+(C18*(4-H18))),""))),IF(G18=0,"",CONCATENATE("(OH2)",IF(G18&gt;1,VALUE(G18),""))))),"]",IF(M18="","",IF(J18&gt;1,(CONCATENATE(VALUE(J18),"+")),"+")))))</f>
        <v/>
      </c>
      <c r="O18" s="5" t="str">
        <f aca="false">IF(B18&gt;0,"",IF(C18=0,CONCATENATE("[",CONCATENATE("Al",IF(D18&gt;1,VALUE(D18),""),IF(E18=0,"",CONCATENATE(" O",IF(E18&gt;1,VALUE(E18),""))),IF(F18=0,"",CONCATENATE("(OH)",IF(F18&gt;1,VALUE(F18),""))),IF(G18=0,"",CONCATENATE("(OH2)",IF(G18&gt;1,VALUE(G18),"")))),"]",IF(J18&gt;1,(CONCATENATE(VALUE(J18),"+")),"+")),CONCATENATE("[",S18,IF(P18&gt;1,VALUE(P18),""),IF((D18*3)&gt;((E18*2)+F18),"+","")," ]",VALUE(4)," ",T18,IF(H18&gt;0,VALUE(H18+1),""),"-"," ")))</f>
        <v>[Al6(OH)5(OH2)9]13+</v>
      </c>
      <c r="P18" s="5" t="str">
        <f aca="false">IF(C18&lt;1,"",(IF((3*D18)-(2*E18)-F18&gt;0, (3*D18)-(2*E18)-F18, 0)))</f>
        <v/>
      </c>
      <c r="Q18" s="5" t="str">
        <f aca="false">IF(C18&lt;1,"",(27*D18)+(16*(E18+F18+G18))+(F18+(G18*2)))</f>
        <v/>
      </c>
      <c r="R18" s="5" t="str">
        <f aca="false">IF(C18&lt;1,"",27+(16*(H18+(4-H18)))+(4-H18))</f>
        <v/>
      </c>
      <c r="S18" s="5" t="str">
        <f aca="false">CONCATENATE("[",CONCATENATE("Al",IF(D18&gt;1,VALUE(D18),""),IF(E18=0,"",CONCATENATE(" O",IF(E18&gt;1,VALUE(E18),""))),IF(F18=0,"",CONCATENATE("(OH)",IF(F18&gt;1,VALUE(F18),""))),IF(G18=0,"",CONCATENATE("(OH2)",IF(G18&gt;1,VALUE(G18),"")))),"]")</f>
        <v>[Al6(OH)5(OH2)9]</v>
      </c>
      <c r="T18" s="5" t="str">
        <f aca="false">CONCATENATE("[",CONCATENATE("Al",IF(H18=0,"",CONCATENATE("O",IF(H18&gt;1,VALUE(H18),""))),CONCATENATE(IF((4-H18)&gt;0,"(OH)",""),IF((4-H18)&gt;1,VALUE(4-H18),""))),"]")</f>
        <v>[Al(OH)4]</v>
      </c>
      <c r="U18" s="5" t="str">
        <f aca="false">IF(B18&gt;0,IF(M18="","",CONCATENATE("[",IF(M18="","",CONCATENATE("Al",IF(D18&gt;1,VALUE(D18),""),IF(E18=0,"",CONCATENATE(" O",IF(E18&gt;1,VALUE(E18),""))),IF(F18=0,"",CONCATENATE("(OH)",IF(F18&gt;1,VALUE(F18),""))),IF(G18=0,"",CONCATENATE("(OH2)",IF(G18&gt;1,VALUE(G18),""))))),"]",IF(M18="","",IF(J18&gt;1,(CONCATENATE(VALUE(J18),"+")),"+")))),"")</f>
        <v/>
      </c>
    </row>
    <row r="19" s="4" customFormat="true" ht="14.05" hidden="false" customHeight="false" outlineLevel="0" collapsed="false">
      <c r="A19" s="3" t="n">
        <v>4</v>
      </c>
      <c r="B19" s="5" t="n">
        <v>0</v>
      </c>
      <c r="C19" s="3" t="n">
        <v>0</v>
      </c>
      <c r="D19" s="3" t="n">
        <v>6</v>
      </c>
      <c r="E19" s="3" t="n">
        <v>2</v>
      </c>
      <c r="F19" s="5" t="n">
        <v>1</v>
      </c>
      <c r="G19" s="5" t="n">
        <v>11</v>
      </c>
      <c r="H19" s="3" t="n">
        <v>0</v>
      </c>
      <c r="I19" s="5" t="n">
        <v>409</v>
      </c>
      <c r="J19" s="5" t="n">
        <v>13</v>
      </c>
      <c r="K19" s="6" t="n">
        <v>31.4615384615385</v>
      </c>
      <c r="L19" s="7" t="n">
        <v>31.4615384615385</v>
      </c>
      <c r="M19" s="5" t="str">
        <f aca="false">IF(K19="no cation","",IF(L19="","non-candidate",""))</f>
        <v/>
      </c>
      <c r="N19" s="5" t="str">
        <f aca="false">IF(M19="","",IF(B19&gt;0,U19,CONCATENATE("[",IF(M19="","",CONCATENATE("Al",IF(C19+(D19*(1+(C19*3)))&gt;1,VALUE(C19+(D19*(1+(C19*3)))),""),CONCATENATE(IF((E19*(1+(C19*3)))+(C19*H19)&gt;0," O",""),IF((E19*(1+(C19*3)))+(C19*H19)&gt;1,VALUE((E19*(1+(C19*3)))+(C19*H19)),"")),IF(F19=0,"",CONCATENATE("(OH)",IF((F19*(1+(C19*3)))+(C19*(4-H19))&gt;1,VALUE((F19*(1+(C19*3)))+(C19*(4-H19))),""))),IF(G19=0,"",CONCATENATE("(OH2)",IF(G19&gt;1,VALUE(G19),""))))),"]",IF(M19="","",IF(J19&gt;1,(CONCATENATE(VALUE(J19),"+")),"+")))))</f>
        <v/>
      </c>
      <c r="O19" s="5" t="str">
        <f aca="false">IF(B19&gt;0,"",IF(C19=0,CONCATENATE("[",CONCATENATE("Al",IF(D19&gt;1,VALUE(D19),""),IF(E19=0,"",CONCATENATE(" O",IF(E19&gt;1,VALUE(E19),""))),IF(F19=0,"",CONCATENATE("(OH)",IF(F19&gt;1,VALUE(F19),""))),IF(G19=0,"",CONCATENATE("(OH2)",IF(G19&gt;1,VALUE(G19),"")))),"]",IF(J19&gt;1,(CONCATENATE(VALUE(J19),"+")),"+")),CONCATENATE("[",S19,IF(P19&gt;1,VALUE(P19),""),IF((D19*3)&gt;((E19*2)+F19),"+","")," ]",VALUE(4)," ",T19,IF(H19&gt;0,VALUE(H19+1),""),"-"," ")))</f>
        <v>[Al6 O2(OH)(OH2)11]13+</v>
      </c>
      <c r="P19" s="5" t="str">
        <f aca="false">IF(C19&lt;1,"",(IF((3*D19)-(2*E19)-F19&gt;0, (3*D19)-(2*E19)-F19, 0)))</f>
        <v/>
      </c>
      <c r="Q19" s="5" t="str">
        <f aca="false">IF(C19&lt;1,"",(27*D19)+(16*(E19+F19+G19))+(F19+(G19*2)))</f>
        <v/>
      </c>
      <c r="R19" s="5" t="str">
        <f aca="false">IF(C19&lt;1,"",27+(16*(H19+(4-H19)))+(4-H19))</f>
        <v/>
      </c>
      <c r="S19" s="5" t="str">
        <f aca="false">CONCATENATE("[",CONCATENATE("Al",IF(D19&gt;1,VALUE(D19),""),IF(E19=0,"",CONCATENATE(" O",IF(E19&gt;1,VALUE(E19),""))),IF(F19=0,"",CONCATENATE("(OH)",IF(F19&gt;1,VALUE(F19),""))),IF(G19=0,"",CONCATENATE("(OH2)",IF(G19&gt;1,VALUE(G19),"")))),"]")</f>
        <v>[Al6 O2(OH)(OH2)11]</v>
      </c>
      <c r="T19" s="5" t="str">
        <f aca="false">CONCATENATE("[",CONCATENATE("Al",IF(H19=0,"",CONCATENATE("O",IF(H19&gt;1,VALUE(H19),""))),CONCATENATE(IF((4-H19)&gt;0,"(OH)",""),IF((4-H19)&gt;1,VALUE(4-H19),""))),"]")</f>
        <v>[Al(OH)4]</v>
      </c>
      <c r="U19" s="5" t="str">
        <f aca="false">IF(B19&gt;0,IF(M19="","",CONCATENATE("[",IF(M19="","",CONCATENATE("Al",IF(D19&gt;1,VALUE(D19),""),IF(E19=0,"",CONCATENATE(" O",IF(E19&gt;1,VALUE(E19),""))),IF(F19=0,"",CONCATENATE("(OH)",IF(F19&gt;1,VALUE(F19),""))),IF(G19=0,"",CONCATENATE("(OH2)",IF(G19&gt;1,VALUE(G19),""))))),"]",IF(M19="","",IF(J19&gt;1,(CONCATENATE(VALUE(J19),"+")),"+")))),"")</f>
        <v/>
      </c>
    </row>
    <row r="20" s="4" customFormat="true" ht="14.05" hidden="false" customHeight="false" outlineLevel="0" collapsed="false">
      <c r="A20" s="3" t="n">
        <v>4</v>
      </c>
      <c r="B20" s="5" t="n">
        <v>0</v>
      </c>
      <c r="C20" s="3" t="n">
        <v>0</v>
      </c>
      <c r="D20" s="3" t="n">
        <v>5</v>
      </c>
      <c r="E20" s="3" t="n">
        <v>0</v>
      </c>
      <c r="F20" s="5" t="n">
        <v>4</v>
      </c>
      <c r="G20" s="5" t="n">
        <v>8</v>
      </c>
      <c r="H20" s="3" t="n">
        <v>0</v>
      </c>
      <c r="I20" s="5" t="n">
        <v>347</v>
      </c>
      <c r="J20" s="5" t="n">
        <v>11</v>
      </c>
      <c r="K20" s="6" t="n">
        <v>31.5454545454545</v>
      </c>
      <c r="L20" s="7" t="n">
        <v>31.5454545454545</v>
      </c>
      <c r="M20" s="5" t="str">
        <f aca="false">IF(K20="no cation","",IF(L20="","non-candidate",""))</f>
        <v/>
      </c>
      <c r="N20" s="5" t="str">
        <f aca="false">IF(M20="","",IF(B20&gt;0,U20,CONCATENATE("[",IF(M20="","",CONCATENATE("Al",IF(C20+(D20*(1+(C20*3)))&gt;1,VALUE(C20+(D20*(1+(C20*3)))),""),CONCATENATE(IF((E20*(1+(C20*3)))+(C20*H20)&gt;0," O",""),IF((E20*(1+(C20*3)))+(C20*H20)&gt;1,VALUE((E20*(1+(C20*3)))+(C20*H20)),"")),IF(F20=0,"",CONCATENATE("(OH)",IF((F20*(1+(C20*3)))+(C20*(4-H20))&gt;1,VALUE((F20*(1+(C20*3)))+(C20*(4-H20))),""))),IF(G20=0,"",CONCATENATE("(OH2)",IF(G20&gt;1,VALUE(G20),""))))),"]",IF(M20="","",IF(J20&gt;1,(CONCATENATE(VALUE(J20),"+")),"+")))))</f>
        <v/>
      </c>
      <c r="O20" s="5" t="str">
        <f aca="false">IF(B20&gt;0,"",IF(C20=0,CONCATENATE("[",CONCATENATE("Al",IF(D20&gt;1,VALUE(D20),""),IF(E20=0,"",CONCATENATE(" O",IF(E20&gt;1,VALUE(E20),""))),IF(F20=0,"",CONCATENATE("(OH)",IF(F20&gt;1,VALUE(F20),""))),IF(G20=0,"",CONCATENATE("(OH2)",IF(G20&gt;1,VALUE(G20),"")))),"]",IF(J20&gt;1,(CONCATENATE(VALUE(J20),"+")),"+")),CONCATENATE("[",S20,IF(P20&gt;1,VALUE(P20),""),IF((D20*3)&gt;((E20*2)+F20),"+","")," ]",VALUE(4)," ",T20,IF(H20&gt;0,VALUE(H20+1),""),"-"," ")))</f>
        <v>[Al5(OH)4(OH2)8]11+</v>
      </c>
      <c r="P20" s="5" t="str">
        <f aca="false">IF(C20&lt;1,"",(IF((3*D20)-(2*E20)-F20&gt;0, (3*D20)-(2*E20)-F20, 0)))</f>
        <v/>
      </c>
      <c r="Q20" s="5" t="str">
        <f aca="false">IF(C20&lt;1,"",(27*D20)+(16*(E20+F20+G20))+(F20+(G20*2)))</f>
        <v/>
      </c>
      <c r="R20" s="5" t="str">
        <f aca="false">IF(C20&lt;1,"",27+(16*(H20+(4-H20)))+(4-H20))</f>
        <v/>
      </c>
      <c r="S20" s="5" t="str">
        <f aca="false">CONCATENATE("[",CONCATENATE("Al",IF(D20&gt;1,VALUE(D20),""),IF(E20=0,"",CONCATENATE(" O",IF(E20&gt;1,VALUE(E20),""))),IF(F20=0,"",CONCATENATE("(OH)",IF(F20&gt;1,VALUE(F20),""))),IF(G20=0,"",CONCATENATE("(OH2)",IF(G20&gt;1,VALUE(G20),"")))),"]")</f>
        <v>[Al5(OH)4(OH2)8]</v>
      </c>
      <c r="T20" s="5" t="str">
        <f aca="false">CONCATENATE("[",CONCATENATE("Al",IF(H20=0,"",CONCATENATE("O",IF(H20&gt;1,VALUE(H20),""))),CONCATENATE(IF((4-H20)&gt;0,"(OH)",""),IF((4-H20)&gt;1,VALUE(4-H20),""))),"]")</f>
        <v>[Al(OH)4]</v>
      </c>
      <c r="U20" s="5" t="str">
        <f aca="false">IF(B20&gt;0,IF(M20="","",CONCATENATE("[",IF(M20="","",CONCATENATE("Al",IF(D20&gt;1,VALUE(D20),""),IF(E20=0,"",CONCATENATE(" O",IF(E20&gt;1,VALUE(E20),""))),IF(F20=0,"",CONCATENATE("(OH)",IF(F20&gt;1,VALUE(F20),""))),IF(G20=0,"",CONCATENATE("(OH2)",IF(G20&gt;1,VALUE(G20),""))))),"]",IF(M20="","",IF(J20&gt;1,(CONCATENATE(VALUE(J20),"+")),"+")))),"")</f>
        <v/>
      </c>
    </row>
    <row r="21" s="4" customFormat="true" ht="14.05" hidden="false" customHeight="false" outlineLevel="0" collapsed="false">
      <c r="A21" s="5" t="n">
        <v>4</v>
      </c>
      <c r="B21" s="5" t="n">
        <v>0</v>
      </c>
      <c r="C21" s="5" t="n">
        <v>0</v>
      </c>
      <c r="D21" s="5" t="n">
        <v>5</v>
      </c>
      <c r="E21" s="5" t="n">
        <v>2</v>
      </c>
      <c r="F21" s="5" t="n">
        <v>0</v>
      </c>
      <c r="G21" s="5" t="n">
        <v>10</v>
      </c>
      <c r="H21" s="5" t="n">
        <v>0</v>
      </c>
      <c r="I21" s="5" t="n">
        <v>347</v>
      </c>
      <c r="J21" s="5" t="n">
        <v>11</v>
      </c>
      <c r="K21" s="6" t="n">
        <v>31.5454545454545</v>
      </c>
      <c r="L21" s="7" t="n">
        <v>31.5454545454545</v>
      </c>
      <c r="M21" s="5" t="str">
        <f aca="false">IF(K21="no cation","",IF(L21="","non-candidate",""))</f>
        <v/>
      </c>
      <c r="N21" s="5" t="str">
        <f aca="false">IF(M21="","",IF(B21&gt;0,U21,CONCATENATE("[",IF(M21="","",CONCATENATE("Al",IF(C21+(D21*(1+(C21*3)))&gt;1,VALUE(C21+(D21*(1+(C21*3)))),""),CONCATENATE(IF((E21*(1+(C21*3)))+(C21*H21)&gt;0," O",""),IF((E21*(1+(C21*3)))+(C21*H21)&gt;1,VALUE((E21*(1+(C21*3)))+(C21*H21)),"")),IF(F21=0,"",CONCATENATE("(OH)",IF((F21*(1+(C21*3)))+(C21*(4-H21))&gt;1,VALUE((F21*(1+(C21*3)))+(C21*(4-H21))),""))),IF(G21=0,"",CONCATENATE("(OH2)",IF(G21&gt;1,VALUE(G21),""))))),"]",IF(M21="","",IF(J21&gt;1,(CONCATENATE(VALUE(J21),"+")),"+")))))</f>
        <v/>
      </c>
      <c r="O21" s="5" t="str">
        <f aca="false">IF(B21&gt;0,"",IF(C21=0,CONCATENATE("[",CONCATENATE("Al",IF(D21&gt;1,VALUE(D21),""),IF(E21=0,"",CONCATENATE(" O",IF(E21&gt;1,VALUE(E21),""))),IF(F21=0,"",CONCATENATE("(OH)",IF(F21&gt;1,VALUE(F21),""))),IF(G21=0,"",CONCATENATE("(OH2)",IF(G21&gt;1,VALUE(G21),"")))),"]",IF(J21&gt;1,(CONCATENATE(VALUE(J21),"+")),"+")),CONCATENATE("[",S21,IF(P21&gt;1,VALUE(P21),""),IF((D21*3)&gt;((E21*2)+F21),"+","")," ]",VALUE(4)," ",T21,IF(H21&gt;0,VALUE(H21+1),""),"-"," ")))</f>
        <v>[Al5 O2(OH2)10]11+</v>
      </c>
      <c r="P21" s="5" t="str">
        <f aca="false">IF(C21&lt;1,"",(IF((3*D21)-(2*E21)-F21&gt;0, (3*D21)-(2*E21)-F21, 0)))</f>
        <v/>
      </c>
      <c r="Q21" s="5" t="str">
        <f aca="false">IF(C21&lt;1,"",(27*D21)+(16*(E21+F21+G21))+(F21+(G21*2)))</f>
        <v/>
      </c>
      <c r="R21" s="5" t="str">
        <f aca="false">IF(C21&lt;1,"",27+(16*(H21+(4-H21)))+(4-H21))</f>
        <v/>
      </c>
      <c r="S21" s="5" t="str">
        <f aca="false">CONCATENATE("[",CONCATENATE("Al",IF(D21&gt;1,VALUE(D21),""),IF(E21=0,"",CONCATENATE(" O",IF(E21&gt;1,VALUE(E21),""))),IF(F21=0,"",CONCATENATE("(OH)",IF(F21&gt;1,VALUE(F21),""))),IF(G21=0,"",CONCATENATE("(OH2)",IF(G21&gt;1,VALUE(G21),"")))),"]")</f>
        <v>[Al5 O2(OH2)10]</v>
      </c>
      <c r="T21" s="5" t="str">
        <f aca="false">CONCATENATE("[",CONCATENATE("Al",IF(H21=0,"",CONCATENATE("O",IF(H21&gt;1,VALUE(H21),""))),CONCATENATE(IF((4-H21)&gt;0,"(OH)",""),IF((4-H21)&gt;1,VALUE(4-H21),""))),"]")</f>
        <v>[Al(OH)4]</v>
      </c>
      <c r="U21" s="5" t="str">
        <f aca="false">IF(B21&gt;0,IF(M21="","",CONCATENATE("[",IF(M21="","",CONCATENATE("Al",IF(D21&gt;1,VALUE(D21),""),IF(E21=0,"",CONCATENATE(" O",IF(E21&gt;1,VALUE(E21),""))),IF(F21=0,"",CONCATENATE("(OH)",IF(F21&gt;1,VALUE(F21),""))),IF(G21=0,"",CONCATENATE("(OH2)",IF(G21&gt;1,VALUE(G21),""))))),"]",IF(M21="","",IF(J21&gt;1,(CONCATENATE(VALUE(J21),"+")),"+")))),"")</f>
        <v/>
      </c>
    </row>
    <row r="22" s="4" customFormat="true" ht="14.05" hidden="false" customHeight="false" outlineLevel="0" collapsed="false">
      <c r="A22" s="5" t="n">
        <v>4</v>
      </c>
      <c r="B22" s="5" t="n">
        <v>0</v>
      </c>
      <c r="C22" s="5" t="n">
        <v>0</v>
      </c>
      <c r="D22" s="5" t="n">
        <v>4</v>
      </c>
      <c r="E22" s="5" t="n">
        <v>0</v>
      </c>
      <c r="F22" s="5" t="n">
        <v>3</v>
      </c>
      <c r="G22" s="5" t="n">
        <v>7</v>
      </c>
      <c r="H22" s="5" t="n">
        <v>0</v>
      </c>
      <c r="I22" s="5" t="n">
        <v>285</v>
      </c>
      <c r="J22" s="5" t="n">
        <v>9</v>
      </c>
      <c r="K22" s="6" t="n">
        <v>31.6666666666667</v>
      </c>
      <c r="L22" s="7" t="n">
        <v>31.6666666666667</v>
      </c>
      <c r="M22" s="5" t="str">
        <f aca="false">IF(K22="no cation","",IF(L22="","non-candidate",""))</f>
        <v/>
      </c>
      <c r="N22" s="5" t="str">
        <f aca="false">IF(M22="","",IF(B22&gt;0,U22,CONCATENATE("[",IF(M22="","",CONCATENATE("Al",IF(C22+(D22*(1+(C22*3)))&gt;1,VALUE(C22+(D22*(1+(C22*3)))),""),CONCATENATE(IF((E22*(1+(C22*3)))+(C22*H22)&gt;0," O",""),IF((E22*(1+(C22*3)))+(C22*H22)&gt;1,VALUE((E22*(1+(C22*3)))+(C22*H22)),"")),IF(F22=0,"",CONCATENATE("(OH)",IF((F22*(1+(C22*3)))+(C22*(4-H22))&gt;1,VALUE((F22*(1+(C22*3)))+(C22*(4-H22))),""))),IF(G22=0,"",CONCATENATE("(OH2)",IF(G22&gt;1,VALUE(G22),""))))),"]",IF(M22="","",IF(J22&gt;1,(CONCATENATE(VALUE(J22),"+")),"+")))))</f>
        <v/>
      </c>
      <c r="O22" s="5" t="str">
        <f aca="false">IF(B22&gt;0,"",IF(C22=0,CONCATENATE("[",CONCATENATE("Al",IF(D22&gt;1,VALUE(D22),""),IF(E22=0,"",CONCATENATE(" O",IF(E22&gt;1,VALUE(E22),""))),IF(F22=0,"",CONCATENATE("(OH)",IF(F22&gt;1,VALUE(F22),""))),IF(G22=0,"",CONCATENATE("(OH2)",IF(G22&gt;1,VALUE(G22),"")))),"]",IF(J22&gt;1,(CONCATENATE(VALUE(J22),"+")),"+")),CONCATENATE("[",S22,IF(P22&gt;1,VALUE(P22),""),IF((D22*3)&gt;((E22*2)+F22),"+","")," ]",VALUE(4)," ",T22,IF(H22&gt;0,VALUE(H22+1),""),"-"," ")))</f>
        <v>[Al4(OH)3(OH2)7]9+</v>
      </c>
      <c r="P22" s="5" t="str">
        <f aca="false">IF(C22&lt;1,"",(IF((3*D22)-(2*E22)-F22&gt;0, (3*D22)-(2*E22)-F22, 0)))</f>
        <v/>
      </c>
      <c r="Q22" s="5" t="str">
        <f aca="false">IF(C22&lt;1,"",(27*D22)+(16*(E22+F22+G22))+(F22+(G22*2)))</f>
        <v/>
      </c>
      <c r="R22" s="5" t="str">
        <f aca="false">IF(C22&lt;1,"",27+(16*(H22+(4-H22)))+(4-H22))</f>
        <v/>
      </c>
      <c r="S22" s="5" t="str">
        <f aca="false">CONCATENATE("[",CONCATENATE("Al",IF(D22&gt;1,VALUE(D22),""),IF(E22=0,"",CONCATENATE(" O",IF(E22&gt;1,VALUE(E22),""))),IF(F22=0,"",CONCATENATE("(OH)",IF(F22&gt;1,VALUE(F22),""))),IF(G22=0,"",CONCATENATE("(OH2)",IF(G22&gt;1,VALUE(G22),"")))),"]")</f>
        <v>[Al4(OH)3(OH2)7]</v>
      </c>
      <c r="T22" s="5" t="str">
        <f aca="false">CONCATENATE("[",CONCATENATE("Al",IF(H22=0,"",CONCATENATE("O",IF(H22&gt;1,VALUE(H22),""))),CONCATENATE(IF((4-H22)&gt;0,"(OH)",""),IF((4-H22)&gt;1,VALUE(4-H22),""))),"]")</f>
        <v>[Al(OH)4]</v>
      </c>
      <c r="U22" s="5" t="str">
        <f aca="false">IF(B22&gt;0,IF(M22="","",CONCATENATE("[",IF(M22="","",CONCATENATE("Al",IF(D22&gt;1,VALUE(D22),""),IF(E22=0,"",CONCATENATE(" O",IF(E22&gt;1,VALUE(E22),""))),IF(F22=0,"",CONCATENATE("(OH)",IF(F22&gt;1,VALUE(F22),""))),IF(G22=0,"",CONCATENATE("(OH2)",IF(G22&gt;1,VALUE(G22),""))))),"]",IF(M22="","",IF(J22&gt;1,(CONCATENATE(VALUE(J22),"+")),"+")))),"")</f>
        <v/>
      </c>
    </row>
    <row r="23" s="4" customFormat="true" ht="14.05" hidden="false" customHeight="false" outlineLevel="0" collapsed="false">
      <c r="A23" s="5" t="n">
        <v>4</v>
      </c>
      <c r="B23" s="5" t="n">
        <v>0</v>
      </c>
      <c r="C23" s="5" t="n">
        <v>0</v>
      </c>
      <c r="D23" s="5" t="n">
        <v>3</v>
      </c>
      <c r="E23" s="5" t="n">
        <v>0</v>
      </c>
      <c r="F23" s="5" t="n">
        <v>2</v>
      </c>
      <c r="G23" s="5" t="n">
        <v>6</v>
      </c>
      <c r="H23" s="5" t="n">
        <v>0</v>
      </c>
      <c r="I23" s="5" t="n">
        <v>223</v>
      </c>
      <c r="J23" s="5" t="n">
        <v>7</v>
      </c>
      <c r="K23" s="6" t="n">
        <v>31.8571428571429</v>
      </c>
      <c r="L23" s="7" t="n">
        <v>31.8571428571429</v>
      </c>
      <c r="M23" s="5" t="str">
        <f aca="false">IF(K23="no cation","",IF(L23="","non-candidate",""))</f>
        <v/>
      </c>
      <c r="N23" s="5" t="str">
        <f aca="false">IF(M23="","",IF(B23&gt;0,U23,CONCATENATE("[",IF(M23="","",CONCATENATE("Al",IF(C23+(D23*(1+(C23*3)))&gt;1,VALUE(C23+(D23*(1+(C23*3)))),""),CONCATENATE(IF((E23*(1+(C23*3)))+(C23*H23)&gt;0," O",""),IF((E23*(1+(C23*3)))+(C23*H23)&gt;1,VALUE((E23*(1+(C23*3)))+(C23*H23)),"")),IF(F23=0,"",CONCATENATE("(OH)",IF((F23*(1+(C23*3)))+(C23*(4-H23))&gt;1,VALUE((F23*(1+(C23*3)))+(C23*(4-H23))),""))),IF(G23=0,"",CONCATENATE("(OH2)",IF(G23&gt;1,VALUE(G23),""))))),"]",IF(M23="","",IF(J23&gt;1,(CONCATENATE(VALUE(J23),"+")),"+")))))</f>
        <v/>
      </c>
      <c r="O23" s="5" t="str">
        <f aca="false">IF(B23&gt;0,"",IF(C23=0,CONCATENATE("[",CONCATENATE("Al",IF(D23&gt;1,VALUE(D23),""),IF(E23=0,"",CONCATENATE(" O",IF(E23&gt;1,VALUE(E23),""))),IF(F23=0,"",CONCATENATE("(OH)",IF(F23&gt;1,VALUE(F23),""))),IF(G23=0,"",CONCATENATE("(OH2)",IF(G23&gt;1,VALUE(G23),"")))),"]",IF(J23&gt;1,(CONCATENATE(VALUE(J23),"+")),"+")),CONCATENATE("[",S23,IF(P23&gt;1,VALUE(P23),""),IF((D23*3)&gt;((E23*2)+F23),"+","")," ]",VALUE(4)," ",T23,IF(H23&gt;0,VALUE(H23+1),""),"-"," ")))</f>
        <v>[Al3(OH)2(OH2)6]7+</v>
      </c>
      <c r="P23" s="5" t="str">
        <f aca="false">IF(C23&lt;1,"",(IF((3*D23)-(2*E23)-F23&gt;0, (3*D23)-(2*E23)-F23, 0)))</f>
        <v/>
      </c>
      <c r="Q23" s="5" t="str">
        <f aca="false">IF(C23&lt;1,"",(27*D23)+(16*(E23+F23+G23))+(F23+(G23*2)))</f>
        <v/>
      </c>
      <c r="R23" s="5" t="str">
        <f aca="false">IF(C23&lt;1,"",27+(16*(H23+(4-H23)))+(4-H23))</f>
        <v/>
      </c>
      <c r="S23" s="5" t="str">
        <f aca="false">CONCATENATE("[",CONCATENATE("Al",IF(D23&gt;1,VALUE(D23),""),IF(E23=0,"",CONCATENATE(" O",IF(E23&gt;1,VALUE(E23),""))),IF(F23=0,"",CONCATENATE("(OH)",IF(F23&gt;1,VALUE(F23),""))),IF(G23=0,"",CONCATENATE("(OH2)",IF(G23&gt;1,VALUE(G23),"")))),"]")</f>
        <v>[Al3(OH)2(OH2)6]</v>
      </c>
      <c r="T23" s="5" t="str">
        <f aca="false">CONCATENATE("[",CONCATENATE("Al",IF(H23=0,"",CONCATENATE("O",IF(H23&gt;1,VALUE(H23),""))),CONCATENATE(IF((4-H23)&gt;0,"(OH)",""),IF((4-H23)&gt;1,VALUE(4-H23),""))),"]")</f>
        <v>[Al(OH)4]</v>
      </c>
      <c r="U23" s="5" t="str">
        <f aca="false">IF(B23&gt;0,IF(M23="","",CONCATENATE("[",IF(M23="","",CONCATENATE("Al",IF(D23&gt;1,VALUE(D23),""),IF(E23=0,"",CONCATENATE(" O",IF(E23&gt;1,VALUE(E23),""))),IF(F23=0,"",CONCATENATE("(OH)",IF(F23&gt;1,VALUE(F23),""))),IF(G23=0,"",CONCATENATE("(OH2)",IF(G23&gt;1,VALUE(G23),""))))),"]",IF(M23="","",IF(J23&gt;1,(CONCATENATE(VALUE(J23),"+")),"+")))),"")</f>
        <v/>
      </c>
    </row>
    <row r="24" s="4" customFormat="true" ht="14.05" hidden="false" customHeight="false" outlineLevel="0" collapsed="false">
      <c r="A24" s="5" t="n">
        <v>4</v>
      </c>
      <c r="B24" s="5" t="n">
        <v>0</v>
      </c>
      <c r="C24" s="5" t="n">
        <v>0</v>
      </c>
      <c r="D24" s="3" t="n">
        <v>2</v>
      </c>
      <c r="E24" s="3" t="n">
        <v>0</v>
      </c>
      <c r="F24" s="5" t="n">
        <v>1</v>
      </c>
      <c r="G24" s="5" t="n">
        <v>5</v>
      </c>
      <c r="H24" s="5" t="n">
        <v>0</v>
      </c>
      <c r="I24" s="5" t="n">
        <v>161</v>
      </c>
      <c r="J24" s="5" t="n">
        <v>5</v>
      </c>
      <c r="K24" s="6" t="n">
        <v>32.2</v>
      </c>
      <c r="L24" s="7" t="n">
        <v>32.2</v>
      </c>
      <c r="M24" s="5" t="str">
        <f aca="false">IF(K24="no cation","",IF(L24="","non-candidate",""))</f>
        <v/>
      </c>
      <c r="N24" s="5" t="str">
        <f aca="false">IF(M24="","",IF(B24&gt;0,U24,CONCATENATE("[",IF(M24="","",CONCATENATE("Al",IF(C24+(D24*(1+(C24*3)))&gt;1,VALUE(C24+(D24*(1+(C24*3)))),""),CONCATENATE(IF((E24*(1+(C24*3)))+(C24*H24)&gt;0," O",""),IF((E24*(1+(C24*3)))+(C24*H24)&gt;1,VALUE((E24*(1+(C24*3)))+(C24*H24)),"")),IF(F24=0,"",CONCATENATE("(OH)",IF((F24*(1+(C24*3)))+(C24*(4-H24))&gt;1,VALUE((F24*(1+(C24*3)))+(C24*(4-H24))),""))),IF(G24=0,"",CONCATENATE("(OH2)",IF(G24&gt;1,VALUE(G24),""))))),"]",IF(M24="","",IF(J24&gt;1,(CONCATENATE(VALUE(J24),"+")),"+")))))</f>
        <v/>
      </c>
      <c r="O24" s="5" t="str">
        <f aca="false">IF(B24&gt;0,"",IF(C24=0,CONCATENATE("[",CONCATENATE("Al",IF(D24&gt;1,VALUE(D24),""),IF(E24=0,"",CONCATENATE(" O",IF(E24&gt;1,VALUE(E24),""))),IF(F24=0,"",CONCATENATE("(OH)",IF(F24&gt;1,VALUE(F24),""))),IF(G24=0,"",CONCATENATE("(OH2)",IF(G24&gt;1,VALUE(G24),"")))),"]",IF(J24&gt;1,(CONCATENATE(VALUE(J24),"+")),"+")),CONCATENATE("[",S24,IF(P24&gt;1,VALUE(P24),""),IF((D24*3)&gt;((E24*2)+F24),"+","")," ]",VALUE(4)," ",T24,IF(H24&gt;0,VALUE(H24+1),""),"-"," ")))</f>
        <v>[Al2(OH)(OH2)5]5+</v>
      </c>
      <c r="P24" s="5" t="str">
        <f aca="false">IF(C24&lt;1,"",(IF((3*D24)-(2*E24)-F24&gt;0, (3*D24)-(2*E24)-F24, 0)))</f>
        <v/>
      </c>
      <c r="Q24" s="5" t="str">
        <f aca="false">IF(C24&lt;1,"",(27*D24)+(16*(E24+F24+G24))+(F24+(G24*2)))</f>
        <v/>
      </c>
      <c r="R24" s="5" t="str">
        <f aca="false">IF(C24&lt;1,"",27+(16*(H24+(4-H24)))+(4-H24))</f>
        <v/>
      </c>
      <c r="S24" s="5" t="str">
        <f aca="false">CONCATENATE("[",CONCATENATE("Al",IF(D24&gt;1,VALUE(D24),""),IF(E24=0,"",CONCATENATE(" O",IF(E24&gt;1,VALUE(E24),""))),IF(F24=0,"",CONCATENATE("(OH)",IF(F24&gt;1,VALUE(F24),""))),IF(G24=0,"",CONCATENATE("(OH2)",IF(G24&gt;1,VALUE(G24),"")))),"]")</f>
        <v>[Al2(OH)(OH2)5]</v>
      </c>
      <c r="T24" s="5" t="str">
        <f aca="false">CONCATENATE("[",CONCATENATE("Al",IF(H24=0,"",CONCATENATE("O",IF(H24&gt;1,VALUE(H24),""))),CONCATENATE(IF((4-H24)&gt;0,"(OH)",""),IF((4-H24)&gt;1,VALUE(4-H24),""))),"]")</f>
        <v>[Al(OH)4]</v>
      </c>
      <c r="U24" s="5" t="str">
        <f aca="false">IF(B24&gt;0,IF(M24="","",CONCATENATE("[",IF(M24="","",CONCATENATE("Al",IF(D24&gt;1,VALUE(D24),""),IF(E24=0,"",CONCATENATE(" O",IF(E24&gt;1,VALUE(E24),""))),IF(F24=0,"",CONCATENATE("(OH)",IF(F24&gt;1,VALUE(F24),""))),IF(G24=0,"",CONCATENATE("(OH2)",IF(G24&gt;1,VALUE(G24),""))))),"]",IF(M24="","",IF(J24&gt;1,(CONCATENATE(VALUE(J24),"+")),"+")))),"")</f>
        <v/>
      </c>
    </row>
    <row r="25" s="4" customFormat="true" ht="14.05" hidden="false" customHeight="false" outlineLevel="0" collapsed="false">
      <c r="A25" s="5" t="n">
        <v>4</v>
      </c>
      <c r="B25" s="5" t="n">
        <v>0</v>
      </c>
      <c r="C25" s="5" t="n">
        <v>0</v>
      </c>
      <c r="D25" s="5" t="n">
        <v>1</v>
      </c>
      <c r="E25" s="5" t="n">
        <v>0</v>
      </c>
      <c r="F25" s="5" t="n">
        <v>0</v>
      </c>
      <c r="G25" s="5" t="n">
        <v>4</v>
      </c>
      <c r="H25" s="5" t="n">
        <v>0</v>
      </c>
      <c r="I25" s="5" t="n">
        <v>99</v>
      </c>
      <c r="J25" s="5" t="n">
        <v>3</v>
      </c>
      <c r="K25" s="6" t="n">
        <v>33</v>
      </c>
      <c r="L25" s="7" t="n">
        <v>33</v>
      </c>
      <c r="M25" s="5" t="str">
        <f aca="false">IF(K25="no cation","",IF(L25="","non-candidate",""))</f>
        <v/>
      </c>
      <c r="N25" s="5" t="str">
        <f aca="false">IF(M25="","",IF(B25&gt;0,U25,CONCATENATE("[",IF(M25="","",CONCATENATE("Al",IF(C25+(D25*(1+(C25*3)))&gt;1,VALUE(C25+(D25*(1+(C25*3)))),""),CONCATENATE(IF((E25*(1+(C25*3)))+(C25*H25)&gt;0," O",""),IF((E25*(1+(C25*3)))+(C25*H25)&gt;1,VALUE((E25*(1+(C25*3)))+(C25*H25)),"")),IF(F25=0,"",CONCATENATE("(OH)",IF((F25*(1+(C25*3)))+(C25*(4-H25))&gt;1,VALUE((F25*(1+(C25*3)))+(C25*(4-H25))),""))),IF(G25=0,"",CONCATENATE("(OH2)",IF(G25&gt;1,VALUE(G25),""))))),"]",IF(M25="","",IF(J25&gt;1,(CONCATENATE(VALUE(J25),"+")),"+")))))</f>
        <v/>
      </c>
      <c r="O25" s="5" t="str">
        <f aca="false">IF(B25&gt;0,"",IF(C25=0,CONCATENATE("[",CONCATENATE("Al",IF(D25&gt;1,VALUE(D25),""),IF(E25=0,"",CONCATENATE(" O",IF(E25&gt;1,VALUE(E25),""))),IF(F25=0,"",CONCATENATE("(OH)",IF(F25&gt;1,VALUE(F25),""))),IF(G25=0,"",CONCATENATE("(OH2)",IF(G25&gt;1,VALUE(G25),"")))),"]",IF(J25&gt;1,(CONCATENATE(VALUE(J25),"+")),"+")),CONCATENATE("[",S25,IF(P25&gt;1,VALUE(P25),""),IF((D25*3)&gt;((E25*2)+F25),"+","")," ]",VALUE(4)," ",T25,IF(H25&gt;0,VALUE(H25+1),""),"-"," ")))</f>
        <v>[Al(OH2)4]3+</v>
      </c>
      <c r="P25" s="5" t="str">
        <f aca="false">IF(C25&lt;1,"",(IF((3*D25)-(2*E25)-F25&gt;0, (3*D25)-(2*E25)-F25, 0)))</f>
        <v/>
      </c>
      <c r="Q25" s="5" t="str">
        <f aca="false">IF(C25&lt;1,"",(27*D25)+(16*(E25+F25+G25))+(F25+(G25*2)))</f>
        <v/>
      </c>
      <c r="R25" s="5" t="str">
        <f aca="false">IF(C25&lt;1,"",27+(16*(H25+(4-H25)))+(4-H25))</f>
        <v/>
      </c>
      <c r="S25" s="5" t="str">
        <f aca="false">CONCATENATE("[",CONCATENATE("Al",IF(D25&gt;1,VALUE(D25),""),IF(E25=0,"",CONCATENATE(" O",IF(E25&gt;1,VALUE(E25),""))),IF(F25=0,"",CONCATENATE("(OH)",IF(F25&gt;1,VALUE(F25),""))),IF(G25=0,"",CONCATENATE("(OH2)",IF(G25&gt;1,VALUE(G25),"")))),"]")</f>
        <v>[Al(OH2)4]</v>
      </c>
      <c r="T25" s="5" t="str">
        <f aca="false">CONCATENATE("[",CONCATENATE("Al",IF(H25=0,"",CONCATENATE("O",IF(H25&gt;1,VALUE(H25),""))),CONCATENATE(IF((4-H25)&gt;0,"(OH)",""),IF((4-H25)&gt;1,VALUE(4-H25),""))),"]")</f>
        <v>[Al(OH)4]</v>
      </c>
      <c r="U25" s="5" t="str">
        <f aca="false">IF(B25&gt;0,IF(M25="","",CONCATENATE("[",IF(M25="","",CONCATENATE("Al",IF(D25&gt;1,VALUE(D25),""),IF(E25=0,"",CONCATENATE(" O",IF(E25&gt;1,VALUE(E25),""))),IF(F25=0,"",CONCATENATE("(OH)",IF(F25&gt;1,VALUE(F25),""))),IF(G25=0,"",CONCATENATE("(OH2)",IF(G25&gt;1,VALUE(G25),""))))),"]",IF(M25="","",IF(J25&gt;1,(CONCATENATE(VALUE(J25),"+")),"+")))),"")</f>
        <v/>
      </c>
    </row>
    <row r="26" s="4" customFormat="true" ht="14.05" hidden="false" customHeight="false" outlineLevel="0" collapsed="false">
      <c r="A26" s="5" t="n">
        <v>6</v>
      </c>
      <c r="B26" s="5" t="n">
        <v>1</v>
      </c>
      <c r="C26" s="5" t="n">
        <v>0</v>
      </c>
      <c r="D26" s="5" t="n">
        <v>6</v>
      </c>
      <c r="E26" s="5" t="n">
        <v>0</v>
      </c>
      <c r="F26" s="5" t="n">
        <v>0</v>
      </c>
      <c r="G26" s="5" t="n">
        <v>24</v>
      </c>
      <c r="H26" s="5" t="n">
        <v>0</v>
      </c>
      <c r="I26" s="5" t="n">
        <v>594</v>
      </c>
      <c r="J26" s="5" t="n">
        <v>18</v>
      </c>
      <c r="K26" s="6" t="n">
        <v>33</v>
      </c>
      <c r="L26" s="7" t="n">
        <v>33</v>
      </c>
      <c r="M26" s="5" t="str">
        <f aca="false">IF(K26="no cation","",IF(L26="","non-candidate",""))</f>
        <v/>
      </c>
      <c r="N26" s="5" t="str">
        <f aca="false">IF(M26="","",IF(B26&gt;0,U26,CONCATENATE("[",IF(M26="","",CONCATENATE("Al",IF(C26+(D26*(1+(C26*3)))&gt;1,VALUE(C26+(D26*(1+(C26*3)))),""),CONCATENATE(IF((E26*(1+(C26*3)))+(C26*H26)&gt;0," O",""),IF((E26*(1+(C26*3)))+(C26*H26)&gt;1,VALUE((E26*(1+(C26*3)))+(C26*H26)),"")),IF(F26=0,"",CONCATENATE("(OH)",IF((F26*(1+(C26*3)))+(C26*(4-H26))&gt;1,VALUE((F26*(1+(C26*3)))+(C26*(4-H26))),""))),IF(G26=0,"",CONCATENATE("(OH2)",IF(G26&gt;1,VALUE(G26),""))))),"]",IF(M26="","",IF(J26&gt;1,(CONCATENATE(VALUE(J26),"+")),"+")))))</f>
        <v/>
      </c>
      <c r="O26" s="5" t="str">
        <f aca="false">IF(B26&gt;0,"",IF(C26=0,CONCATENATE("[",CONCATENATE("Al",IF(D26&gt;1,VALUE(D26),""),IF(E26=0,"",CONCATENATE(" O",IF(E26&gt;1,VALUE(E26),""))),IF(F26=0,"",CONCATENATE("(OH)",IF(F26&gt;1,VALUE(F26),""))),IF(G26=0,"",CONCATENATE("(OH2)",IF(G26&gt;1,VALUE(G26),"")))),"]",IF(J26&gt;1,(CONCATENATE(VALUE(J26),"+")),"+")),CONCATENATE("[",S26,IF(P26&gt;1,VALUE(P26),""),IF((D26*3)&gt;((E26*2)+F26),"+","")," ]",VALUE(4)," ",T26,IF(H26&gt;0,VALUE(H26+1),""),"-"," ")))</f>
        <v/>
      </c>
      <c r="P26" s="5" t="str">
        <f aca="false">IF(C26&lt;1,"",(IF((3*D26)-(2*E26)-F26&gt;0, (3*D26)-(2*E26)-F26, 0)))</f>
        <v/>
      </c>
      <c r="Q26" s="5" t="str">
        <f aca="false">IF(C26&lt;1,"",(27*D26)+(16*(E26+F26+G26))+(F26+(G26*2)))</f>
        <v/>
      </c>
      <c r="R26" s="5" t="str">
        <f aca="false">IF(C26&lt;1,"",27+(16*(H26+(4-H26)))+(4-H26))</f>
        <v/>
      </c>
      <c r="S26" s="5" t="str">
        <f aca="false">CONCATENATE("[",CONCATENATE("Al",IF(D26&gt;1,VALUE(D26),""),IF(E26=0,"",CONCATENATE(" O",IF(E26&gt;1,VALUE(E26),""))),IF(F26=0,"",CONCATENATE("(OH)",IF(F26&gt;1,VALUE(F26),""))),IF(G26=0,"",CONCATENATE("(OH2)",IF(G26&gt;1,VALUE(G26),"")))),"]")</f>
        <v>[Al6(OH2)24]</v>
      </c>
      <c r="T26" s="5" t="str">
        <f aca="false">CONCATENATE("[",CONCATENATE("Al",IF(H26=0,"",CONCATENATE("O",IF(H26&gt;1,VALUE(H26),""))),CONCATENATE(IF((4-H26)&gt;0,"(OH)",""),IF((4-H26)&gt;1,VALUE(4-H26),""))),"]")</f>
        <v>[Al(OH)4]</v>
      </c>
      <c r="U26" s="5" t="str">
        <f aca="false">IF(B26&gt;0,IF(M26="","",CONCATENATE("[",IF(M26="","",CONCATENATE("Al",IF(D26&gt;1,VALUE(D26),""),IF(E26=0,"",CONCATENATE(" O",IF(E26&gt;1,VALUE(E26),""))),IF(F26=0,"",CONCATENATE("(OH)",IF(F26&gt;1,VALUE(F26),""))),IF(G26=0,"",CONCATENATE("(OH2)",IF(G26&gt;1,VALUE(G26),""))))),"]",IF(M26="","",IF(J26&gt;1,(CONCATENATE(VALUE(J26),"+")),"+")))),"")</f>
        <v/>
      </c>
    </row>
    <row r="27" s="4" customFormat="true" ht="14.05" hidden="false" customHeight="false" outlineLevel="0" collapsed="false">
      <c r="A27" s="5" t="n">
        <v>4</v>
      </c>
      <c r="B27" s="5" t="n">
        <v>0</v>
      </c>
      <c r="C27" s="5" t="n">
        <v>0</v>
      </c>
      <c r="D27" s="5" t="n">
        <v>6</v>
      </c>
      <c r="E27" s="5" t="n">
        <v>0</v>
      </c>
      <c r="F27" s="5" t="n">
        <v>6</v>
      </c>
      <c r="G27" s="5" t="n">
        <v>8</v>
      </c>
      <c r="H27" s="5" t="n">
        <v>0</v>
      </c>
      <c r="I27" s="5" t="n">
        <v>408</v>
      </c>
      <c r="J27" s="5" t="n">
        <v>12</v>
      </c>
      <c r="K27" s="6" t="n">
        <v>34</v>
      </c>
      <c r="L27" s="7" t="n">
        <v>34</v>
      </c>
      <c r="M27" s="5" t="str">
        <f aca="false">IF(K27="no cation","",IF(L27="","non-candidate",""))</f>
        <v/>
      </c>
      <c r="N27" s="5" t="str">
        <f aca="false">IF(M27="","",IF(B27&gt;0,U27,CONCATENATE("[",IF(M27="","",CONCATENATE("Al",IF(C27+(D27*(1+(C27*3)))&gt;1,VALUE(C27+(D27*(1+(C27*3)))),""),CONCATENATE(IF((E27*(1+(C27*3)))+(C27*H27)&gt;0," O",""),IF((E27*(1+(C27*3)))+(C27*H27)&gt;1,VALUE((E27*(1+(C27*3)))+(C27*H27)),"")),IF(F27=0,"",CONCATENATE("(OH)",IF((F27*(1+(C27*3)))+(C27*(4-H27))&gt;1,VALUE((F27*(1+(C27*3)))+(C27*(4-H27))),""))),IF(G27=0,"",CONCATENATE("(OH2)",IF(G27&gt;1,VALUE(G27),""))))),"]",IF(M27="","",IF(J27&gt;1,(CONCATENATE(VALUE(J27),"+")),"+")))))</f>
        <v/>
      </c>
      <c r="O27" s="5" t="str">
        <f aca="false">IF(B27&gt;0,"",IF(C27=0,CONCATENATE("[",CONCATENATE("Al",IF(D27&gt;1,VALUE(D27),""),IF(E27=0,"",CONCATENATE(" O",IF(E27&gt;1,VALUE(E27),""))),IF(F27=0,"",CONCATENATE("(OH)",IF(F27&gt;1,VALUE(F27),""))),IF(G27=0,"",CONCATENATE("(OH2)",IF(G27&gt;1,VALUE(G27),"")))),"]",IF(J27&gt;1,(CONCATENATE(VALUE(J27),"+")),"+")),CONCATENATE("[",S27,IF(P27&gt;1,VALUE(P27),""),IF((D27*3)&gt;((E27*2)+F27),"+","")," ]",VALUE(4)," ",T27,IF(H27&gt;0,VALUE(H27+1),""),"-"," ")))</f>
        <v>[Al6(OH)6(OH2)8]12+</v>
      </c>
      <c r="P27" s="5" t="str">
        <f aca="false">IF(C27&lt;1,"",(IF((3*D27)-(2*E27)-F27&gt;0, (3*D27)-(2*E27)-F27, 0)))</f>
        <v/>
      </c>
      <c r="Q27" s="5" t="str">
        <f aca="false">IF(C27&lt;1,"",(27*D27)+(16*(E27+F27+G27))+(F27+(G27*2)))</f>
        <v/>
      </c>
      <c r="R27" s="5" t="str">
        <f aca="false">IF(C27&lt;1,"",27+(16*(H27+(4-H27)))+(4-H27))</f>
        <v/>
      </c>
      <c r="S27" s="5" t="str">
        <f aca="false">CONCATENATE("[",CONCATENATE("Al",IF(D27&gt;1,VALUE(D27),""),IF(E27=0,"",CONCATENATE(" O",IF(E27&gt;1,VALUE(E27),""))),IF(F27=0,"",CONCATENATE("(OH)",IF(F27&gt;1,VALUE(F27),""))),IF(G27=0,"",CONCATENATE("(OH2)",IF(G27&gt;1,VALUE(G27),"")))),"]")</f>
        <v>[Al6(OH)6(OH2)8]</v>
      </c>
      <c r="T27" s="5" t="str">
        <f aca="false">CONCATENATE("[",CONCATENATE("Al",IF(H27=0,"",CONCATENATE("O",IF(H27&gt;1,VALUE(H27),""))),CONCATENATE(IF((4-H27)&gt;0,"(OH)",""),IF((4-H27)&gt;1,VALUE(4-H27),""))),"]")</f>
        <v>[Al(OH)4]</v>
      </c>
      <c r="U27" s="5" t="str">
        <f aca="false">IF(B27&gt;0,IF(M27="","",CONCATENATE("[",IF(M27="","",CONCATENATE("Al",IF(D27&gt;1,VALUE(D27),""),IF(E27=0,"",CONCATENATE(" O",IF(E27&gt;1,VALUE(E27),""))),IF(F27=0,"",CONCATENATE("(OH)",IF(F27&gt;1,VALUE(F27),""))),IF(G27=0,"",CONCATENATE("(OH2)",IF(G27&gt;1,VALUE(G27),""))))),"]",IF(M27="","",IF(J27&gt;1,(CONCATENATE(VALUE(J27),"+")),"+")))),"")</f>
        <v/>
      </c>
    </row>
    <row r="28" s="4" customFormat="true" ht="14.05" hidden="false" customHeight="false" outlineLevel="0" collapsed="false">
      <c r="A28" s="5" t="n">
        <v>4</v>
      </c>
      <c r="B28" s="5" t="n">
        <v>0</v>
      </c>
      <c r="C28" s="5" t="n">
        <v>0</v>
      </c>
      <c r="D28" s="5" t="n">
        <v>6</v>
      </c>
      <c r="E28" s="5" t="n">
        <v>2</v>
      </c>
      <c r="F28" s="5" t="n">
        <v>2</v>
      </c>
      <c r="G28" s="5" t="n">
        <v>10</v>
      </c>
      <c r="H28" s="5" t="n">
        <v>0</v>
      </c>
      <c r="I28" s="5" t="n">
        <v>408</v>
      </c>
      <c r="J28" s="5" t="n">
        <v>12</v>
      </c>
      <c r="K28" s="6" t="n">
        <v>34</v>
      </c>
      <c r="L28" s="7" t="n">
        <v>34</v>
      </c>
      <c r="M28" s="5" t="str">
        <f aca="false">IF(K28="no cation","",IF(L28="","non-candidate",""))</f>
        <v/>
      </c>
      <c r="N28" s="5" t="str">
        <f aca="false">IF(M28="","",IF(B28&gt;0,U28,CONCATENATE("[",IF(M28="","",CONCATENATE("Al",IF(C28+(D28*(1+(C28*3)))&gt;1,VALUE(C28+(D28*(1+(C28*3)))),""),CONCATENATE(IF((E28*(1+(C28*3)))+(C28*H28)&gt;0," O",""),IF((E28*(1+(C28*3)))+(C28*H28)&gt;1,VALUE((E28*(1+(C28*3)))+(C28*H28)),"")),IF(F28=0,"",CONCATENATE("(OH)",IF((F28*(1+(C28*3)))+(C28*(4-H28))&gt;1,VALUE((F28*(1+(C28*3)))+(C28*(4-H28))),""))),IF(G28=0,"",CONCATENATE("(OH2)",IF(G28&gt;1,VALUE(G28),""))))),"]",IF(M28="","",IF(J28&gt;1,(CONCATENATE(VALUE(J28),"+")),"+")))))</f>
        <v/>
      </c>
      <c r="O28" s="5" t="str">
        <f aca="false">IF(B28&gt;0,"",IF(C28=0,CONCATENATE("[",CONCATENATE("Al",IF(D28&gt;1,VALUE(D28),""),IF(E28=0,"",CONCATENATE(" O",IF(E28&gt;1,VALUE(E28),""))),IF(F28=0,"",CONCATENATE("(OH)",IF(F28&gt;1,VALUE(F28),""))),IF(G28=0,"",CONCATENATE("(OH2)",IF(G28&gt;1,VALUE(G28),"")))),"]",IF(J28&gt;1,(CONCATENATE(VALUE(J28),"+")),"+")),CONCATENATE("[",S28,IF(P28&gt;1,VALUE(P28),""),IF((D28*3)&gt;((E28*2)+F28),"+","")," ]",VALUE(4)," ",T28,IF(H28&gt;0,VALUE(H28+1),""),"-"," ")))</f>
        <v>[Al6 O2(OH)2(OH2)10]12+</v>
      </c>
      <c r="P28" s="5" t="str">
        <f aca="false">IF(C28&lt;1,"",(IF((3*D28)-(2*E28)-F28&gt;0, (3*D28)-(2*E28)-F28, 0)))</f>
        <v/>
      </c>
      <c r="Q28" s="5" t="str">
        <f aca="false">IF(C28&lt;1,"",(27*D28)+(16*(E28+F28+G28))+(F28+(G28*2)))</f>
        <v/>
      </c>
      <c r="R28" s="5" t="str">
        <f aca="false">IF(C28&lt;1,"",27+(16*(H28+(4-H28)))+(4-H28))</f>
        <v/>
      </c>
      <c r="S28" s="5" t="str">
        <f aca="false">CONCATENATE("[",CONCATENATE("Al",IF(D28&gt;1,VALUE(D28),""),IF(E28=0,"",CONCATENATE(" O",IF(E28&gt;1,VALUE(E28),""))),IF(F28=0,"",CONCATENATE("(OH)",IF(F28&gt;1,VALUE(F28),""))),IF(G28=0,"",CONCATENATE("(OH2)",IF(G28&gt;1,VALUE(G28),"")))),"]")</f>
        <v>[Al6 O2(OH)2(OH2)10]</v>
      </c>
      <c r="T28" s="5" t="str">
        <f aca="false">CONCATENATE("[",CONCATENATE("Al",IF(H28=0,"",CONCATENATE("O",IF(H28&gt;1,VALUE(H28),""))),CONCATENATE(IF((4-H28)&gt;0,"(OH)",""),IF((4-H28)&gt;1,VALUE(4-H28),""))),"]")</f>
        <v>[Al(OH)4]</v>
      </c>
      <c r="U28" s="5" t="str">
        <f aca="false">IF(B28&gt;0,IF(M28="","",CONCATENATE("[",IF(M28="","",CONCATENATE("Al",IF(D28&gt;1,VALUE(D28),""),IF(E28=0,"",CONCATENATE(" O",IF(E28&gt;1,VALUE(E28),""))),IF(F28=0,"",CONCATENATE("(OH)",IF(F28&gt;1,VALUE(F28),""))),IF(G28=0,"",CONCATENATE("(OH2)",IF(G28&gt;1,VALUE(G28),""))))),"]",IF(M28="","",IF(J28&gt;1,(CONCATENATE(VALUE(J28),"+")),"+")))),"")</f>
        <v/>
      </c>
    </row>
    <row r="29" s="4" customFormat="true" ht="14.05" hidden="false" customHeight="false" outlineLevel="0" collapsed="false">
      <c r="A29" s="3" t="n">
        <v>4</v>
      </c>
      <c r="B29" s="3" t="n">
        <v>0</v>
      </c>
      <c r="C29" s="3" t="n">
        <v>0</v>
      </c>
      <c r="D29" s="3" t="n">
        <v>5</v>
      </c>
      <c r="E29" s="3" t="n">
        <v>0</v>
      </c>
      <c r="F29" s="5" t="n">
        <v>5</v>
      </c>
      <c r="G29" s="5" t="n">
        <v>7</v>
      </c>
      <c r="H29" s="3" t="n">
        <v>0</v>
      </c>
      <c r="I29" s="5" t="n">
        <v>346</v>
      </c>
      <c r="J29" s="5" t="n">
        <v>10</v>
      </c>
      <c r="K29" s="6" t="n">
        <v>34.6</v>
      </c>
      <c r="L29" s="7" t="n">
        <v>34.6</v>
      </c>
      <c r="M29" s="5" t="str">
        <f aca="false">IF(K29="no cation","",IF(L29="","non-candidate",""))</f>
        <v/>
      </c>
      <c r="N29" s="5" t="str">
        <f aca="false">IF(M29="","",IF(B29&gt;0,U29,CONCATENATE("[",IF(M29="","",CONCATENATE("Al",IF(C29+(D29*(1+(C29*3)))&gt;1,VALUE(C29+(D29*(1+(C29*3)))),""),CONCATENATE(IF((E29*(1+(C29*3)))+(C29*H29)&gt;0," O",""),IF((E29*(1+(C29*3)))+(C29*H29)&gt;1,VALUE((E29*(1+(C29*3)))+(C29*H29)),"")),IF(F29=0,"",CONCATENATE("(OH)",IF((F29*(1+(C29*3)))+(C29*(4-H29))&gt;1,VALUE((F29*(1+(C29*3)))+(C29*(4-H29))),""))),IF(G29=0,"",CONCATENATE("(OH2)",IF(G29&gt;1,VALUE(G29),""))))),"]",IF(M29="","",IF(J29&gt;1,(CONCATENATE(VALUE(J29),"+")),"+")))))</f>
        <v/>
      </c>
      <c r="O29" s="5" t="str">
        <f aca="false">IF(B29&gt;0,"",IF(C29=0,CONCATENATE("[",CONCATENATE("Al",IF(D29&gt;1,VALUE(D29),""),IF(E29=0,"",CONCATENATE(" O",IF(E29&gt;1,VALUE(E29),""))),IF(F29=0,"",CONCATENATE("(OH)",IF(F29&gt;1,VALUE(F29),""))),IF(G29=0,"",CONCATENATE("(OH2)",IF(G29&gt;1,VALUE(G29),"")))),"]",IF(J29&gt;1,(CONCATENATE(VALUE(J29),"+")),"+")),CONCATENATE("[",S29,IF(P29&gt;1,VALUE(P29),""),IF((D29*3)&gt;((E29*2)+F29),"+","")," ]",VALUE(4)," ",T29,IF(H29&gt;0,VALUE(H29+1),""),"-"," ")))</f>
        <v>[Al5(OH)5(OH2)7]10+</v>
      </c>
      <c r="P29" s="5" t="str">
        <f aca="false">IF(C29&lt;1,"",(IF((3*D29)-(2*E29)-F29&gt;0, (3*D29)-(2*E29)-F29, 0)))</f>
        <v/>
      </c>
      <c r="Q29" s="5" t="str">
        <f aca="false">IF(C29&lt;1,"",(27*D29)+(16*(E29+F29+G29))+(F29+(G29*2)))</f>
        <v/>
      </c>
      <c r="R29" s="5" t="str">
        <f aca="false">IF(C29&lt;1,"",27+(16*(H29+(4-H29)))+(4-H29))</f>
        <v/>
      </c>
      <c r="S29" s="5" t="str">
        <f aca="false">CONCATENATE("[",CONCATENATE("Al",IF(D29&gt;1,VALUE(D29),""),IF(E29=0,"",CONCATENATE(" O",IF(E29&gt;1,VALUE(E29),""))),IF(F29=0,"",CONCATENATE("(OH)",IF(F29&gt;1,VALUE(F29),""))),IF(G29=0,"",CONCATENATE("(OH2)",IF(G29&gt;1,VALUE(G29),"")))),"]")</f>
        <v>[Al5(OH)5(OH2)7]</v>
      </c>
      <c r="T29" s="5" t="str">
        <f aca="false">CONCATENATE("[",CONCATENATE("Al",IF(H29=0,"",CONCATENATE("O",IF(H29&gt;1,VALUE(H29),""))),CONCATENATE(IF((4-H29)&gt;0,"(OH)",""),IF((4-H29)&gt;1,VALUE(4-H29),""))),"]")</f>
        <v>[Al(OH)4]</v>
      </c>
      <c r="U29" s="5" t="str">
        <f aca="false">IF(B29&gt;0,IF(M29="","",CONCATENATE("[",IF(M29="","",CONCATENATE("Al",IF(D29&gt;1,VALUE(D29),""),IF(E29=0,"",CONCATENATE(" O",IF(E29&gt;1,VALUE(E29),""))),IF(F29=0,"",CONCATENATE("(OH)",IF(F29&gt;1,VALUE(F29),""))),IF(G29=0,"",CONCATENATE("(OH2)",IF(G29&gt;1,VALUE(G29),""))))),"]",IF(M29="","",IF(J29&gt;1,(CONCATENATE(VALUE(J29),"+")),"+")))),"")</f>
        <v/>
      </c>
    </row>
    <row r="30" s="4" customFormat="true" ht="14.05" hidden="false" customHeight="false" outlineLevel="0" collapsed="false">
      <c r="A30" s="5" t="n">
        <v>4</v>
      </c>
      <c r="B30" s="5" t="n">
        <v>0</v>
      </c>
      <c r="C30" s="5" t="n">
        <v>0</v>
      </c>
      <c r="D30" s="5" t="n">
        <v>5</v>
      </c>
      <c r="E30" s="5" t="n">
        <v>2</v>
      </c>
      <c r="F30" s="5" t="n">
        <v>1</v>
      </c>
      <c r="G30" s="5" t="n">
        <v>9</v>
      </c>
      <c r="H30" s="5" t="n">
        <v>0</v>
      </c>
      <c r="I30" s="5" t="n">
        <v>346</v>
      </c>
      <c r="J30" s="5" t="n">
        <v>10</v>
      </c>
      <c r="K30" s="6" t="n">
        <v>34.6</v>
      </c>
      <c r="L30" s="7" t="n">
        <v>34.6</v>
      </c>
      <c r="M30" s="5" t="str">
        <f aca="false">IF(K30="no cation","",IF(L30="","non-candidate",""))</f>
        <v/>
      </c>
      <c r="N30" s="5" t="str">
        <f aca="false">IF(M30="","",IF(B30&gt;0,U30,CONCATENATE("[",IF(M30="","",CONCATENATE("Al",IF(C30+(D30*(1+(C30*3)))&gt;1,VALUE(C30+(D30*(1+(C30*3)))),""),CONCATENATE(IF((E30*(1+(C30*3)))+(C30*H30)&gt;0," O",""),IF((E30*(1+(C30*3)))+(C30*H30)&gt;1,VALUE((E30*(1+(C30*3)))+(C30*H30)),"")),IF(F30=0,"",CONCATENATE("(OH)",IF((F30*(1+(C30*3)))+(C30*(4-H30))&gt;1,VALUE((F30*(1+(C30*3)))+(C30*(4-H30))),""))),IF(G30=0,"",CONCATENATE("(OH2)",IF(G30&gt;1,VALUE(G30),""))))),"]",IF(M30="","",IF(J30&gt;1,(CONCATENATE(VALUE(J30),"+")),"+")))))</f>
        <v/>
      </c>
      <c r="O30" s="5" t="str">
        <f aca="false">IF(B30&gt;0,"",IF(C30=0,CONCATENATE("[",CONCATENATE("Al",IF(D30&gt;1,VALUE(D30),""),IF(E30=0,"",CONCATENATE(" O",IF(E30&gt;1,VALUE(E30),""))),IF(F30=0,"",CONCATENATE("(OH)",IF(F30&gt;1,VALUE(F30),""))),IF(G30=0,"",CONCATENATE("(OH2)",IF(G30&gt;1,VALUE(G30),"")))),"]",IF(J30&gt;1,(CONCATENATE(VALUE(J30),"+")),"+")),CONCATENATE("[",S30,IF(P30&gt;1,VALUE(P30),""),IF((D30*3)&gt;((E30*2)+F30),"+","")," ]",VALUE(4)," ",T30,IF(H30&gt;0,VALUE(H30+1),""),"-"," ")))</f>
        <v>[Al5 O2(OH)(OH2)9]10+</v>
      </c>
      <c r="P30" s="5" t="str">
        <f aca="false">IF(C30&lt;1,"",(IF((3*D30)-(2*E30)-F30&gt;0, (3*D30)-(2*E30)-F30, 0)))</f>
        <v/>
      </c>
      <c r="Q30" s="5" t="str">
        <f aca="false">IF(C30&lt;1,"",(27*D30)+(16*(E30+F30+G30))+(F30+(G30*2)))</f>
        <v/>
      </c>
      <c r="R30" s="5" t="str">
        <f aca="false">IF(C30&lt;1,"",27+(16*(H30+(4-H30)))+(4-H30))</f>
        <v/>
      </c>
      <c r="S30" s="5" t="str">
        <f aca="false">CONCATENATE("[",CONCATENATE("Al",IF(D30&gt;1,VALUE(D30),""),IF(E30=0,"",CONCATENATE(" O",IF(E30&gt;1,VALUE(E30),""))),IF(F30=0,"",CONCATENATE("(OH)",IF(F30&gt;1,VALUE(F30),""))),IF(G30=0,"",CONCATENATE("(OH2)",IF(G30&gt;1,VALUE(G30),"")))),"]")</f>
        <v>[Al5 O2(OH)(OH2)9]</v>
      </c>
      <c r="T30" s="5" t="str">
        <f aca="false">CONCATENATE("[",CONCATENATE("Al",IF(H30=0,"",CONCATENATE("O",IF(H30&gt;1,VALUE(H30),""))),CONCATENATE(IF((4-H30)&gt;0,"(OH)",""),IF((4-H30)&gt;1,VALUE(4-H30),""))),"]")</f>
        <v>[Al(OH)4]</v>
      </c>
      <c r="U30" s="5" t="str">
        <f aca="false">IF(B30&gt;0,IF(M30="","",CONCATENATE("[",IF(M30="","",CONCATENATE("Al",IF(D30&gt;1,VALUE(D30),""),IF(E30=0,"",CONCATENATE(" O",IF(E30&gt;1,VALUE(E30),""))),IF(F30=0,"",CONCATENATE("(OH)",IF(F30&gt;1,VALUE(F30),""))),IF(G30=0,"",CONCATENATE("(OH2)",IF(G30&gt;1,VALUE(G30),""))))),"]",IF(M30="","",IF(J30&gt;1,(CONCATENATE(VALUE(J30),"+")),"+")))),"")</f>
        <v/>
      </c>
    </row>
    <row r="31" s="4" customFormat="true" ht="14.05" hidden="false" customHeight="false" outlineLevel="0" collapsed="false">
      <c r="A31" s="5" t="n">
        <v>6</v>
      </c>
      <c r="B31" s="5" t="n">
        <v>0</v>
      </c>
      <c r="C31" s="5" t="n">
        <v>0</v>
      </c>
      <c r="D31" s="5" t="n">
        <v>6</v>
      </c>
      <c r="E31" s="5" t="n">
        <v>0</v>
      </c>
      <c r="F31" s="5" t="n">
        <v>0</v>
      </c>
      <c r="G31" s="5" t="n">
        <v>26</v>
      </c>
      <c r="H31" s="5" t="n">
        <v>0</v>
      </c>
      <c r="I31" s="5" t="n">
        <v>630</v>
      </c>
      <c r="J31" s="5" t="n">
        <v>18</v>
      </c>
      <c r="K31" s="6" t="n">
        <v>35</v>
      </c>
      <c r="L31" s="7" t="n">
        <v>35</v>
      </c>
      <c r="M31" s="5" t="str">
        <f aca="false">IF(K31="no cation","",IF(L31="","non-candidate",""))</f>
        <v/>
      </c>
      <c r="N31" s="5" t="str">
        <f aca="false">IF(M31="","",IF(B31&gt;0,U31,CONCATENATE("[",IF(M31="","",CONCATENATE("Al",IF(C31+(D31*(1+(C31*3)))&gt;1,VALUE(C31+(D31*(1+(C31*3)))),""),CONCATENATE(IF((E31*(1+(C31*3)))+(C31*H31)&gt;0," O",""),IF((E31*(1+(C31*3)))+(C31*H31)&gt;1,VALUE((E31*(1+(C31*3)))+(C31*H31)),"")),IF(F31=0,"",CONCATENATE("(OH)",IF((F31*(1+(C31*3)))+(C31*(4-H31))&gt;1,VALUE((F31*(1+(C31*3)))+(C31*(4-H31))),""))),IF(G31=0,"",CONCATENATE("(OH2)",IF(G31&gt;1,VALUE(G31),""))))),"]",IF(M31="","",IF(J31&gt;1,(CONCATENATE(VALUE(J31),"+")),"+")))))</f>
        <v/>
      </c>
      <c r="O31" s="5" t="str">
        <f aca="false">IF(B31&gt;0,"",IF(C31=0,CONCATENATE("[",CONCATENATE("Al",IF(D31&gt;1,VALUE(D31),""),IF(E31=0,"",CONCATENATE(" O",IF(E31&gt;1,VALUE(E31),""))),IF(F31=0,"",CONCATENATE("(OH)",IF(F31&gt;1,VALUE(F31),""))),IF(G31=0,"",CONCATENATE("(OH2)",IF(G31&gt;1,VALUE(G31),"")))),"]",IF(J31&gt;1,(CONCATENATE(VALUE(J31),"+")),"+")),CONCATENATE("[",S31,IF(P31&gt;1,VALUE(P31),""),IF((D31*3)&gt;((E31*2)+F31),"+","")," ]",VALUE(4)," ",T31,IF(H31&gt;0,VALUE(H31+1),""),"-"," ")))</f>
        <v>[Al6(OH2)26]18+</v>
      </c>
      <c r="P31" s="5" t="str">
        <f aca="false">IF(C31&lt;1,"",(IF((3*D31)-(2*E31)-F31&gt;0, (3*D31)-(2*E31)-F31, 0)))</f>
        <v/>
      </c>
      <c r="Q31" s="5" t="str">
        <f aca="false">IF(C31&lt;1,"",(27*D31)+(16*(E31+F31+G31))+(F31+(G31*2)))</f>
        <v/>
      </c>
      <c r="R31" s="5" t="str">
        <f aca="false">IF(C31&lt;1,"",27+(16*(H31+(4-H31)))+(4-H31))</f>
        <v/>
      </c>
      <c r="S31" s="5" t="str">
        <f aca="false">CONCATENATE("[",CONCATENATE("Al",IF(D31&gt;1,VALUE(D31),""),IF(E31=0,"",CONCATENATE(" O",IF(E31&gt;1,VALUE(E31),""))),IF(F31=0,"",CONCATENATE("(OH)",IF(F31&gt;1,VALUE(F31),""))),IF(G31=0,"",CONCATENATE("(OH2)",IF(G31&gt;1,VALUE(G31),"")))),"]")</f>
        <v>[Al6(OH2)26]</v>
      </c>
      <c r="T31" s="5" t="str">
        <f aca="false">CONCATENATE("[",CONCATENATE("Al",IF(H31=0,"",CONCATENATE("O",IF(H31&gt;1,VALUE(H31),""))),CONCATENATE(IF((4-H31)&gt;0,"(OH)",""),IF((4-H31)&gt;1,VALUE(4-H31),""))),"]")</f>
        <v>[Al(OH)4]</v>
      </c>
      <c r="U31" s="5" t="str">
        <f aca="false">IF(B31&gt;0,IF(M31="","",CONCATENATE("[",IF(M31="","",CONCATENATE("Al",IF(D31&gt;1,VALUE(D31),""),IF(E31=0,"",CONCATENATE(" O",IF(E31&gt;1,VALUE(E31),""))),IF(F31=0,"",CONCATENATE("(OH)",IF(F31&gt;1,VALUE(F31),""))),IF(G31=0,"",CONCATENATE("(OH2)",IF(G31&gt;1,VALUE(G31),""))))),"]",IF(M31="","",IF(J31&gt;1,(CONCATENATE(VALUE(J31),"+")),"+")))),"")</f>
        <v/>
      </c>
    </row>
    <row r="32" s="4" customFormat="true" ht="14.05" hidden="false" customHeight="false" outlineLevel="0" collapsed="false">
      <c r="A32" s="5" t="n">
        <v>6</v>
      </c>
      <c r="B32" s="5" t="n">
        <v>0</v>
      </c>
      <c r="C32" s="5" t="n">
        <v>0</v>
      </c>
      <c r="D32" s="5" t="n">
        <v>5</v>
      </c>
      <c r="E32" s="5" t="n">
        <v>0</v>
      </c>
      <c r="F32" s="5" t="n">
        <v>0</v>
      </c>
      <c r="G32" s="5" t="n">
        <v>22</v>
      </c>
      <c r="H32" s="5" t="n">
        <v>0</v>
      </c>
      <c r="I32" s="5" t="n">
        <v>531</v>
      </c>
      <c r="J32" s="5" t="n">
        <v>15</v>
      </c>
      <c r="K32" s="6" t="n">
        <v>35.4</v>
      </c>
      <c r="L32" s="7" t="n">
        <v>35.4</v>
      </c>
      <c r="M32" s="5" t="str">
        <f aca="false">IF(K32="no cation","",IF(L32="","non-candidate",""))</f>
        <v/>
      </c>
      <c r="N32" s="5" t="str">
        <f aca="false">IF(M32="","",IF(B32&gt;0,U32,CONCATENATE("[",IF(M32="","",CONCATENATE("Al",IF(C32+(D32*(1+(C32*3)))&gt;1,VALUE(C32+(D32*(1+(C32*3)))),""),CONCATENATE(IF((E32*(1+(C32*3)))+(C32*H32)&gt;0," O",""),IF((E32*(1+(C32*3)))+(C32*H32)&gt;1,VALUE((E32*(1+(C32*3)))+(C32*H32)),"")),IF(F32=0,"",CONCATENATE("(OH)",IF((F32*(1+(C32*3)))+(C32*(4-H32))&gt;1,VALUE((F32*(1+(C32*3)))+(C32*(4-H32))),""))),IF(G32=0,"",CONCATENATE("(OH2)",IF(G32&gt;1,VALUE(G32),""))))),"]",IF(M32="","",IF(J32&gt;1,(CONCATENATE(VALUE(J32),"+")),"+")))))</f>
        <v/>
      </c>
      <c r="O32" s="5" t="str">
        <f aca="false">IF(B32&gt;0,"",IF(C32=0,CONCATENATE("[",CONCATENATE("Al",IF(D32&gt;1,VALUE(D32),""),IF(E32=0,"",CONCATENATE(" O",IF(E32&gt;1,VALUE(E32),""))),IF(F32=0,"",CONCATENATE("(OH)",IF(F32&gt;1,VALUE(F32),""))),IF(G32=0,"",CONCATENATE("(OH2)",IF(G32&gt;1,VALUE(G32),"")))),"]",IF(J32&gt;1,(CONCATENATE(VALUE(J32),"+")),"+")),CONCATENATE("[",S32,IF(P32&gt;1,VALUE(P32),""),IF((D32*3)&gt;((E32*2)+F32),"+","")," ]",VALUE(4)," ",T32,IF(H32&gt;0,VALUE(H32+1),""),"-"," ")))</f>
        <v>[Al5(OH2)22]15+</v>
      </c>
      <c r="P32" s="5" t="str">
        <f aca="false">IF(C32&lt;1,"",(IF((3*D32)-(2*E32)-F32&gt;0, (3*D32)-(2*E32)-F32, 0)))</f>
        <v/>
      </c>
      <c r="Q32" s="5" t="str">
        <f aca="false">IF(C32&lt;1,"",(27*D32)+(16*(E32+F32+G32))+(F32+(G32*2)))</f>
        <v/>
      </c>
      <c r="R32" s="5" t="str">
        <f aca="false">IF(C32&lt;1,"",27+(16*(H32+(4-H32)))+(4-H32))</f>
        <v/>
      </c>
      <c r="S32" s="5" t="str">
        <f aca="false">CONCATENATE("[",CONCATENATE("Al",IF(D32&gt;1,VALUE(D32),""),IF(E32=0,"",CONCATENATE(" O",IF(E32&gt;1,VALUE(E32),""))),IF(F32=0,"",CONCATENATE("(OH)",IF(F32&gt;1,VALUE(F32),""))),IF(G32=0,"",CONCATENATE("(OH2)",IF(G32&gt;1,VALUE(G32),"")))),"]")</f>
        <v>[Al5(OH2)22]</v>
      </c>
      <c r="T32" s="5" t="str">
        <f aca="false">CONCATENATE("[",CONCATENATE("Al",IF(H32=0,"",CONCATENATE("O",IF(H32&gt;1,VALUE(H32),""))),CONCATENATE(IF((4-H32)&gt;0,"(OH)",""),IF((4-H32)&gt;1,VALUE(4-H32),""))),"]")</f>
        <v>[Al(OH)4]</v>
      </c>
      <c r="U32" s="5" t="str">
        <f aca="false">IF(B32&gt;0,IF(M32="","",CONCATENATE("[",IF(M32="","",CONCATENATE("Al",IF(D32&gt;1,VALUE(D32),""),IF(E32=0,"",CONCATENATE(" O",IF(E32&gt;1,VALUE(E32),""))),IF(F32=0,"",CONCATENATE("(OH)",IF(F32&gt;1,VALUE(F32),""))),IF(G32=0,"",CONCATENATE("(OH2)",IF(G32&gt;1,VALUE(G32),""))))),"]",IF(M32="","",IF(J32&gt;1,(CONCATENATE(VALUE(J32),"+")),"+")))),"")</f>
        <v/>
      </c>
    </row>
    <row r="33" s="4" customFormat="true" ht="14.05" hidden="false" customHeight="false" outlineLevel="0" collapsed="false">
      <c r="A33" s="5" t="n">
        <v>4</v>
      </c>
      <c r="B33" s="5" t="n">
        <v>0</v>
      </c>
      <c r="C33" s="5" t="n">
        <v>0</v>
      </c>
      <c r="D33" s="5" t="n">
        <v>4</v>
      </c>
      <c r="E33" s="5" t="n">
        <v>0</v>
      </c>
      <c r="F33" s="5" t="n">
        <v>4</v>
      </c>
      <c r="G33" s="5" t="n">
        <v>6</v>
      </c>
      <c r="H33" s="5" t="n">
        <v>0</v>
      </c>
      <c r="I33" s="5" t="n">
        <v>284</v>
      </c>
      <c r="J33" s="5" t="n">
        <v>8</v>
      </c>
      <c r="K33" s="6" t="n">
        <v>35.5</v>
      </c>
      <c r="L33" s="7" t="n">
        <v>35.5</v>
      </c>
      <c r="M33" s="5" t="str">
        <f aca="false">IF(K33="no cation","",IF(L33="","non-candidate",""))</f>
        <v/>
      </c>
      <c r="N33" s="5" t="str">
        <f aca="false">IF(M33="","",IF(B33&gt;0,U33,CONCATENATE("[",IF(M33="","",CONCATENATE("Al",IF(C33+(D33*(1+(C33*3)))&gt;1,VALUE(C33+(D33*(1+(C33*3)))),""),CONCATENATE(IF((E33*(1+(C33*3)))+(C33*H33)&gt;0," O",""),IF((E33*(1+(C33*3)))+(C33*H33)&gt;1,VALUE((E33*(1+(C33*3)))+(C33*H33)),"")),IF(F33=0,"",CONCATENATE("(OH)",IF((F33*(1+(C33*3)))+(C33*(4-H33))&gt;1,VALUE((F33*(1+(C33*3)))+(C33*(4-H33))),""))),IF(G33=0,"",CONCATENATE("(OH2)",IF(G33&gt;1,VALUE(G33),""))))),"]",IF(M33="","",IF(J33&gt;1,(CONCATENATE(VALUE(J33),"+")),"+")))))</f>
        <v/>
      </c>
      <c r="O33" s="5" t="str">
        <f aca="false">IF(B33&gt;0,"",IF(C33=0,CONCATENATE("[",CONCATENATE("Al",IF(D33&gt;1,VALUE(D33),""),IF(E33=0,"",CONCATENATE(" O",IF(E33&gt;1,VALUE(E33),""))),IF(F33=0,"",CONCATENATE("(OH)",IF(F33&gt;1,VALUE(F33),""))),IF(G33=0,"",CONCATENATE("(OH2)",IF(G33&gt;1,VALUE(G33),"")))),"]",IF(J33&gt;1,(CONCATENATE(VALUE(J33),"+")),"+")),CONCATENATE("[",S33,IF(P33&gt;1,VALUE(P33),""),IF((D33*3)&gt;((E33*2)+F33),"+","")," ]",VALUE(4)," ",T33,IF(H33&gt;0,VALUE(H33+1),""),"-"," ")))</f>
        <v>[Al4(OH)4(OH2)6]8+</v>
      </c>
      <c r="P33" s="5" t="str">
        <f aca="false">IF(C33&lt;1,"",(IF((3*D33)-(2*E33)-F33&gt;0, (3*D33)-(2*E33)-F33, 0)))</f>
        <v/>
      </c>
      <c r="Q33" s="5" t="str">
        <f aca="false">IF(C33&lt;1,"",(27*D33)+(16*(E33+F33+G33))+(F33+(G33*2)))</f>
        <v/>
      </c>
      <c r="R33" s="5" t="str">
        <f aca="false">IF(C33&lt;1,"",27+(16*(H33+(4-H33)))+(4-H33))</f>
        <v/>
      </c>
      <c r="S33" s="5" t="str">
        <f aca="false">CONCATENATE("[",CONCATENATE("Al",IF(D33&gt;1,VALUE(D33),""),IF(E33=0,"",CONCATENATE(" O",IF(E33&gt;1,VALUE(E33),""))),IF(F33=0,"",CONCATENATE("(OH)",IF(F33&gt;1,VALUE(F33),""))),IF(G33=0,"",CONCATENATE("(OH2)",IF(G33&gt;1,VALUE(G33),"")))),"]")</f>
        <v>[Al4(OH)4(OH2)6]</v>
      </c>
      <c r="T33" s="5" t="str">
        <f aca="false">CONCATENATE("[",CONCATENATE("Al",IF(H33=0,"",CONCATENATE("O",IF(H33&gt;1,VALUE(H33),""))),CONCATENATE(IF((4-H33)&gt;0,"(OH)",""),IF((4-H33)&gt;1,VALUE(4-H33),""))),"]")</f>
        <v>[Al(OH)4]</v>
      </c>
      <c r="U33" s="5" t="str">
        <f aca="false">IF(B33&gt;0,IF(M33="","",CONCATENATE("[",IF(M33="","",CONCATENATE("Al",IF(D33&gt;1,VALUE(D33),""),IF(E33=0,"",CONCATENATE(" O",IF(E33&gt;1,VALUE(E33),""))),IF(F33=0,"",CONCATENATE("(OH)",IF(F33&gt;1,VALUE(F33),""))),IF(G33=0,"",CONCATENATE("(OH2)",IF(G33&gt;1,VALUE(G33),""))))),"]",IF(M33="","",IF(J33&gt;1,(CONCATENATE(VALUE(J33),"+")),"+")))),"")</f>
        <v/>
      </c>
    </row>
    <row r="34" s="4" customFormat="true" ht="14.05" hidden="false" customHeight="false" outlineLevel="0" collapsed="false">
      <c r="A34" s="5" t="n">
        <v>4</v>
      </c>
      <c r="B34" s="5" t="n">
        <v>0</v>
      </c>
      <c r="C34" s="5" t="n">
        <v>0</v>
      </c>
      <c r="D34" s="5" t="n">
        <v>4</v>
      </c>
      <c r="E34" s="5" t="n">
        <v>2</v>
      </c>
      <c r="F34" s="5" t="n">
        <v>0</v>
      </c>
      <c r="G34" s="5" t="n">
        <v>8</v>
      </c>
      <c r="H34" s="5" t="n">
        <v>0</v>
      </c>
      <c r="I34" s="5" t="n">
        <v>284</v>
      </c>
      <c r="J34" s="5" t="n">
        <v>8</v>
      </c>
      <c r="K34" s="6" t="n">
        <v>35.5</v>
      </c>
      <c r="L34" s="7" t="n">
        <v>35.5</v>
      </c>
      <c r="M34" s="5" t="str">
        <f aca="false">IF(K34="no cation","",IF(L34="","non-candidate",""))</f>
        <v/>
      </c>
      <c r="N34" s="5" t="str">
        <f aca="false">IF(M34="","",IF(B34&gt;0,U34,CONCATENATE("[",IF(M34="","",CONCATENATE("Al",IF(C34+(D34*(1+(C34*3)))&gt;1,VALUE(C34+(D34*(1+(C34*3)))),""),CONCATENATE(IF((E34*(1+(C34*3)))+(C34*H34)&gt;0," O",""),IF((E34*(1+(C34*3)))+(C34*H34)&gt;1,VALUE((E34*(1+(C34*3)))+(C34*H34)),"")),IF(F34=0,"",CONCATENATE("(OH)",IF((F34*(1+(C34*3)))+(C34*(4-H34))&gt;1,VALUE((F34*(1+(C34*3)))+(C34*(4-H34))),""))),IF(G34=0,"",CONCATENATE("(OH2)",IF(G34&gt;1,VALUE(G34),""))))),"]",IF(M34="","",IF(J34&gt;1,(CONCATENATE(VALUE(J34),"+")),"+")))))</f>
        <v/>
      </c>
      <c r="O34" s="5" t="str">
        <f aca="false">IF(B34&gt;0,"",IF(C34=0,CONCATENATE("[",CONCATENATE("Al",IF(D34&gt;1,VALUE(D34),""),IF(E34=0,"",CONCATENATE(" O",IF(E34&gt;1,VALUE(E34),""))),IF(F34=0,"",CONCATENATE("(OH)",IF(F34&gt;1,VALUE(F34),""))),IF(G34=0,"",CONCATENATE("(OH2)",IF(G34&gt;1,VALUE(G34),"")))),"]",IF(J34&gt;1,(CONCATENATE(VALUE(J34),"+")),"+")),CONCATENATE("[",S34,IF(P34&gt;1,VALUE(P34),""),IF((D34*3)&gt;((E34*2)+F34),"+","")," ]",VALUE(4)," ",T34,IF(H34&gt;0,VALUE(H34+1),""),"-"," ")))</f>
        <v>[Al4 O2(OH2)8]8+</v>
      </c>
      <c r="P34" s="5" t="str">
        <f aca="false">IF(C34&lt;1,"",(IF((3*D34)-(2*E34)-F34&gt;0, (3*D34)-(2*E34)-F34, 0)))</f>
        <v/>
      </c>
      <c r="Q34" s="5" t="str">
        <f aca="false">IF(C34&lt;1,"",(27*D34)+(16*(E34+F34+G34))+(F34+(G34*2)))</f>
        <v/>
      </c>
      <c r="R34" s="5" t="str">
        <f aca="false">IF(C34&lt;1,"",27+(16*(H34+(4-H34)))+(4-H34))</f>
        <v/>
      </c>
      <c r="S34" s="5" t="str">
        <f aca="false">CONCATENATE("[",CONCATENATE("Al",IF(D34&gt;1,VALUE(D34),""),IF(E34=0,"",CONCATENATE(" O",IF(E34&gt;1,VALUE(E34),""))),IF(F34=0,"",CONCATENATE("(OH)",IF(F34&gt;1,VALUE(F34),""))),IF(G34=0,"",CONCATENATE("(OH2)",IF(G34&gt;1,VALUE(G34),"")))),"]")</f>
        <v>[Al4 O2(OH2)8]</v>
      </c>
      <c r="T34" s="5" t="str">
        <f aca="false">CONCATENATE("[",CONCATENATE("Al",IF(H34=0,"",CONCATENATE("O",IF(H34&gt;1,VALUE(H34),""))),CONCATENATE(IF((4-H34)&gt;0,"(OH)",""),IF((4-H34)&gt;1,VALUE(4-H34),""))),"]")</f>
        <v>[Al(OH)4]</v>
      </c>
      <c r="U34" s="5" t="str">
        <f aca="false">IF(B34&gt;0,IF(M34="","",CONCATENATE("[",IF(M34="","",CONCATENATE("Al",IF(D34&gt;1,VALUE(D34),""),IF(E34=0,"",CONCATENATE(" O",IF(E34&gt;1,VALUE(E34),""))),IF(F34=0,"",CONCATENATE("(OH)",IF(F34&gt;1,VALUE(F34),""))),IF(G34=0,"",CONCATENATE("(OH2)",IF(G34&gt;1,VALUE(G34),""))))),"]",IF(M34="","",IF(J34&gt;1,(CONCATENATE(VALUE(J34),"+")),"+")))),"")</f>
        <v/>
      </c>
    </row>
    <row r="35" s="4" customFormat="true" ht="14.05" hidden="false" customHeight="false" outlineLevel="0" collapsed="false">
      <c r="A35" s="5" t="n">
        <v>6</v>
      </c>
      <c r="B35" s="5" t="n">
        <v>0</v>
      </c>
      <c r="C35" s="5" t="n">
        <v>0</v>
      </c>
      <c r="D35" s="5" t="n">
        <v>4</v>
      </c>
      <c r="E35" s="5" t="n">
        <v>0</v>
      </c>
      <c r="F35" s="5" t="n">
        <v>0</v>
      </c>
      <c r="G35" s="5" t="n">
        <v>18</v>
      </c>
      <c r="H35" s="5" t="n">
        <v>0</v>
      </c>
      <c r="I35" s="5" t="n">
        <v>432</v>
      </c>
      <c r="J35" s="5" t="n">
        <v>12</v>
      </c>
      <c r="K35" s="6" t="n">
        <v>36</v>
      </c>
      <c r="L35" s="7" t="n">
        <v>36</v>
      </c>
      <c r="M35" s="5" t="str">
        <f aca="false">IF(K35="no cation","",IF(L35="","non-candidate",""))</f>
        <v/>
      </c>
      <c r="N35" s="5" t="str">
        <f aca="false">IF(M35="","",IF(B35&gt;0,U35,CONCATENATE("[",IF(M35="","",CONCATENATE("Al",IF(C35+(D35*(1+(C35*3)))&gt;1,VALUE(C35+(D35*(1+(C35*3)))),""),CONCATENATE(IF((E35*(1+(C35*3)))+(C35*H35)&gt;0," O",""),IF((E35*(1+(C35*3)))+(C35*H35)&gt;1,VALUE((E35*(1+(C35*3)))+(C35*H35)),"")),IF(F35=0,"",CONCATENATE("(OH)",IF((F35*(1+(C35*3)))+(C35*(4-H35))&gt;1,VALUE((F35*(1+(C35*3)))+(C35*(4-H35))),""))),IF(G35=0,"",CONCATENATE("(OH2)",IF(G35&gt;1,VALUE(G35),""))))),"]",IF(M35="","",IF(J35&gt;1,(CONCATENATE(VALUE(J35),"+")),"+")))))</f>
        <v/>
      </c>
      <c r="O35" s="5" t="str">
        <f aca="false">IF(B35&gt;0,"",IF(C35=0,CONCATENATE("[",CONCATENATE("Al",IF(D35&gt;1,VALUE(D35),""),IF(E35=0,"",CONCATENATE(" O",IF(E35&gt;1,VALUE(E35),""))),IF(F35=0,"",CONCATENATE("(OH)",IF(F35&gt;1,VALUE(F35),""))),IF(G35=0,"",CONCATENATE("(OH2)",IF(G35&gt;1,VALUE(G35),"")))),"]",IF(J35&gt;1,(CONCATENATE(VALUE(J35),"+")),"+")),CONCATENATE("[",S35,IF(P35&gt;1,VALUE(P35),""),IF((D35*3)&gt;((E35*2)+F35),"+","")," ]",VALUE(4)," ",T35,IF(H35&gt;0,VALUE(H35+1),""),"-"," ")))</f>
        <v>[Al4(OH2)18]12+</v>
      </c>
      <c r="P35" s="5" t="str">
        <f aca="false">IF(C35&lt;1,"",(IF((3*D35)-(2*E35)-F35&gt;0, (3*D35)-(2*E35)-F35, 0)))</f>
        <v/>
      </c>
      <c r="Q35" s="5" t="str">
        <f aca="false">IF(C35&lt;1,"",(27*D35)+(16*(E35+F35+G35))+(F35+(G35*2)))</f>
        <v/>
      </c>
      <c r="R35" s="5" t="str">
        <f aca="false">IF(C35&lt;1,"",27+(16*(H35+(4-H35)))+(4-H35))</f>
        <v/>
      </c>
      <c r="S35" s="5" t="str">
        <f aca="false">CONCATENATE("[",CONCATENATE("Al",IF(D35&gt;1,VALUE(D35),""),IF(E35=0,"",CONCATENATE(" O",IF(E35&gt;1,VALUE(E35),""))),IF(F35=0,"",CONCATENATE("(OH)",IF(F35&gt;1,VALUE(F35),""))),IF(G35=0,"",CONCATENATE("(OH2)",IF(G35&gt;1,VALUE(G35),"")))),"]")</f>
        <v>[Al4(OH2)18]</v>
      </c>
      <c r="T35" s="5" t="str">
        <f aca="false">CONCATENATE("[",CONCATENATE("Al",IF(H35=0,"",CONCATENATE("O",IF(H35&gt;1,VALUE(H35),""))),CONCATENATE(IF((4-H35)&gt;0,"(OH)",""),IF((4-H35)&gt;1,VALUE(4-H35),""))),"]")</f>
        <v>[Al(OH)4]</v>
      </c>
      <c r="U35" s="5" t="str">
        <f aca="false">IF(B35&gt;0,IF(M35="","",CONCATENATE("[",IF(M35="","",CONCATENATE("Al",IF(D35&gt;1,VALUE(D35),""),IF(E35=0,"",CONCATENATE(" O",IF(E35&gt;1,VALUE(E35),""))),IF(F35=0,"",CONCATENATE("(OH)",IF(F35&gt;1,VALUE(F35),""))),IF(G35=0,"",CONCATENATE("(OH2)",IF(G35&gt;1,VALUE(G35),""))))),"]",IF(M35="","",IF(J35&gt;1,(CONCATENATE(VALUE(J35),"+")),"+")))),"")</f>
        <v/>
      </c>
    </row>
    <row r="36" s="4" customFormat="true" ht="14.05" hidden="false" customHeight="false" outlineLevel="0" collapsed="false">
      <c r="A36" s="5" t="n">
        <v>6</v>
      </c>
      <c r="B36" s="5" t="n">
        <v>0</v>
      </c>
      <c r="C36" s="5" t="n">
        <v>0</v>
      </c>
      <c r="D36" s="5" t="n">
        <v>3</v>
      </c>
      <c r="E36" s="5" t="n">
        <v>0</v>
      </c>
      <c r="F36" s="5" t="n">
        <v>0</v>
      </c>
      <c r="G36" s="5" t="n">
        <v>14</v>
      </c>
      <c r="H36" s="5" t="n">
        <v>0</v>
      </c>
      <c r="I36" s="5" t="n">
        <v>333</v>
      </c>
      <c r="J36" s="5" t="n">
        <v>9</v>
      </c>
      <c r="K36" s="6" t="n">
        <v>37</v>
      </c>
      <c r="L36" s="7" t="n">
        <v>37</v>
      </c>
      <c r="M36" s="5" t="str">
        <f aca="false">IF(K36="no cation","",IF(L36="","non-candidate",""))</f>
        <v/>
      </c>
      <c r="N36" s="5" t="str">
        <f aca="false">IF(M36="","",IF(B36&gt;0,U36,CONCATENATE("[",IF(M36="","",CONCATENATE("Al",IF(C36+(D36*(1+(C36*3)))&gt;1,VALUE(C36+(D36*(1+(C36*3)))),""),CONCATENATE(IF((E36*(1+(C36*3)))+(C36*H36)&gt;0," O",""),IF((E36*(1+(C36*3)))+(C36*H36)&gt;1,VALUE((E36*(1+(C36*3)))+(C36*H36)),"")),IF(F36=0,"",CONCATENATE("(OH)",IF((F36*(1+(C36*3)))+(C36*(4-H36))&gt;1,VALUE((F36*(1+(C36*3)))+(C36*(4-H36))),""))),IF(G36=0,"",CONCATENATE("(OH2)",IF(G36&gt;1,VALUE(G36),""))))),"]",IF(M36="","",IF(J36&gt;1,(CONCATENATE(VALUE(J36),"+")),"+")))))</f>
        <v/>
      </c>
      <c r="O36" s="5" t="str">
        <f aca="false">IF(B36&gt;0,"",IF(C36=0,CONCATENATE("[",CONCATENATE("Al",IF(D36&gt;1,VALUE(D36),""),IF(E36=0,"",CONCATENATE(" O",IF(E36&gt;1,VALUE(E36),""))),IF(F36=0,"",CONCATENATE("(OH)",IF(F36&gt;1,VALUE(F36),""))),IF(G36=0,"",CONCATENATE("(OH2)",IF(G36&gt;1,VALUE(G36),"")))),"]",IF(J36&gt;1,(CONCATENATE(VALUE(J36),"+")),"+")),CONCATENATE("[",S36,IF(P36&gt;1,VALUE(P36),""),IF((D36*3)&gt;((E36*2)+F36),"+","")," ]",VALUE(4)," ",T36,IF(H36&gt;0,VALUE(H36+1),""),"-"," ")))</f>
        <v>[Al3(OH2)14]9+</v>
      </c>
      <c r="P36" s="5" t="str">
        <f aca="false">IF(C36&lt;1,"",(IF((3*D36)-(2*E36)-F36&gt;0, (3*D36)-(2*E36)-F36, 0)))</f>
        <v/>
      </c>
      <c r="Q36" s="5" t="str">
        <f aca="false">IF(C36&lt;1,"",(27*D36)+(16*(E36+F36+G36))+(F36+(G36*2)))</f>
        <v/>
      </c>
      <c r="R36" s="5" t="str">
        <f aca="false">IF(C36&lt;1,"",27+(16*(H36+(4-H36)))+(4-H36))</f>
        <v/>
      </c>
      <c r="S36" s="5" t="str">
        <f aca="false">CONCATENATE("[",CONCATENATE("Al",IF(D36&gt;1,VALUE(D36),""),IF(E36=0,"",CONCATENATE(" O",IF(E36&gt;1,VALUE(E36),""))),IF(F36=0,"",CONCATENATE("(OH)",IF(F36&gt;1,VALUE(F36),""))),IF(G36=0,"",CONCATENATE("(OH2)",IF(G36&gt;1,VALUE(G36),"")))),"]")</f>
        <v>[Al3(OH2)14]</v>
      </c>
      <c r="T36" s="5" t="str">
        <f aca="false">CONCATENATE("[",CONCATENATE("Al",IF(H36=0,"",CONCATENATE("O",IF(H36&gt;1,VALUE(H36),""))),CONCATENATE(IF((4-H36)&gt;0,"(OH)",""),IF((4-H36)&gt;1,VALUE(4-H36),""))),"]")</f>
        <v>[Al(OH)4]</v>
      </c>
      <c r="U36" s="5" t="str">
        <f aca="false">IF(B36&gt;0,IF(M36="","",CONCATENATE("[",IF(M36="","",CONCATENATE("Al",IF(D36&gt;1,VALUE(D36),""),IF(E36=0,"",CONCATENATE(" O",IF(E36&gt;1,VALUE(E36),""))),IF(F36=0,"",CONCATENATE("(OH)",IF(F36&gt;1,VALUE(F36),""))),IF(G36=0,"",CONCATENATE("(OH2)",IF(G36&gt;1,VALUE(G36),""))))),"]",IF(M36="","",IF(J36&gt;1,(CONCATENATE(VALUE(J36),"+")),"+")))),"")</f>
        <v/>
      </c>
    </row>
    <row r="37" s="4" customFormat="true" ht="14.05" hidden="false" customHeight="false" outlineLevel="0" collapsed="false">
      <c r="A37" s="5" t="n">
        <v>4</v>
      </c>
      <c r="B37" s="5" t="n">
        <v>0</v>
      </c>
      <c r="C37" s="5" t="n">
        <v>0</v>
      </c>
      <c r="D37" s="5" t="n">
        <v>3</v>
      </c>
      <c r="E37" s="5" t="n">
        <v>0</v>
      </c>
      <c r="F37" s="5" t="n">
        <v>3</v>
      </c>
      <c r="G37" s="5" t="n">
        <v>5</v>
      </c>
      <c r="H37" s="5" t="n">
        <v>0</v>
      </c>
      <c r="I37" s="5" t="n">
        <v>222</v>
      </c>
      <c r="J37" s="5" t="n">
        <v>6</v>
      </c>
      <c r="K37" s="6" t="n">
        <v>37</v>
      </c>
      <c r="L37" s="7" t="n">
        <v>37</v>
      </c>
      <c r="M37" s="5" t="str">
        <f aca="false">IF(K37="no cation","",IF(L37="","non-candidate",""))</f>
        <v/>
      </c>
      <c r="N37" s="5" t="str">
        <f aca="false">IF(M37="","",IF(B37&gt;0,U37,CONCATENATE("[",IF(M37="","",CONCATENATE("Al",IF(C37+(D37*(1+(C37*3)))&gt;1,VALUE(C37+(D37*(1+(C37*3)))),""),CONCATENATE(IF((E37*(1+(C37*3)))+(C37*H37)&gt;0," O",""),IF((E37*(1+(C37*3)))+(C37*H37)&gt;1,VALUE((E37*(1+(C37*3)))+(C37*H37)),"")),IF(F37=0,"",CONCATENATE("(OH)",IF((F37*(1+(C37*3)))+(C37*(4-H37))&gt;1,VALUE((F37*(1+(C37*3)))+(C37*(4-H37))),""))),IF(G37=0,"",CONCATENATE("(OH2)",IF(G37&gt;1,VALUE(G37),""))))),"]",IF(M37="","",IF(J37&gt;1,(CONCATENATE(VALUE(J37),"+")),"+")))))</f>
        <v/>
      </c>
      <c r="O37" s="5" t="str">
        <f aca="false">IF(B37&gt;0,"",IF(C37=0,CONCATENATE("[",CONCATENATE("Al",IF(D37&gt;1,VALUE(D37),""),IF(E37=0,"",CONCATENATE(" O",IF(E37&gt;1,VALUE(E37),""))),IF(F37=0,"",CONCATENATE("(OH)",IF(F37&gt;1,VALUE(F37),""))),IF(G37=0,"",CONCATENATE("(OH2)",IF(G37&gt;1,VALUE(G37),"")))),"]",IF(J37&gt;1,(CONCATENATE(VALUE(J37),"+")),"+")),CONCATENATE("[",S37,IF(P37&gt;1,VALUE(P37),""),IF((D37*3)&gt;((E37*2)+F37),"+","")," ]",VALUE(4)," ",T37,IF(H37&gt;0,VALUE(H37+1),""),"-"," ")))</f>
        <v>[Al3(OH)3(OH2)5]6+</v>
      </c>
      <c r="P37" s="5" t="str">
        <f aca="false">IF(C37&lt;1,"",(IF((3*D37)-(2*E37)-F37&gt;0, (3*D37)-(2*E37)-F37, 0)))</f>
        <v/>
      </c>
      <c r="Q37" s="5" t="str">
        <f aca="false">IF(C37&lt;1,"",(27*D37)+(16*(E37+F37+G37))+(F37+(G37*2)))</f>
        <v/>
      </c>
      <c r="R37" s="5" t="str">
        <f aca="false">IF(C37&lt;1,"",27+(16*(H37+(4-H37)))+(4-H37))</f>
        <v/>
      </c>
      <c r="S37" s="5" t="str">
        <f aca="false">CONCATENATE("[",CONCATENATE("Al",IF(D37&gt;1,VALUE(D37),""),IF(E37=0,"",CONCATENATE(" O",IF(E37&gt;1,VALUE(E37),""))),IF(F37=0,"",CONCATENATE("(OH)",IF(F37&gt;1,VALUE(F37),""))),IF(G37=0,"",CONCATENATE("(OH2)",IF(G37&gt;1,VALUE(G37),"")))),"]")</f>
        <v>[Al3(OH)3(OH2)5]</v>
      </c>
      <c r="T37" s="5" t="str">
        <f aca="false">CONCATENATE("[",CONCATENATE("Al",IF(H37=0,"",CONCATENATE("O",IF(H37&gt;1,VALUE(H37),""))),CONCATENATE(IF((4-H37)&gt;0,"(OH)",""),IF((4-H37)&gt;1,VALUE(4-H37),""))),"]")</f>
        <v>[Al(OH)4]</v>
      </c>
      <c r="U37" s="5" t="str">
        <f aca="false">IF(B37&gt;0,IF(M37="","",CONCATENATE("[",IF(M37="","",CONCATENATE("Al",IF(D37&gt;1,VALUE(D37),""),IF(E37=0,"",CONCATENATE(" O",IF(E37&gt;1,VALUE(E37),""))),IF(F37=0,"",CONCATENATE("(OH)",IF(F37&gt;1,VALUE(F37),""))),IF(G37=0,"",CONCATENATE("(OH2)",IF(G37&gt;1,VALUE(G37),""))))),"]",IF(M37="","",IF(J37&gt;1,(CONCATENATE(VALUE(J37),"+")),"+")))),"")</f>
        <v/>
      </c>
    </row>
    <row r="38" s="4" customFormat="true" ht="14.05" hidden="false" customHeight="false" outlineLevel="0" collapsed="false">
      <c r="A38" s="5" t="n">
        <v>6</v>
      </c>
      <c r="B38" s="5" t="n">
        <v>0</v>
      </c>
      <c r="C38" s="5" t="n">
        <v>0</v>
      </c>
      <c r="D38" s="5" t="n">
        <v>6</v>
      </c>
      <c r="E38" s="5" t="n">
        <v>0</v>
      </c>
      <c r="F38" s="5" t="n">
        <v>1</v>
      </c>
      <c r="G38" s="5" t="n">
        <v>25</v>
      </c>
      <c r="H38" s="5" t="n">
        <v>0</v>
      </c>
      <c r="I38" s="5" t="n">
        <v>629</v>
      </c>
      <c r="J38" s="5" t="n">
        <v>17</v>
      </c>
      <c r="K38" s="6" t="n">
        <v>37</v>
      </c>
      <c r="L38" s="7" t="n">
        <v>37</v>
      </c>
      <c r="M38" s="5" t="str">
        <f aca="false">IF(K38="no cation","",IF(L38="","non-candidate",""))</f>
        <v/>
      </c>
      <c r="N38" s="5" t="str">
        <f aca="false">IF(M38="","",IF(B38&gt;0,U38,CONCATENATE("[",IF(M38="","",CONCATENATE("Al",IF(C38+(D38*(1+(C38*3)))&gt;1,VALUE(C38+(D38*(1+(C38*3)))),""),CONCATENATE(IF((E38*(1+(C38*3)))+(C38*H38)&gt;0," O",""),IF((E38*(1+(C38*3)))+(C38*H38)&gt;1,VALUE((E38*(1+(C38*3)))+(C38*H38)),"")),IF(F38=0,"",CONCATENATE("(OH)",IF((F38*(1+(C38*3)))+(C38*(4-H38))&gt;1,VALUE((F38*(1+(C38*3)))+(C38*(4-H38))),""))),IF(G38=0,"",CONCATENATE("(OH2)",IF(G38&gt;1,VALUE(G38),""))))),"]",IF(M38="","",IF(J38&gt;1,(CONCATENATE(VALUE(J38),"+")),"+")))))</f>
        <v/>
      </c>
      <c r="O38" s="5" t="str">
        <f aca="false">IF(B38&gt;0,"",IF(C38=0,CONCATENATE("[",CONCATENATE("Al",IF(D38&gt;1,VALUE(D38),""),IF(E38=0,"",CONCATENATE(" O",IF(E38&gt;1,VALUE(E38),""))),IF(F38=0,"",CONCATENATE("(OH)",IF(F38&gt;1,VALUE(F38),""))),IF(G38=0,"",CONCATENATE("(OH2)",IF(G38&gt;1,VALUE(G38),"")))),"]",IF(J38&gt;1,(CONCATENATE(VALUE(J38),"+")),"+")),CONCATENATE("[",S38,IF(P38&gt;1,VALUE(P38),""),IF((D38*3)&gt;((E38*2)+F38),"+","")," ]",VALUE(4)," ",T38,IF(H38&gt;0,VALUE(H38+1),""),"-"," ")))</f>
        <v>[Al6(OH)(OH2)25]17+</v>
      </c>
      <c r="P38" s="5" t="str">
        <f aca="false">IF(C38&lt;1,"",(IF((3*D38)-(2*E38)-F38&gt;0, (3*D38)-(2*E38)-F38, 0)))</f>
        <v/>
      </c>
      <c r="Q38" s="5" t="str">
        <f aca="false">IF(C38&lt;1,"",(27*D38)+(16*(E38+F38+G38))+(F38+(G38*2)))</f>
        <v/>
      </c>
      <c r="R38" s="5" t="str">
        <f aca="false">IF(C38&lt;1,"",27+(16*(H38+(4-H38)))+(4-H38))</f>
        <v/>
      </c>
      <c r="S38" s="5" t="str">
        <f aca="false">CONCATENATE("[",CONCATENATE("Al",IF(D38&gt;1,VALUE(D38),""),IF(E38=0,"",CONCATENATE(" O",IF(E38&gt;1,VALUE(E38),""))),IF(F38=0,"",CONCATENATE("(OH)",IF(F38&gt;1,VALUE(F38),""))),IF(G38=0,"",CONCATENATE("(OH2)",IF(G38&gt;1,VALUE(G38),"")))),"]")</f>
        <v>[Al6(OH)(OH2)25]</v>
      </c>
      <c r="T38" s="5" t="str">
        <f aca="false">CONCATENATE("[",CONCATENATE("Al",IF(H38=0,"",CONCATENATE("O",IF(H38&gt;1,VALUE(H38),""))),CONCATENATE(IF((4-H38)&gt;0,"(OH)",""),IF((4-H38)&gt;1,VALUE(4-H38),""))),"]")</f>
        <v>[Al(OH)4]</v>
      </c>
      <c r="U38" s="5" t="str">
        <f aca="false">IF(B38&gt;0,IF(M38="","",CONCATENATE("[",IF(M38="","",CONCATENATE("Al",IF(D38&gt;1,VALUE(D38),""),IF(E38=0,"",CONCATENATE(" O",IF(E38&gt;1,VALUE(E38),""))),IF(F38=0,"",CONCATENATE("(OH)",IF(F38&gt;1,VALUE(F38),""))),IF(G38=0,"",CONCATENATE("(OH2)",IF(G38&gt;1,VALUE(G38),""))))),"]",IF(M38="","",IF(J38&gt;1,(CONCATENATE(VALUE(J38),"+")),"+")))),"")</f>
        <v/>
      </c>
    </row>
    <row r="39" s="4" customFormat="true" ht="14.05" hidden="false" customHeight="false" outlineLevel="0" collapsed="false">
      <c r="A39" s="5" t="n">
        <v>6</v>
      </c>
      <c r="B39" s="5" t="n">
        <v>1</v>
      </c>
      <c r="C39" s="5" t="n">
        <v>0</v>
      </c>
      <c r="D39" s="5" t="n">
        <v>6</v>
      </c>
      <c r="E39" s="5" t="n">
        <v>0</v>
      </c>
      <c r="F39" s="5" t="n">
        <v>2</v>
      </c>
      <c r="G39" s="5" t="n">
        <v>22</v>
      </c>
      <c r="H39" s="5" t="n">
        <v>0</v>
      </c>
      <c r="I39" s="5" t="n">
        <v>592</v>
      </c>
      <c r="J39" s="5" t="n">
        <v>16</v>
      </c>
      <c r="K39" s="6" t="n">
        <v>37</v>
      </c>
      <c r="L39" s="7" t="n">
        <v>37</v>
      </c>
      <c r="M39" s="5" t="str">
        <f aca="false">IF(K39="no cation","",IF(L39="","non-candidate",""))</f>
        <v/>
      </c>
      <c r="N39" s="5" t="str">
        <f aca="false">IF(M39="","",IF(B39&gt;0,U39,CONCATENATE("[",IF(M39="","",CONCATENATE("Al",IF(C39+(D39*(1+(C39*3)))&gt;1,VALUE(C39+(D39*(1+(C39*3)))),""),CONCATENATE(IF((E39*(1+(C39*3)))+(C39*H39)&gt;0," O",""),IF((E39*(1+(C39*3)))+(C39*H39)&gt;1,VALUE((E39*(1+(C39*3)))+(C39*H39)),"")),IF(F39=0,"",CONCATENATE("(OH)",IF((F39*(1+(C39*3)))+(C39*(4-H39))&gt;1,VALUE((F39*(1+(C39*3)))+(C39*(4-H39))),""))),IF(G39=0,"",CONCATENATE("(OH2)",IF(G39&gt;1,VALUE(G39),""))))),"]",IF(M39="","",IF(J39&gt;1,(CONCATENATE(VALUE(J39),"+")),"+")))))</f>
        <v/>
      </c>
      <c r="O39" s="5" t="str">
        <f aca="false">IF(B39&gt;0,"",IF(C39=0,CONCATENATE("[",CONCATENATE("Al",IF(D39&gt;1,VALUE(D39),""),IF(E39=0,"",CONCATENATE(" O",IF(E39&gt;1,VALUE(E39),""))),IF(F39=0,"",CONCATENATE("(OH)",IF(F39&gt;1,VALUE(F39),""))),IF(G39=0,"",CONCATENATE("(OH2)",IF(G39&gt;1,VALUE(G39),"")))),"]",IF(J39&gt;1,(CONCATENATE(VALUE(J39),"+")),"+")),CONCATENATE("[",S39,IF(P39&gt;1,VALUE(P39),""),IF((D39*3)&gt;((E39*2)+F39),"+","")," ]",VALUE(4)," ",T39,IF(H39&gt;0,VALUE(H39+1),""),"-"," ")))</f>
        <v/>
      </c>
      <c r="P39" s="5" t="str">
        <f aca="false">IF(C39&lt;1,"",(IF((3*D39)-(2*E39)-F39&gt;0, (3*D39)-(2*E39)-F39, 0)))</f>
        <v/>
      </c>
      <c r="Q39" s="5" t="str">
        <f aca="false">IF(C39&lt;1,"",(27*D39)+(16*(E39+F39+G39))+(F39+(G39*2)))</f>
        <v/>
      </c>
      <c r="R39" s="5" t="str">
        <f aca="false">IF(C39&lt;1,"",27+(16*(H39+(4-H39)))+(4-H39))</f>
        <v/>
      </c>
      <c r="S39" s="5" t="str">
        <f aca="false">CONCATENATE("[",CONCATENATE("Al",IF(D39&gt;1,VALUE(D39),""),IF(E39=0,"",CONCATENATE(" O",IF(E39&gt;1,VALUE(E39),""))),IF(F39=0,"",CONCATENATE("(OH)",IF(F39&gt;1,VALUE(F39),""))),IF(G39=0,"",CONCATENATE("(OH2)",IF(G39&gt;1,VALUE(G39),"")))),"]")</f>
        <v>[Al6(OH)2(OH2)22]</v>
      </c>
      <c r="T39" s="5" t="str">
        <f aca="false">CONCATENATE("[",CONCATENATE("Al",IF(H39=0,"",CONCATENATE("O",IF(H39&gt;1,VALUE(H39),""))),CONCATENATE(IF((4-H39)&gt;0,"(OH)",""),IF((4-H39)&gt;1,VALUE(4-H39),""))),"]")</f>
        <v>[Al(OH)4]</v>
      </c>
      <c r="U39" s="5" t="str">
        <f aca="false">IF(B39&gt;0,IF(M39="","",CONCATENATE("[",IF(M39="","",CONCATENATE("Al",IF(D39&gt;1,VALUE(D39),""),IF(E39=0,"",CONCATENATE(" O",IF(E39&gt;1,VALUE(E39),""))),IF(F39=0,"",CONCATENATE("(OH)",IF(F39&gt;1,VALUE(F39),""))),IF(G39=0,"",CONCATENATE("(OH2)",IF(G39&gt;1,VALUE(G39),""))))),"]",IF(M39="","",IF(J39&gt;1,(CONCATENATE(VALUE(J39),"+")),"+")))),"")</f>
        <v/>
      </c>
    </row>
    <row r="40" s="4" customFormat="true" ht="14.05" hidden="false" customHeight="false" outlineLevel="0" collapsed="false">
      <c r="A40" s="5" t="n">
        <v>4</v>
      </c>
      <c r="B40" s="5" t="n">
        <v>0</v>
      </c>
      <c r="C40" s="5" t="n">
        <v>0</v>
      </c>
      <c r="D40" s="5" t="n">
        <v>6</v>
      </c>
      <c r="E40" s="5" t="n">
        <v>0</v>
      </c>
      <c r="F40" s="5" t="n">
        <v>7</v>
      </c>
      <c r="G40" s="5" t="n">
        <v>7</v>
      </c>
      <c r="H40" s="5" t="n">
        <v>0</v>
      </c>
      <c r="I40" s="5" t="n">
        <v>407</v>
      </c>
      <c r="J40" s="5" t="n">
        <v>11</v>
      </c>
      <c r="K40" s="6" t="n">
        <v>37</v>
      </c>
      <c r="L40" s="7" t="n">
        <v>37</v>
      </c>
      <c r="M40" s="5" t="str">
        <f aca="false">IF(K40="no cation","",IF(L40="","non-candidate",""))</f>
        <v/>
      </c>
      <c r="N40" s="5" t="str">
        <f aca="false">IF(M40="","",IF(B40&gt;0,U40,CONCATENATE("[",IF(M40="","",CONCATENATE("Al",IF(C40+(D40*(1+(C40*3)))&gt;1,VALUE(C40+(D40*(1+(C40*3)))),""),CONCATENATE(IF((E40*(1+(C40*3)))+(C40*H40)&gt;0," O",""),IF((E40*(1+(C40*3)))+(C40*H40)&gt;1,VALUE((E40*(1+(C40*3)))+(C40*H40)),"")),IF(F40=0,"",CONCATENATE("(OH)",IF((F40*(1+(C40*3)))+(C40*(4-H40))&gt;1,VALUE((F40*(1+(C40*3)))+(C40*(4-H40))),""))),IF(G40=0,"",CONCATENATE("(OH2)",IF(G40&gt;1,VALUE(G40),""))))),"]",IF(M40="","",IF(J40&gt;1,(CONCATENATE(VALUE(J40),"+")),"+")))))</f>
        <v/>
      </c>
      <c r="O40" s="5" t="str">
        <f aca="false">IF(B40&gt;0,"",IF(C40=0,CONCATENATE("[",CONCATENATE("Al",IF(D40&gt;1,VALUE(D40),""),IF(E40=0,"",CONCATENATE(" O",IF(E40&gt;1,VALUE(E40),""))),IF(F40=0,"",CONCATENATE("(OH)",IF(F40&gt;1,VALUE(F40),""))),IF(G40=0,"",CONCATENATE("(OH2)",IF(G40&gt;1,VALUE(G40),"")))),"]",IF(J40&gt;1,(CONCATENATE(VALUE(J40),"+")),"+")),CONCATENATE("[",S40,IF(P40&gt;1,VALUE(P40),""),IF((D40*3)&gt;((E40*2)+F40),"+","")," ]",VALUE(4)," ",T40,IF(H40&gt;0,VALUE(H40+1),""),"-"," ")))</f>
        <v>[Al6(OH)7(OH2)7]11+</v>
      </c>
      <c r="P40" s="5" t="str">
        <f aca="false">IF(C40&lt;1,"",(IF((3*D40)-(2*E40)-F40&gt;0, (3*D40)-(2*E40)-F40, 0)))</f>
        <v/>
      </c>
      <c r="Q40" s="5" t="str">
        <f aca="false">IF(C40&lt;1,"",(27*D40)+(16*(E40+F40+G40))+(F40+(G40*2)))</f>
        <v/>
      </c>
      <c r="R40" s="5" t="str">
        <f aca="false">IF(C40&lt;1,"",27+(16*(H40+(4-H40)))+(4-H40))</f>
        <v/>
      </c>
      <c r="S40" s="5" t="str">
        <f aca="false">CONCATENATE("[",CONCATENATE("Al",IF(D40&gt;1,VALUE(D40),""),IF(E40=0,"",CONCATENATE(" O",IF(E40&gt;1,VALUE(E40),""))),IF(F40=0,"",CONCATENATE("(OH)",IF(F40&gt;1,VALUE(F40),""))),IF(G40=0,"",CONCATENATE("(OH2)",IF(G40&gt;1,VALUE(G40),"")))),"]")</f>
        <v>[Al6(OH)7(OH2)7]</v>
      </c>
      <c r="T40" s="5" t="str">
        <f aca="false">CONCATENATE("[",CONCATENATE("Al",IF(H40=0,"",CONCATENATE("O",IF(H40&gt;1,VALUE(H40),""))),CONCATENATE(IF((4-H40)&gt;0,"(OH)",""),IF((4-H40)&gt;1,VALUE(4-H40),""))),"]")</f>
        <v>[Al(OH)4]</v>
      </c>
      <c r="U40" s="5" t="str">
        <f aca="false">IF(B40&gt;0,IF(M40="","",CONCATENATE("[",IF(M40="","",CONCATENATE("Al",IF(D40&gt;1,VALUE(D40),""),IF(E40=0,"",CONCATENATE(" O",IF(E40&gt;1,VALUE(E40),""))),IF(F40=0,"",CONCATENATE("(OH)",IF(F40&gt;1,VALUE(F40),""))),IF(G40=0,"",CONCATENATE("(OH2)",IF(G40&gt;1,VALUE(G40),""))))),"]",IF(M40="","",IF(J40&gt;1,(CONCATENATE(VALUE(J40),"+")),"+")))),"")</f>
        <v/>
      </c>
    </row>
    <row r="41" s="4" customFormat="true" ht="14.05" hidden="false" customHeight="false" outlineLevel="0" collapsed="false">
      <c r="A41" s="5" t="n">
        <v>4</v>
      </c>
      <c r="B41" s="5" t="n">
        <v>0</v>
      </c>
      <c r="C41" s="5" t="n">
        <v>0</v>
      </c>
      <c r="D41" s="5" t="n">
        <v>6</v>
      </c>
      <c r="E41" s="5" t="n">
        <v>2</v>
      </c>
      <c r="F41" s="5" t="n">
        <v>3</v>
      </c>
      <c r="G41" s="5" t="n">
        <v>9</v>
      </c>
      <c r="H41" s="5" t="n">
        <v>0</v>
      </c>
      <c r="I41" s="5" t="n">
        <v>407</v>
      </c>
      <c r="J41" s="5" t="n">
        <v>11</v>
      </c>
      <c r="K41" s="6" t="n">
        <v>37</v>
      </c>
      <c r="L41" s="7" t="n">
        <v>37</v>
      </c>
      <c r="M41" s="5" t="str">
        <f aca="false">IF(K41="no cation","",IF(L41="","non-candidate",""))</f>
        <v/>
      </c>
      <c r="N41" s="5" t="str">
        <f aca="false">IF(M41="","",IF(B41&gt;0,U41,CONCATENATE("[",IF(M41="","",CONCATENATE("Al",IF(C41+(D41*(1+(C41*3)))&gt;1,VALUE(C41+(D41*(1+(C41*3)))),""),CONCATENATE(IF((E41*(1+(C41*3)))+(C41*H41)&gt;0," O",""),IF((E41*(1+(C41*3)))+(C41*H41)&gt;1,VALUE((E41*(1+(C41*3)))+(C41*H41)),"")),IF(F41=0,"",CONCATENATE("(OH)",IF((F41*(1+(C41*3)))+(C41*(4-H41))&gt;1,VALUE((F41*(1+(C41*3)))+(C41*(4-H41))),""))),IF(G41=0,"",CONCATENATE("(OH2)",IF(G41&gt;1,VALUE(G41),""))))),"]",IF(M41="","",IF(J41&gt;1,(CONCATENATE(VALUE(J41),"+")),"+")))))</f>
        <v/>
      </c>
      <c r="O41" s="5" t="str">
        <f aca="false">IF(B41&gt;0,"",IF(C41=0,CONCATENATE("[",CONCATENATE("Al",IF(D41&gt;1,VALUE(D41),""),IF(E41=0,"",CONCATENATE(" O",IF(E41&gt;1,VALUE(E41),""))),IF(F41=0,"",CONCATENATE("(OH)",IF(F41&gt;1,VALUE(F41),""))),IF(G41=0,"",CONCATENATE("(OH2)",IF(G41&gt;1,VALUE(G41),"")))),"]",IF(J41&gt;1,(CONCATENATE(VALUE(J41),"+")),"+")),CONCATENATE("[",S41,IF(P41&gt;1,VALUE(P41),""),IF((D41*3)&gt;((E41*2)+F41),"+","")," ]",VALUE(4)," ",T41,IF(H41&gt;0,VALUE(H41+1),""),"-"," ")))</f>
        <v>[Al6 O2(OH)3(OH2)9]11+</v>
      </c>
      <c r="P41" s="5" t="str">
        <f aca="false">IF(C41&lt;1,"",(IF((3*D41)-(2*E41)-F41&gt;0, (3*D41)-(2*E41)-F41, 0)))</f>
        <v/>
      </c>
      <c r="Q41" s="5" t="str">
        <f aca="false">IF(C41&lt;1,"",(27*D41)+(16*(E41+F41+G41))+(F41+(G41*2)))</f>
        <v/>
      </c>
      <c r="R41" s="5" t="str">
        <f aca="false">IF(C41&lt;1,"",27+(16*(H41+(4-H41)))+(4-H41))</f>
        <v/>
      </c>
      <c r="S41" s="5" t="str">
        <f aca="false">CONCATENATE("[",CONCATENATE("Al",IF(D41&gt;1,VALUE(D41),""),IF(E41=0,"",CONCATENATE(" O",IF(E41&gt;1,VALUE(E41),""))),IF(F41=0,"",CONCATENATE("(OH)",IF(F41&gt;1,VALUE(F41),""))),IF(G41=0,"",CONCATENATE("(OH2)",IF(G41&gt;1,VALUE(G41),"")))),"]")</f>
        <v>[Al6 O2(OH)3(OH2)9]</v>
      </c>
      <c r="T41" s="5" t="str">
        <f aca="false">CONCATENATE("[",CONCATENATE("Al",IF(H41=0,"",CONCATENATE("O",IF(H41&gt;1,VALUE(H41),""))),CONCATENATE(IF((4-H41)&gt;0,"(OH)",""),IF((4-H41)&gt;1,VALUE(4-H41),""))),"]")</f>
        <v>[Al(OH)4]</v>
      </c>
      <c r="U41" s="5" t="str">
        <f aca="false">IF(B41&gt;0,IF(M41="","",CONCATENATE("[",IF(M41="","",CONCATENATE("Al",IF(D41&gt;1,VALUE(D41),""),IF(E41=0,"",CONCATENATE(" O",IF(E41&gt;1,VALUE(E41),""))),IF(F41=0,"",CONCATENATE("(OH)",IF(F41&gt;1,VALUE(F41),""))),IF(G41=0,"",CONCATENATE("(OH2)",IF(G41&gt;1,VALUE(G41),""))))),"]",IF(M41="","",IF(J41&gt;1,(CONCATENATE(VALUE(J41),"+")),"+")))),"")</f>
        <v/>
      </c>
    </row>
    <row r="42" s="4" customFormat="true" ht="14.05" hidden="false" customHeight="false" outlineLevel="0" collapsed="false">
      <c r="A42" s="5" t="n">
        <v>6</v>
      </c>
      <c r="B42" s="5" t="n">
        <v>0</v>
      </c>
      <c r="C42" s="5" t="n">
        <v>0</v>
      </c>
      <c r="D42" s="3" t="n">
        <v>5</v>
      </c>
      <c r="E42" s="3" t="n">
        <v>0</v>
      </c>
      <c r="F42" s="5" t="n">
        <v>1</v>
      </c>
      <c r="G42" s="5" t="n">
        <v>21</v>
      </c>
      <c r="H42" s="5" t="n">
        <v>0</v>
      </c>
      <c r="I42" s="5" t="n">
        <v>530</v>
      </c>
      <c r="J42" s="5" t="n">
        <v>14</v>
      </c>
      <c r="K42" s="6" t="n">
        <v>37.8571428571429</v>
      </c>
      <c r="L42" s="7" t="n">
        <v>37.8571428571429</v>
      </c>
      <c r="M42" s="5" t="str">
        <f aca="false">IF(K42="no cation","",IF(L42="","non-candidate",""))</f>
        <v/>
      </c>
      <c r="N42" s="5" t="str">
        <f aca="false">IF(M42="","",IF(B42&gt;0,U42,CONCATENATE("[",IF(M42="","",CONCATENATE("Al",IF(C42+(D42*(1+(C42*3)))&gt;1,VALUE(C42+(D42*(1+(C42*3)))),""),CONCATENATE(IF((E42*(1+(C42*3)))+(C42*H42)&gt;0," O",""),IF((E42*(1+(C42*3)))+(C42*H42)&gt;1,VALUE((E42*(1+(C42*3)))+(C42*H42)),"")),IF(F42=0,"",CONCATENATE("(OH)",IF((F42*(1+(C42*3)))+(C42*(4-H42))&gt;1,VALUE((F42*(1+(C42*3)))+(C42*(4-H42))),""))),IF(G42=0,"",CONCATENATE("(OH2)",IF(G42&gt;1,VALUE(G42),""))))),"]",IF(M42="","",IF(J42&gt;1,(CONCATENATE(VALUE(J42),"+")),"+")))))</f>
        <v/>
      </c>
      <c r="O42" s="5" t="str">
        <f aca="false">IF(B42&gt;0,"",IF(C42=0,CONCATENATE("[",CONCATENATE("Al",IF(D42&gt;1,VALUE(D42),""),IF(E42=0,"",CONCATENATE(" O",IF(E42&gt;1,VALUE(E42),""))),IF(F42=0,"",CONCATENATE("(OH)",IF(F42&gt;1,VALUE(F42),""))),IF(G42=0,"",CONCATENATE("(OH2)",IF(G42&gt;1,VALUE(G42),"")))),"]",IF(J42&gt;1,(CONCATENATE(VALUE(J42),"+")),"+")),CONCATENATE("[",S42,IF(P42&gt;1,VALUE(P42),""),IF((D42*3)&gt;((E42*2)+F42),"+","")," ]",VALUE(4)," ",T42,IF(H42&gt;0,VALUE(H42+1),""),"-"," ")))</f>
        <v>[Al5(OH)(OH2)21]14+</v>
      </c>
      <c r="P42" s="5" t="str">
        <f aca="false">IF(C42&lt;1,"",(IF((3*D42)-(2*E42)-F42&gt;0, (3*D42)-(2*E42)-F42, 0)))</f>
        <v/>
      </c>
      <c r="Q42" s="5" t="str">
        <f aca="false">IF(C42&lt;1,"",(27*D42)+(16*(E42+F42+G42))+(F42+(G42*2)))</f>
        <v/>
      </c>
      <c r="R42" s="5" t="str">
        <f aca="false">IF(C42&lt;1,"",27+(16*(H42+(4-H42)))+(4-H42))</f>
        <v/>
      </c>
      <c r="S42" s="5" t="str">
        <f aca="false">CONCATENATE("[",CONCATENATE("Al",IF(D42&gt;1,VALUE(D42),""),IF(E42=0,"",CONCATENATE(" O",IF(E42&gt;1,VALUE(E42),""))),IF(F42=0,"",CONCATENATE("(OH)",IF(F42&gt;1,VALUE(F42),""))),IF(G42=0,"",CONCATENATE("(OH2)",IF(G42&gt;1,VALUE(G42),"")))),"]")</f>
        <v>[Al5(OH)(OH2)21]</v>
      </c>
      <c r="T42" s="5" t="str">
        <f aca="false">CONCATENATE("[",CONCATENATE("Al",IF(H42=0,"",CONCATENATE("O",IF(H42&gt;1,VALUE(H42),""))),CONCATENATE(IF((4-H42)&gt;0,"(OH)",""),IF((4-H42)&gt;1,VALUE(4-H42),""))),"]")</f>
        <v>[Al(OH)4]</v>
      </c>
      <c r="U42" s="5" t="str">
        <f aca="false">IF(B42&gt;0,IF(M42="","",CONCATENATE("[",IF(M42="","",CONCATENATE("Al",IF(D42&gt;1,VALUE(D42),""),IF(E42=0,"",CONCATENATE(" O",IF(E42&gt;1,VALUE(E42),""))),IF(F42=0,"",CONCATENATE("(OH)",IF(F42&gt;1,VALUE(F42),""))),IF(G42=0,"",CONCATENATE("(OH2)",IF(G42&gt;1,VALUE(G42),""))))),"]",IF(M42="","",IF(J42&gt;1,(CONCATENATE(VALUE(J42),"+")),"+")))),"")</f>
        <v/>
      </c>
    </row>
    <row r="43" s="4" customFormat="true" ht="14.05" hidden="false" customHeight="false" outlineLevel="0" collapsed="false">
      <c r="A43" s="5" t="n">
        <v>4</v>
      </c>
      <c r="B43" s="5" t="n">
        <v>0</v>
      </c>
      <c r="C43" s="5" t="n">
        <v>0</v>
      </c>
      <c r="D43" s="5" t="n">
        <v>5</v>
      </c>
      <c r="E43" s="5" t="n">
        <v>0</v>
      </c>
      <c r="F43" s="5" t="n">
        <v>6</v>
      </c>
      <c r="G43" s="5" t="n">
        <v>6</v>
      </c>
      <c r="H43" s="5" t="n">
        <v>0</v>
      </c>
      <c r="I43" s="5" t="n">
        <v>345</v>
      </c>
      <c r="J43" s="5" t="n">
        <v>9</v>
      </c>
      <c r="K43" s="6" t="n">
        <v>38.3333333333333</v>
      </c>
      <c r="L43" s="7" t="n">
        <v>38.3333333333333</v>
      </c>
      <c r="M43" s="5" t="str">
        <f aca="false">IF(K43="no cation","",IF(L43="","non-candidate",""))</f>
        <v/>
      </c>
      <c r="N43" s="5" t="str">
        <f aca="false">IF(M43="","",IF(B43&gt;0,U43,CONCATENATE("[",IF(M43="","",CONCATENATE("Al",IF(C43+(D43*(1+(C43*3)))&gt;1,VALUE(C43+(D43*(1+(C43*3)))),""),CONCATENATE(IF((E43*(1+(C43*3)))+(C43*H43)&gt;0," O",""),IF((E43*(1+(C43*3)))+(C43*H43)&gt;1,VALUE((E43*(1+(C43*3)))+(C43*H43)),"")),IF(F43=0,"",CONCATENATE("(OH)",IF((F43*(1+(C43*3)))+(C43*(4-H43))&gt;1,VALUE((F43*(1+(C43*3)))+(C43*(4-H43))),""))),IF(G43=0,"",CONCATENATE("(OH2)",IF(G43&gt;1,VALUE(G43),""))))),"]",IF(M43="","",IF(J43&gt;1,(CONCATENATE(VALUE(J43),"+")),"+")))))</f>
        <v/>
      </c>
      <c r="O43" s="5" t="str">
        <f aca="false">IF(B43&gt;0,"",IF(C43=0,CONCATENATE("[",CONCATENATE("Al",IF(D43&gt;1,VALUE(D43),""),IF(E43=0,"",CONCATENATE(" O",IF(E43&gt;1,VALUE(E43),""))),IF(F43=0,"",CONCATENATE("(OH)",IF(F43&gt;1,VALUE(F43),""))),IF(G43=0,"",CONCATENATE("(OH2)",IF(G43&gt;1,VALUE(G43),"")))),"]",IF(J43&gt;1,(CONCATENATE(VALUE(J43),"+")),"+")),CONCATENATE("[",S43,IF(P43&gt;1,VALUE(P43),""),IF((D43*3)&gt;((E43*2)+F43),"+","")," ]",VALUE(4)," ",T43,IF(H43&gt;0,VALUE(H43+1),""),"-"," ")))</f>
        <v>[Al5(OH)6(OH2)6]9+</v>
      </c>
      <c r="P43" s="5" t="str">
        <f aca="false">IF(C43&lt;1,"",(IF((3*D43)-(2*E43)-F43&gt;0, (3*D43)-(2*E43)-F43, 0)))</f>
        <v/>
      </c>
      <c r="Q43" s="5" t="str">
        <f aca="false">IF(C43&lt;1,"",(27*D43)+(16*(E43+F43+G43))+(F43+(G43*2)))</f>
        <v/>
      </c>
      <c r="R43" s="5" t="str">
        <f aca="false">IF(C43&lt;1,"",27+(16*(H43+(4-H43)))+(4-H43))</f>
        <v/>
      </c>
      <c r="S43" s="5" t="str">
        <f aca="false">CONCATENATE("[",CONCATENATE("Al",IF(D43&gt;1,VALUE(D43),""),IF(E43=0,"",CONCATENATE(" O",IF(E43&gt;1,VALUE(E43),""))),IF(F43=0,"",CONCATENATE("(OH)",IF(F43&gt;1,VALUE(F43),""))),IF(G43=0,"",CONCATENATE("(OH2)",IF(G43&gt;1,VALUE(G43),"")))),"]")</f>
        <v>[Al5(OH)6(OH2)6]</v>
      </c>
      <c r="T43" s="5" t="str">
        <f aca="false">CONCATENATE("[",CONCATENATE("Al",IF(H43=0,"",CONCATENATE("O",IF(H43&gt;1,VALUE(H43),""))),CONCATENATE(IF((4-H43)&gt;0,"(OH)",""),IF((4-H43)&gt;1,VALUE(4-H43),""))),"]")</f>
        <v>[Al(OH)4]</v>
      </c>
      <c r="U43" s="5" t="str">
        <f aca="false">IF(B43&gt;0,IF(M43="","",CONCATENATE("[",IF(M43="","",CONCATENATE("Al",IF(D43&gt;1,VALUE(D43),""),IF(E43=0,"",CONCATENATE(" O",IF(E43&gt;1,VALUE(E43),""))),IF(F43=0,"",CONCATENATE("(OH)",IF(F43&gt;1,VALUE(F43),""))),IF(G43=0,"",CONCATENATE("(OH2)",IF(G43&gt;1,VALUE(G43),""))))),"]",IF(M43="","",IF(J43&gt;1,(CONCATENATE(VALUE(J43),"+")),"+")))),"")</f>
        <v/>
      </c>
    </row>
    <row r="44" s="4" customFormat="true" ht="14.05" hidden="false" customHeight="false" outlineLevel="0" collapsed="false">
      <c r="A44" s="5" t="n">
        <v>4</v>
      </c>
      <c r="B44" s="5" t="n">
        <v>0</v>
      </c>
      <c r="C44" s="5" t="n">
        <v>0</v>
      </c>
      <c r="D44" s="5" t="n">
        <v>5</v>
      </c>
      <c r="E44" s="5" t="n">
        <v>2</v>
      </c>
      <c r="F44" s="5" t="n">
        <v>2</v>
      </c>
      <c r="G44" s="5" t="n">
        <v>8</v>
      </c>
      <c r="H44" s="5" t="n">
        <v>0</v>
      </c>
      <c r="I44" s="5" t="n">
        <v>345</v>
      </c>
      <c r="J44" s="5" t="n">
        <v>9</v>
      </c>
      <c r="K44" s="6" t="n">
        <v>38.3333333333333</v>
      </c>
      <c r="L44" s="7" t="n">
        <v>38.3333333333333</v>
      </c>
      <c r="M44" s="5" t="str">
        <f aca="false">IF(K44="no cation","",IF(L44="","non-candidate",""))</f>
        <v/>
      </c>
      <c r="N44" s="5" t="str">
        <f aca="false">IF(M44="","",IF(B44&gt;0,U44,CONCATENATE("[",IF(M44="","",CONCATENATE("Al",IF(C44+(D44*(1+(C44*3)))&gt;1,VALUE(C44+(D44*(1+(C44*3)))),""),CONCATENATE(IF((E44*(1+(C44*3)))+(C44*H44)&gt;0," O",""),IF((E44*(1+(C44*3)))+(C44*H44)&gt;1,VALUE((E44*(1+(C44*3)))+(C44*H44)),"")),IF(F44=0,"",CONCATENATE("(OH)",IF((F44*(1+(C44*3)))+(C44*(4-H44))&gt;1,VALUE((F44*(1+(C44*3)))+(C44*(4-H44))),""))),IF(G44=0,"",CONCATENATE("(OH2)",IF(G44&gt;1,VALUE(G44),""))))),"]",IF(M44="","",IF(J44&gt;1,(CONCATENATE(VALUE(J44),"+")),"+")))))</f>
        <v/>
      </c>
      <c r="O44" s="5" t="str">
        <f aca="false">IF(B44&gt;0,"",IF(C44=0,CONCATENATE("[",CONCATENATE("Al",IF(D44&gt;1,VALUE(D44),""),IF(E44=0,"",CONCATENATE(" O",IF(E44&gt;1,VALUE(E44),""))),IF(F44=0,"",CONCATENATE("(OH)",IF(F44&gt;1,VALUE(F44),""))),IF(G44=0,"",CONCATENATE("(OH2)",IF(G44&gt;1,VALUE(G44),"")))),"]",IF(J44&gt;1,(CONCATENATE(VALUE(J44),"+")),"+")),CONCATENATE("[",S44,IF(P44&gt;1,VALUE(P44),""),IF((D44*3)&gt;((E44*2)+F44),"+","")," ]",VALUE(4)," ",T44,IF(H44&gt;0,VALUE(H44+1),""),"-"," ")))</f>
        <v>[Al5 O2(OH)2(OH2)8]9+</v>
      </c>
      <c r="P44" s="5" t="str">
        <f aca="false">IF(C44&lt;1,"",(IF((3*D44)-(2*E44)-F44&gt;0, (3*D44)-(2*E44)-F44, 0)))</f>
        <v/>
      </c>
      <c r="Q44" s="5" t="str">
        <f aca="false">IF(C44&lt;1,"",(27*D44)+(16*(E44+F44+G44))+(F44+(G44*2)))</f>
        <v/>
      </c>
      <c r="R44" s="5" t="str">
        <f aca="false">IF(C44&lt;1,"",27+(16*(H44+(4-H44)))+(4-H44))</f>
        <v/>
      </c>
      <c r="S44" s="5" t="str">
        <f aca="false">CONCATENATE("[",CONCATENATE("Al",IF(D44&gt;1,VALUE(D44),""),IF(E44=0,"",CONCATENATE(" O",IF(E44&gt;1,VALUE(E44),""))),IF(F44=0,"",CONCATENATE("(OH)",IF(F44&gt;1,VALUE(F44),""))),IF(G44=0,"",CONCATENATE("(OH2)",IF(G44&gt;1,VALUE(G44),"")))),"]")</f>
        <v>[Al5 O2(OH)2(OH2)8]</v>
      </c>
      <c r="T44" s="5" t="str">
        <f aca="false">CONCATENATE("[",CONCATENATE("Al",IF(H44=0,"",CONCATENATE("O",IF(H44&gt;1,VALUE(H44),""))),CONCATENATE(IF((4-H44)&gt;0,"(OH)",""),IF((4-H44)&gt;1,VALUE(4-H44),""))),"]")</f>
        <v>[Al(OH)4]</v>
      </c>
      <c r="U44" s="5" t="str">
        <f aca="false">IF(B44&gt;0,IF(M44="","",CONCATENATE("[",IF(M44="","",CONCATENATE("Al",IF(D44&gt;1,VALUE(D44),""),IF(E44=0,"",CONCATENATE(" O",IF(E44&gt;1,VALUE(E44),""))),IF(F44=0,"",CONCATENATE("(OH)",IF(F44&gt;1,VALUE(F44),""))),IF(G44=0,"",CONCATENATE("(OH2)",IF(G44&gt;1,VALUE(G44),""))))),"]",IF(M44="","",IF(J44&gt;1,(CONCATENATE(VALUE(J44),"+")),"+")))),"")</f>
        <v/>
      </c>
    </row>
    <row r="45" s="4" customFormat="true" ht="14.05" hidden="false" customHeight="false" outlineLevel="0" collapsed="false">
      <c r="A45" s="3" t="n">
        <v>6</v>
      </c>
      <c r="B45" s="3" t="n">
        <v>0</v>
      </c>
      <c r="C45" s="3" t="n">
        <v>1</v>
      </c>
      <c r="D45" s="3" t="n">
        <v>3</v>
      </c>
      <c r="E45" s="3" t="n">
        <v>0</v>
      </c>
      <c r="F45" s="5" t="n">
        <v>0</v>
      </c>
      <c r="G45" s="5" t="n">
        <v>13</v>
      </c>
      <c r="H45" s="3" t="n">
        <v>0</v>
      </c>
      <c r="I45" s="5" t="n">
        <v>1355</v>
      </c>
      <c r="J45" s="5" t="n">
        <v>35</v>
      </c>
      <c r="K45" s="6" t="n">
        <v>38.7142857142857</v>
      </c>
      <c r="L45" s="7" t="n">
        <v>38.7142857142857</v>
      </c>
      <c r="M45" s="5" t="str">
        <f aca="false">IF(K45="no cation","",IF(L45="","non-candidate",""))</f>
        <v/>
      </c>
      <c r="N45" s="5" t="str">
        <f aca="false">IF(M45="","",IF(B45&gt;0,U45,CONCATENATE("[",IF(M45="","",CONCATENATE("Al",IF(C45+(D45*(1+(C45*3)))&gt;1,VALUE(C45+(D45*(1+(C45*3)))),""),CONCATENATE(IF((E45*(1+(C45*3)))+(C45*H45)&gt;0," O",""),IF((E45*(1+(C45*3)))+(C45*H45)&gt;1,VALUE((E45*(1+(C45*3)))+(C45*H45)),"")),IF(F45=0,"",CONCATENATE("(OH)",IF((F45*(1+(C45*3)))+(C45*(4-H45))&gt;1,VALUE((F45*(1+(C45*3)))+(C45*(4-H45))),""))),IF(G45=0,"",CONCATENATE("(OH2)",IF(G45&gt;1,VALUE(G45),""))))),"]",IF(M45="","",IF(J45&gt;1,(CONCATENATE(VALUE(J45),"+")),"+")))))</f>
        <v/>
      </c>
      <c r="O45" s="5" t="str">
        <f aca="false">IF(B45&gt;0,"",IF(C45=0,CONCATENATE("[",CONCATENATE("Al",IF(D45&gt;1,VALUE(D45),""),IF(E45=0,"",CONCATENATE(" O",IF(E45&gt;1,VALUE(E45),""))),IF(F45=0,"",CONCATENATE("(OH)",IF(F45&gt;1,VALUE(F45),""))),IF(G45=0,"",CONCATENATE("(OH2)",IF(G45&gt;1,VALUE(G45),"")))),"]",IF(J45&gt;1,(CONCATENATE(VALUE(J45),"+")),"+")),CONCATENATE("[",S45,IF(P45&gt;1,VALUE(P45),""),IF((D45*3)&gt;((E45*2)+F45),"+","")," ]",VALUE(4)," ",T45,IF(H45&gt;0,VALUE(H45+1),""),"-"," ")))</f>
        <v>[[Al3(OH2)13]9+ ]4 [Al(OH)4]- </v>
      </c>
      <c r="P45" s="5" t="n">
        <f aca="false">IF(C45&lt;1,"",(IF((3*D45)-(2*E45)-F45&gt;0, (3*D45)-(2*E45)-F45, 0)))</f>
        <v>9</v>
      </c>
      <c r="Q45" s="5" t="n">
        <f aca="false">IF(C45&lt;1,"",(27*D45)+(16*(E45+F45+G45))+(F45+(G45*2)))</f>
        <v>315</v>
      </c>
      <c r="R45" s="5" t="n">
        <f aca="false">IF(C45&lt;1,"",27+(16*(H45+(4-H45)))+(4-H45))</f>
        <v>95</v>
      </c>
      <c r="S45" s="5" t="str">
        <f aca="false">CONCATENATE("[",CONCATENATE("Al",IF(D45&gt;1,VALUE(D45),""),IF(E45=0,"",CONCATENATE(" O",IF(E45&gt;1,VALUE(E45),""))),IF(F45=0,"",CONCATENATE("(OH)",IF(F45&gt;1,VALUE(F45),""))),IF(G45=0,"",CONCATENATE("(OH2)",IF(G45&gt;1,VALUE(G45),"")))),"]")</f>
        <v>[Al3(OH2)13]</v>
      </c>
      <c r="T45" s="5" t="str">
        <f aca="false">CONCATENATE("[",CONCATENATE("Al",IF(H45=0,"",CONCATENATE("O",IF(H45&gt;1,VALUE(H45),""))),CONCATENATE(IF((4-H45)&gt;0,"(OH)",""),IF((4-H45)&gt;1,VALUE(4-H45),""))),"]")</f>
        <v>[Al(OH)4]</v>
      </c>
      <c r="U45" s="5" t="str">
        <f aca="false">IF(B45&gt;0,IF(M45="","",CONCATENATE("[",IF(M45="","",CONCATENATE("Al",IF(D45&gt;1,VALUE(D45),""),IF(E45=0,"",CONCATENATE(" O",IF(E45&gt;1,VALUE(E45),""))),IF(F45=0,"",CONCATENATE("(OH)",IF(F45&gt;1,VALUE(F45),""))),IF(G45=0,"",CONCATENATE("(OH2)",IF(G45&gt;1,VALUE(G45),""))))),"]",IF(M45="","",IF(J45&gt;1,(CONCATENATE(VALUE(J45),"+")),"+")))),"")</f>
        <v/>
      </c>
    </row>
    <row r="46" s="4" customFormat="true" ht="14.05" hidden="false" customHeight="false" outlineLevel="0" collapsed="false">
      <c r="A46" s="5" t="n">
        <v>6</v>
      </c>
      <c r="B46" s="5" t="n">
        <v>0</v>
      </c>
      <c r="C46" s="5" t="n">
        <v>0</v>
      </c>
      <c r="D46" s="5" t="n">
        <v>2</v>
      </c>
      <c r="E46" s="5" t="n">
        <v>0</v>
      </c>
      <c r="F46" s="5" t="n">
        <v>0</v>
      </c>
      <c r="G46" s="5" t="n">
        <v>10</v>
      </c>
      <c r="H46" s="5" t="n">
        <v>0</v>
      </c>
      <c r="I46" s="5" t="n">
        <v>234</v>
      </c>
      <c r="J46" s="5" t="n">
        <v>6</v>
      </c>
      <c r="K46" s="6" t="n">
        <v>39</v>
      </c>
      <c r="L46" s="7" t="n">
        <v>39</v>
      </c>
      <c r="M46" s="5" t="str">
        <f aca="false">IF(K46="no cation","",IF(L46="","non-candidate",""))</f>
        <v/>
      </c>
      <c r="N46" s="5" t="str">
        <f aca="false">IF(M46="","",IF(B46&gt;0,U46,CONCATENATE("[",IF(M46="","",CONCATENATE("Al",IF(C46+(D46*(1+(C46*3)))&gt;1,VALUE(C46+(D46*(1+(C46*3)))),""),CONCATENATE(IF((E46*(1+(C46*3)))+(C46*H46)&gt;0," O",""),IF((E46*(1+(C46*3)))+(C46*H46)&gt;1,VALUE((E46*(1+(C46*3)))+(C46*H46)),"")),IF(F46=0,"",CONCATENATE("(OH)",IF((F46*(1+(C46*3)))+(C46*(4-H46))&gt;1,VALUE((F46*(1+(C46*3)))+(C46*(4-H46))),""))),IF(G46=0,"",CONCATENATE("(OH2)",IF(G46&gt;1,VALUE(G46),""))))),"]",IF(M46="","",IF(J46&gt;1,(CONCATENATE(VALUE(J46),"+")),"+")))))</f>
        <v/>
      </c>
      <c r="O46" s="5" t="str">
        <f aca="false">IF(B46&gt;0,"",IF(C46=0,CONCATENATE("[",CONCATENATE("Al",IF(D46&gt;1,VALUE(D46),""),IF(E46=0,"",CONCATENATE(" O",IF(E46&gt;1,VALUE(E46),""))),IF(F46=0,"",CONCATENATE("(OH)",IF(F46&gt;1,VALUE(F46),""))),IF(G46=0,"",CONCATENATE("(OH2)",IF(G46&gt;1,VALUE(G46),"")))),"]",IF(J46&gt;1,(CONCATENATE(VALUE(J46),"+")),"+")),CONCATENATE("[",S46,IF(P46&gt;1,VALUE(P46),""),IF((D46*3)&gt;((E46*2)+F46),"+","")," ]",VALUE(4)," ",T46,IF(H46&gt;0,VALUE(H46+1),""),"-"," ")))</f>
        <v>[Al2(OH2)10]6+</v>
      </c>
      <c r="P46" s="5" t="str">
        <f aca="false">IF(C46&lt;1,"",(IF((3*D46)-(2*E46)-F46&gt;0, (3*D46)-(2*E46)-F46, 0)))</f>
        <v/>
      </c>
      <c r="Q46" s="5" t="str">
        <f aca="false">IF(C46&lt;1,"",(27*D46)+(16*(E46+F46+G46))+(F46+(G46*2)))</f>
        <v/>
      </c>
      <c r="R46" s="5" t="str">
        <f aca="false">IF(C46&lt;1,"",27+(16*(H46+(4-H46)))+(4-H46))</f>
        <v/>
      </c>
      <c r="S46" s="5" t="str">
        <f aca="false">CONCATENATE("[",CONCATENATE("Al",IF(D46&gt;1,VALUE(D46),""),IF(E46=0,"",CONCATENATE(" O",IF(E46&gt;1,VALUE(E46),""))),IF(F46=0,"",CONCATENATE("(OH)",IF(F46&gt;1,VALUE(F46),""))),IF(G46=0,"",CONCATENATE("(OH2)",IF(G46&gt;1,VALUE(G46),"")))),"]")</f>
        <v>[Al2(OH2)10]</v>
      </c>
      <c r="T46" s="5" t="str">
        <f aca="false">CONCATENATE("[",CONCATENATE("Al",IF(H46=0,"",CONCATENATE("O",IF(H46&gt;1,VALUE(H46),""))),CONCATENATE(IF((4-H46)&gt;0,"(OH)",""),IF((4-H46)&gt;1,VALUE(4-H46),""))),"]")</f>
        <v>[Al(OH)4]</v>
      </c>
      <c r="U46" s="5" t="str">
        <f aca="false">IF(B46&gt;0,IF(M46="","",CONCATENATE("[",IF(M46="","",CONCATENATE("Al",IF(D46&gt;1,VALUE(D46),""),IF(E46=0,"",CONCATENATE(" O",IF(E46&gt;1,VALUE(E46),""))),IF(F46=0,"",CONCATENATE("(OH)",IF(F46&gt;1,VALUE(F46),""))),IF(G46=0,"",CONCATENATE("(OH2)",IF(G46&gt;1,VALUE(G46),""))))),"]",IF(M46="","",IF(J46&gt;1,(CONCATENATE(VALUE(J46),"+")),"+")))),"")</f>
        <v/>
      </c>
    </row>
    <row r="47" s="4" customFormat="true" ht="14.05" hidden="false" customHeight="false" outlineLevel="0" collapsed="false">
      <c r="A47" s="5" t="n">
        <v>6</v>
      </c>
      <c r="B47" s="5" t="n">
        <v>0</v>
      </c>
      <c r="C47" s="5" t="n">
        <v>0</v>
      </c>
      <c r="D47" s="5" t="n">
        <v>4</v>
      </c>
      <c r="E47" s="5" t="n">
        <v>0</v>
      </c>
      <c r="F47" s="5" t="n">
        <v>1</v>
      </c>
      <c r="G47" s="5" t="n">
        <v>17</v>
      </c>
      <c r="H47" s="5" t="n">
        <v>0</v>
      </c>
      <c r="I47" s="5" t="n">
        <v>431</v>
      </c>
      <c r="J47" s="5" t="n">
        <v>11</v>
      </c>
      <c r="K47" s="6" t="n">
        <v>39.1818181818182</v>
      </c>
      <c r="L47" s="7" t="n">
        <v>39.1818181818182</v>
      </c>
      <c r="M47" s="5" t="str">
        <f aca="false">IF(K47="no cation","",IF(L47="","non-candidate",""))</f>
        <v/>
      </c>
      <c r="N47" s="5" t="str">
        <f aca="false">IF(M47="","",IF(B47&gt;0,U47,CONCATENATE("[",IF(M47="","",CONCATENATE("Al",IF(C47+(D47*(1+(C47*3)))&gt;1,VALUE(C47+(D47*(1+(C47*3)))),""),CONCATENATE(IF((E47*(1+(C47*3)))+(C47*H47)&gt;0," O",""),IF((E47*(1+(C47*3)))+(C47*H47)&gt;1,VALUE((E47*(1+(C47*3)))+(C47*H47)),"")),IF(F47=0,"",CONCATENATE("(OH)",IF((F47*(1+(C47*3)))+(C47*(4-H47))&gt;1,VALUE((F47*(1+(C47*3)))+(C47*(4-H47))),""))),IF(G47=0,"",CONCATENATE("(OH2)",IF(G47&gt;1,VALUE(G47),""))))),"]",IF(M47="","",IF(J47&gt;1,(CONCATENATE(VALUE(J47),"+")),"+")))))</f>
        <v/>
      </c>
      <c r="O47" s="5" t="str">
        <f aca="false">IF(B47&gt;0,"",IF(C47=0,CONCATENATE("[",CONCATENATE("Al",IF(D47&gt;1,VALUE(D47),""),IF(E47=0,"",CONCATENATE(" O",IF(E47&gt;1,VALUE(E47),""))),IF(F47=0,"",CONCATENATE("(OH)",IF(F47&gt;1,VALUE(F47),""))),IF(G47=0,"",CONCATENATE("(OH2)",IF(G47&gt;1,VALUE(G47),"")))),"]",IF(J47&gt;1,(CONCATENATE(VALUE(J47),"+")),"+")),CONCATENATE("[",S47,IF(P47&gt;1,VALUE(P47),""),IF((D47*3)&gt;((E47*2)+F47),"+","")," ]",VALUE(4)," ",T47,IF(H47&gt;0,VALUE(H47+1),""),"-"," ")))</f>
        <v>[Al4(OH)(OH2)17]11+</v>
      </c>
      <c r="P47" s="5" t="str">
        <f aca="false">IF(C47&lt;1,"",(IF((3*D47)-(2*E47)-F47&gt;0, (3*D47)-(2*E47)-F47, 0)))</f>
        <v/>
      </c>
      <c r="Q47" s="5" t="str">
        <f aca="false">IF(C47&lt;1,"",(27*D47)+(16*(E47+F47+G47))+(F47+(G47*2)))</f>
        <v/>
      </c>
      <c r="R47" s="5" t="str">
        <f aca="false">IF(C47&lt;1,"",27+(16*(H47+(4-H47)))+(4-H47))</f>
        <v/>
      </c>
      <c r="S47" s="5" t="str">
        <f aca="false">CONCATENATE("[",CONCATENATE("Al",IF(D47&gt;1,VALUE(D47),""),IF(E47=0,"",CONCATENATE(" O",IF(E47&gt;1,VALUE(E47),""))),IF(F47=0,"",CONCATENATE("(OH)",IF(F47&gt;1,VALUE(F47),""))),IF(G47=0,"",CONCATENATE("(OH2)",IF(G47&gt;1,VALUE(G47),"")))),"]")</f>
        <v>[Al4(OH)(OH2)17]</v>
      </c>
      <c r="T47" s="5" t="str">
        <f aca="false">CONCATENATE("[",CONCATENATE("Al",IF(H47=0,"",CONCATENATE("O",IF(H47&gt;1,VALUE(H47),""))),CONCATENATE(IF((4-H47)&gt;0,"(OH)",""),IF((4-H47)&gt;1,VALUE(4-H47),""))),"]")</f>
        <v>[Al(OH)4]</v>
      </c>
      <c r="U47" s="5" t="str">
        <f aca="false">IF(B47&gt;0,IF(M47="","",CONCATENATE("[",IF(M47="","",CONCATENATE("Al",IF(D47&gt;1,VALUE(D47),""),IF(E47=0,"",CONCATENATE(" O",IF(E47&gt;1,VALUE(E47),""))),IF(F47=0,"",CONCATENATE("(OH)",IF(F47&gt;1,VALUE(F47),""))),IF(G47=0,"",CONCATENATE("(OH2)",IF(G47&gt;1,VALUE(G47),""))))),"]",IF(M47="","",IF(J47&gt;1,(CONCATENATE(VALUE(J47),"+")),"+")))),"")</f>
        <v/>
      </c>
    </row>
    <row r="48" s="4" customFormat="true" ht="14.05" hidden="false" customHeight="false" outlineLevel="0" collapsed="false">
      <c r="A48" s="5" t="n">
        <v>6</v>
      </c>
      <c r="B48" s="5" t="n">
        <v>0</v>
      </c>
      <c r="C48" s="5" t="n">
        <v>0</v>
      </c>
      <c r="D48" s="5" t="n">
        <v>6</v>
      </c>
      <c r="E48" s="5" t="n">
        <v>0</v>
      </c>
      <c r="F48" s="5" t="n">
        <v>2</v>
      </c>
      <c r="G48" s="5" t="n">
        <v>24</v>
      </c>
      <c r="H48" s="5" t="n">
        <v>0</v>
      </c>
      <c r="I48" s="5" t="n">
        <v>628</v>
      </c>
      <c r="J48" s="5" t="n">
        <v>16</v>
      </c>
      <c r="K48" s="6" t="n">
        <v>39.25</v>
      </c>
      <c r="L48" s="7" t="n">
        <v>39.25</v>
      </c>
      <c r="M48" s="5" t="str">
        <f aca="false">IF(K48="no cation","",IF(L48="","non-candidate",""))</f>
        <v/>
      </c>
      <c r="N48" s="5" t="str">
        <f aca="false">IF(M48="","",IF(B48&gt;0,U48,CONCATENATE("[",IF(M48="","",CONCATENATE("Al",IF(C48+(D48*(1+(C48*3)))&gt;1,VALUE(C48+(D48*(1+(C48*3)))),""),CONCATENATE(IF((E48*(1+(C48*3)))+(C48*H48)&gt;0," O",""),IF((E48*(1+(C48*3)))+(C48*H48)&gt;1,VALUE((E48*(1+(C48*3)))+(C48*H48)),"")),IF(F48=0,"",CONCATENATE("(OH)",IF((F48*(1+(C48*3)))+(C48*(4-H48))&gt;1,VALUE((F48*(1+(C48*3)))+(C48*(4-H48))),""))),IF(G48=0,"",CONCATENATE("(OH2)",IF(G48&gt;1,VALUE(G48),""))))),"]",IF(M48="","",IF(J48&gt;1,(CONCATENATE(VALUE(J48),"+")),"+")))))</f>
        <v/>
      </c>
      <c r="O48" s="5" t="str">
        <f aca="false">IF(B48&gt;0,"",IF(C48=0,CONCATENATE("[",CONCATENATE("Al",IF(D48&gt;1,VALUE(D48),""),IF(E48=0,"",CONCATENATE(" O",IF(E48&gt;1,VALUE(E48),""))),IF(F48=0,"",CONCATENATE("(OH)",IF(F48&gt;1,VALUE(F48),""))),IF(G48=0,"",CONCATENATE("(OH2)",IF(G48&gt;1,VALUE(G48),"")))),"]",IF(J48&gt;1,(CONCATENATE(VALUE(J48),"+")),"+")),CONCATENATE("[",S48,IF(P48&gt;1,VALUE(P48),""),IF((D48*3)&gt;((E48*2)+F48),"+","")," ]",VALUE(4)," ",T48,IF(H48&gt;0,VALUE(H48+1),""),"-"," ")))</f>
        <v>[Al6(OH)2(OH2)24]16+</v>
      </c>
      <c r="P48" s="5" t="str">
        <f aca="false">IF(C48&lt;1,"",(IF((3*D48)-(2*E48)-F48&gt;0, (3*D48)-(2*E48)-F48, 0)))</f>
        <v/>
      </c>
      <c r="Q48" s="5" t="str">
        <f aca="false">IF(C48&lt;1,"",(27*D48)+(16*(E48+F48+G48))+(F48+(G48*2)))</f>
        <v/>
      </c>
      <c r="R48" s="5" t="str">
        <f aca="false">IF(C48&lt;1,"",27+(16*(H48+(4-H48)))+(4-H48))</f>
        <v/>
      </c>
      <c r="S48" s="5" t="str">
        <f aca="false">CONCATENATE("[",CONCATENATE("Al",IF(D48&gt;1,VALUE(D48),""),IF(E48=0,"",CONCATENATE(" O",IF(E48&gt;1,VALUE(E48),""))),IF(F48=0,"",CONCATENATE("(OH)",IF(F48&gt;1,VALUE(F48),""))),IF(G48=0,"",CONCATENATE("(OH2)",IF(G48&gt;1,VALUE(G48),"")))),"]")</f>
        <v>[Al6(OH)2(OH2)24]</v>
      </c>
      <c r="T48" s="5" t="str">
        <f aca="false">CONCATENATE("[",CONCATENATE("Al",IF(H48=0,"",CONCATENATE("O",IF(H48&gt;1,VALUE(H48),""))),CONCATENATE(IF((4-H48)&gt;0,"(OH)",""),IF((4-H48)&gt;1,VALUE(4-H48),""))),"]")</f>
        <v>[Al(OH)4]</v>
      </c>
      <c r="U48" s="5" t="str">
        <f aca="false">IF(B48&gt;0,IF(M48="","",CONCATENATE("[",IF(M48="","",CONCATENATE("Al",IF(D48&gt;1,VALUE(D48),""),IF(E48=0,"",CONCATENATE(" O",IF(E48&gt;1,VALUE(E48),""))),IF(F48=0,"",CONCATENATE("(OH)",IF(F48&gt;1,VALUE(F48),""))),IF(G48=0,"",CONCATENATE("(OH2)",IF(G48&gt;1,VALUE(G48),""))))),"]",IF(M48="","",IF(J48&gt;1,(CONCATENATE(VALUE(J48),"+")),"+")))),"")</f>
        <v/>
      </c>
    </row>
    <row r="49" s="4" customFormat="true" ht="14.05" hidden="false" customHeight="false" outlineLevel="0" collapsed="false">
      <c r="A49" s="5" t="n">
        <v>4</v>
      </c>
      <c r="B49" s="5" t="n">
        <v>0</v>
      </c>
      <c r="C49" s="5" t="n">
        <v>0</v>
      </c>
      <c r="D49" s="5" t="n">
        <v>2</v>
      </c>
      <c r="E49" s="5" t="n">
        <v>0</v>
      </c>
      <c r="F49" s="5" t="n">
        <v>2</v>
      </c>
      <c r="G49" s="5" t="n">
        <v>4</v>
      </c>
      <c r="H49" s="5" t="n">
        <v>0</v>
      </c>
      <c r="I49" s="5" t="n">
        <v>160</v>
      </c>
      <c r="J49" s="5" t="n">
        <v>4</v>
      </c>
      <c r="K49" s="6" t="n">
        <v>40</v>
      </c>
      <c r="L49" s="7" t="n">
        <v>40</v>
      </c>
      <c r="M49" s="5" t="str">
        <f aca="false">IF(K49="no cation","",IF(L49="","non-candidate",""))</f>
        <v/>
      </c>
      <c r="N49" s="5" t="str">
        <f aca="false">IF(M49="","",IF(B49&gt;0,U49,CONCATENATE("[",IF(M49="","",CONCATENATE("Al",IF(C49+(D49*(1+(C49*3)))&gt;1,VALUE(C49+(D49*(1+(C49*3)))),""),CONCATENATE(IF((E49*(1+(C49*3)))+(C49*H49)&gt;0," O",""),IF((E49*(1+(C49*3)))+(C49*H49)&gt;1,VALUE((E49*(1+(C49*3)))+(C49*H49)),"")),IF(F49=0,"",CONCATENATE("(OH)",IF((F49*(1+(C49*3)))+(C49*(4-H49))&gt;1,VALUE((F49*(1+(C49*3)))+(C49*(4-H49))),""))),IF(G49=0,"",CONCATENATE("(OH2)",IF(G49&gt;1,VALUE(G49),""))))),"]",IF(M49="","",IF(J49&gt;1,(CONCATENATE(VALUE(J49),"+")),"+")))))</f>
        <v/>
      </c>
      <c r="O49" s="5" t="str">
        <f aca="false">IF(B49&gt;0,"",IF(C49=0,CONCATENATE("[",CONCATENATE("Al",IF(D49&gt;1,VALUE(D49),""),IF(E49=0,"",CONCATENATE(" O",IF(E49&gt;1,VALUE(E49),""))),IF(F49=0,"",CONCATENATE("(OH)",IF(F49&gt;1,VALUE(F49),""))),IF(G49=0,"",CONCATENATE("(OH2)",IF(G49&gt;1,VALUE(G49),"")))),"]",IF(J49&gt;1,(CONCATENATE(VALUE(J49),"+")),"+")),CONCATENATE("[",S49,IF(P49&gt;1,VALUE(P49),""),IF((D49*3)&gt;((E49*2)+F49),"+","")," ]",VALUE(4)," ",T49,IF(H49&gt;0,VALUE(H49+1),""),"-"," ")))</f>
        <v>[Al2(OH)2(OH2)4]4+</v>
      </c>
      <c r="P49" s="5" t="str">
        <f aca="false">IF(C49&lt;1,"",(IF((3*D49)-(2*E49)-F49&gt;0, (3*D49)-(2*E49)-F49, 0)))</f>
        <v/>
      </c>
      <c r="Q49" s="5" t="str">
        <f aca="false">IF(C49&lt;1,"",(27*D49)+(16*(E49+F49+G49))+(F49+(G49*2)))</f>
        <v/>
      </c>
      <c r="R49" s="5" t="str">
        <f aca="false">IF(C49&lt;1,"",27+(16*(H49+(4-H49)))+(4-H49))</f>
        <v/>
      </c>
      <c r="S49" s="5" t="str">
        <f aca="false">CONCATENATE("[",CONCATENATE("Al",IF(D49&gt;1,VALUE(D49),""),IF(E49=0,"",CONCATENATE(" O",IF(E49&gt;1,VALUE(E49),""))),IF(F49=0,"",CONCATENATE("(OH)",IF(F49&gt;1,VALUE(F49),""))),IF(G49=0,"",CONCATENATE("(OH2)",IF(G49&gt;1,VALUE(G49),"")))),"]")</f>
        <v>[Al2(OH)2(OH2)4]</v>
      </c>
      <c r="T49" s="5" t="str">
        <f aca="false">CONCATENATE("[",CONCATENATE("Al",IF(H49=0,"",CONCATENATE("O",IF(H49&gt;1,VALUE(H49),""))),CONCATENATE(IF((4-H49)&gt;0,"(OH)",""),IF((4-H49)&gt;1,VALUE(4-H49),""))),"]")</f>
        <v>[Al(OH)4]</v>
      </c>
      <c r="U49" s="5" t="str">
        <f aca="false">IF(B49&gt;0,IF(M49="","",CONCATENATE("[",IF(M49="","",CONCATENATE("Al",IF(D49&gt;1,VALUE(D49),""),IF(E49=0,"",CONCATENATE(" O",IF(E49&gt;1,VALUE(E49),""))),IF(F49=0,"",CONCATENATE("(OH)",IF(F49&gt;1,VALUE(F49),""))),IF(G49=0,"",CONCATENATE("(OH2)",IF(G49&gt;1,VALUE(G49),""))))),"]",IF(M49="","",IF(J49&gt;1,(CONCATENATE(VALUE(J49),"+")),"+")))),"")</f>
        <v/>
      </c>
    </row>
    <row r="50" s="4" customFormat="true" ht="14.05" hidden="false" customHeight="false" outlineLevel="0" collapsed="false">
      <c r="A50" s="5" t="n">
        <v>4</v>
      </c>
      <c r="B50" s="5" t="n">
        <v>0</v>
      </c>
      <c r="C50" s="5" t="n">
        <v>0</v>
      </c>
      <c r="D50" s="5" t="n">
        <v>4</v>
      </c>
      <c r="E50" s="5" t="n">
        <v>0</v>
      </c>
      <c r="F50" s="5" t="n">
        <v>5</v>
      </c>
      <c r="G50" s="5" t="n">
        <v>5</v>
      </c>
      <c r="H50" s="5" t="n">
        <v>0</v>
      </c>
      <c r="I50" s="5" t="n">
        <v>283</v>
      </c>
      <c r="J50" s="5" t="n">
        <v>7</v>
      </c>
      <c r="K50" s="6" t="n">
        <v>40.4285714285714</v>
      </c>
      <c r="L50" s="7" t="n">
        <v>40.4285714285714</v>
      </c>
      <c r="M50" s="5" t="str">
        <f aca="false">IF(K50="no cation","",IF(L50="","non-candidate",""))</f>
        <v/>
      </c>
      <c r="N50" s="5" t="str">
        <f aca="false">IF(M50="","",IF(B50&gt;0,U50,CONCATENATE("[",IF(M50="","",CONCATENATE("Al",IF(C50+(D50*(1+(C50*3)))&gt;1,VALUE(C50+(D50*(1+(C50*3)))),""),CONCATENATE(IF((E50*(1+(C50*3)))+(C50*H50)&gt;0," O",""),IF((E50*(1+(C50*3)))+(C50*H50)&gt;1,VALUE((E50*(1+(C50*3)))+(C50*H50)),"")),IF(F50=0,"",CONCATENATE("(OH)",IF((F50*(1+(C50*3)))+(C50*(4-H50))&gt;1,VALUE((F50*(1+(C50*3)))+(C50*(4-H50))),""))),IF(G50=0,"",CONCATENATE("(OH2)",IF(G50&gt;1,VALUE(G50),""))))),"]",IF(M50="","",IF(J50&gt;1,(CONCATENATE(VALUE(J50),"+")),"+")))))</f>
        <v/>
      </c>
      <c r="O50" s="5" t="str">
        <f aca="false">IF(B50&gt;0,"",IF(C50=0,CONCATENATE("[",CONCATENATE("Al",IF(D50&gt;1,VALUE(D50),""),IF(E50=0,"",CONCATENATE(" O",IF(E50&gt;1,VALUE(E50),""))),IF(F50=0,"",CONCATENATE("(OH)",IF(F50&gt;1,VALUE(F50),""))),IF(G50=0,"",CONCATENATE("(OH2)",IF(G50&gt;1,VALUE(G50),"")))),"]",IF(J50&gt;1,(CONCATENATE(VALUE(J50),"+")),"+")),CONCATENATE("[",S50,IF(P50&gt;1,VALUE(P50),""),IF((D50*3)&gt;((E50*2)+F50),"+","")," ]",VALUE(4)," ",T50,IF(H50&gt;0,VALUE(H50+1),""),"-"," ")))</f>
        <v>[Al4(OH)5(OH2)5]7+</v>
      </c>
      <c r="P50" s="5" t="str">
        <f aca="false">IF(C50&lt;1,"",(IF((3*D50)-(2*E50)-F50&gt;0, (3*D50)-(2*E50)-F50, 0)))</f>
        <v/>
      </c>
      <c r="Q50" s="5" t="str">
        <f aca="false">IF(C50&lt;1,"",(27*D50)+(16*(E50+F50+G50))+(F50+(G50*2)))</f>
        <v/>
      </c>
      <c r="R50" s="5" t="str">
        <f aca="false">IF(C50&lt;1,"",27+(16*(H50+(4-H50)))+(4-H50))</f>
        <v/>
      </c>
      <c r="S50" s="5" t="str">
        <f aca="false">CONCATENATE("[",CONCATENATE("Al",IF(D50&gt;1,VALUE(D50),""),IF(E50=0,"",CONCATENATE(" O",IF(E50&gt;1,VALUE(E50),""))),IF(F50=0,"",CONCATENATE("(OH)",IF(F50&gt;1,VALUE(F50),""))),IF(G50=0,"",CONCATENATE("(OH2)",IF(G50&gt;1,VALUE(G50),"")))),"]")</f>
        <v>[Al4(OH)5(OH2)5]</v>
      </c>
      <c r="T50" s="5" t="str">
        <f aca="false">CONCATENATE("[",CONCATENATE("Al",IF(H50=0,"",CONCATENATE("O",IF(H50&gt;1,VALUE(H50),""))),CONCATENATE(IF((4-H50)&gt;0,"(OH)",""),IF((4-H50)&gt;1,VALUE(4-H50),""))),"]")</f>
        <v>[Al(OH)4]</v>
      </c>
      <c r="U50" s="5" t="str">
        <f aca="false">IF(B50&gt;0,IF(M50="","",CONCATENATE("[",IF(M50="","",CONCATENATE("Al",IF(D50&gt;1,VALUE(D50),""),IF(E50=0,"",CONCATENATE(" O",IF(E50&gt;1,VALUE(E50),""))),IF(F50=0,"",CONCATENATE("(OH)",IF(F50&gt;1,VALUE(F50),""))),IF(G50=0,"",CONCATENATE("(OH2)",IF(G50&gt;1,VALUE(G50),""))))),"]",IF(M50="","",IF(J50&gt;1,(CONCATENATE(VALUE(J50),"+")),"+")))),"")</f>
        <v/>
      </c>
    </row>
    <row r="51" s="4" customFormat="true" ht="14.05" hidden="false" customHeight="false" outlineLevel="0" collapsed="false">
      <c r="A51" s="5" t="n">
        <v>4</v>
      </c>
      <c r="B51" s="5" t="n">
        <v>0</v>
      </c>
      <c r="C51" s="5" t="n">
        <v>0</v>
      </c>
      <c r="D51" s="5" t="n">
        <v>4</v>
      </c>
      <c r="E51" s="5" t="n">
        <v>2</v>
      </c>
      <c r="F51" s="5" t="n">
        <v>1</v>
      </c>
      <c r="G51" s="5" t="n">
        <v>7</v>
      </c>
      <c r="H51" s="5" t="n">
        <v>0</v>
      </c>
      <c r="I51" s="5" t="n">
        <v>283</v>
      </c>
      <c r="J51" s="5" t="n">
        <v>7</v>
      </c>
      <c r="K51" s="6" t="n">
        <v>40.4285714285714</v>
      </c>
      <c r="L51" s="7" t="n">
        <v>40.4285714285714</v>
      </c>
      <c r="M51" s="5" t="str">
        <f aca="false">IF(K51="no cation","",IF(L51="","non-candidate",""))</f>
        <v/>
      </c>
      <c r="N51" s="5" t="str">
        <f aca="false">IF(M51="","",IF(B51&gt;0,U51,CONCATENATE("[",IF(M51="","",CONCATENATE("Al",IF(C51+(D51*(1+(C51*3)))&gt;1,VALUE(C51+(D51*(1+(C51*3)))),""),CONCATENATE(IF((E51*(1+(C51*3)))+(C51*H51)&gt;0," O",""),IF((E51*(1+(C51*3)))+(C51*H51)&gt;1,VALUE((E51*(1+(C51*3)))+(C51*H51)),"")),IF(F51=0,"",CONCATENATE("(OH)",IF((F51*(1+(C51*3)))+(C51*(4-H51))&gt;1,VALUE((F51*(1+(C51*3)))+(C51*(4-H51))),""))),IF(G51=0,"",CONCATENATE("(OH2)",IF(G51&gt;1,VALUE(G51),""))))),"]",IF(M51="","",IF(J51&gt;1,(CONCATENATE(VALUE(J51),"+")),"+")))))</f>
        <v/>
      </c>
      <c r="O51" s="5" t="str">
        <f aca="false">IF(B51&gt;0,"",IF(C51=0,CONCATENATE("[",CONCATENATE("Al",IF(D51&gt;1,VALUE(D51),""),IF(E51=0,"",CONCATENATE(" O",IF(E51&gt;1,VALUE(E51),""))),IF(F51=0,"",CONCATENATE("(OH)",IF(F51&gt;1,VALUE(F51),""))),IF(G51=0,"",CONCATENATE("(OH2)",IF(G51&gt;1,VALUE(G51),"")))),"]",IF(J51&gt;1,(CONCATENATE(VALUE(J51),"+")),"+")),CONCATENATE("[",S51,IF(P51&gt;1,VALUE(P51),""),IF((D51*3)&gt;((E51*2)+F51),"+","")," ]",VALUE(4)," ",T51,IF(H51&gt;0,VALUE(H51+1),""),"-"," ")))</f>
        <v>[Al4 O2(OH)(OH2)7]7+</v>
      </c>
      <c r="P51" s="5" t="str">
        <f aca="false">IF(C51&lt;1,"",(IF((3*D51)-(2*E51)-F51&gt;0, (3*D51)-(2*E51)-F51, 0)))</f>
        <v/>
      </c>
      <c r="Q51" s="5" t="str">
        <f aca="false">IF(C51&lt;1,"",(27*D51)+(16*(E51+F51+G51))+(F51+(G51*2)))</f>
        <v/>
      </c>
      <c r="R51" s="5" t="str">
        <f aca="false">IF(C51&lt;1,"",27+(16*(H51+(4-H51)))+(4-H51))</f>
        <v/>
      </c>
      <c r="S51" s="5" t="str">
        <f aca="false">CONCATENATE("[",CONCATENATE("Al",IF(D51&gt;1,VALUE(D51),""),IF(E51=0,"",CONCATENATE(" O",IF(E51&gt;1,VALUE(E51),""))),IF(F51=0,"",CONCATENATE("(OH)",IF(F51&gt;1,VALUE(F51),""))),IF(G51=0,"",CONCATENATE("(OH2)",IF(G51&gt;1,VALUE(G51),"")))),"]")</f>
        <v>[Al4 O2(OH)(OH2)7]</v>
      </c>
      <c r="T51" s="5" t="str">
        <f aca="false">CONCATENATE("[",CONCATENATE("Al",IF(H51=0,"",CONCATENATE("O",IF(H51&gt;1,VALUE(H51),""))),CONCATENATE(IF((4-H51)&gt;0,"(OH)",""),IF((4-H51)&gt;1,VALUE(4-H51),""))),"]")</f>
        <v>[Al(OH)4]</v>
      </c>
      <c r="U51" s="5" t="str">
        <f aca="false">IF(B51&gt;0,IF(M51="","",CONCATENATE("[",IF(M51="","",CONCATENATE("Al",IF(D51&gt;1,VALUE(D51),""),IF(E51=0,"",CONCATENATE(" O",IF(E51&gt;1,VALUE(E51),""))),IF(F51=0,"",CONCATENATE("(OH)",IF(F51&gt;1,VALUE(F51),""))),IF(G51=0,"",CONCATENATE("(OH2)",IF(G51&gt;1,VALUE(G51),""))))),"]",IF(M51="","",IF(J51&gt;1,(CONCATENATE(VALUE(J51),"+")),"+")))),"")</f>
        <v/>
      </c>
    </row>
    <row r="52" s="4" customFormat="true" ht="14.05" hidden="false" customHeight="false" outlineLevel="0" collapsed="false">
      <c r="A52" s="5" t="n">
        <v>4</v>
      </c>
      <c r="B52" s="5" t="n">
        <v>0</v>
      </c>
      <c r="C52" s="5" t="n">
        <v>0</v>
      </c>
      <c r="D52" s="5" t="n">
        <v>6</v>
      </c>
      <c r="E52" s="5" t="n">
        <v>0</v>
      </c>
      <c r="F52" s="5" t="n">
        <v>8</v>
      </c>
      <c r="G52" s="5" t="n">
        <v>6</v>
      </c>
      <c r="H52" s="5" t="n">
        <v>0</v>
      </c>
      <c r="I52" s="5" t="n">
        <v>406</v>
      </c>
      <c r="J52" s="5" t="n">
        <v>10</v>
      </c>
      <c r="K52" s="6" t="n">
        <v>40.6</v>
      </c>
      <c r="L52" s="7" t="n">
        <v>40.6</v>
      </c>
      <c r="M52" s="5" t="str">
        <f aca="false">IF(K52="no cation","",IF(L52="","non-candidate",""))</f>
        <v/>
      </c>
      <c r="N52" s="5" t="str">
        <f aca="false">IF(M52="","",IF(B52&gt;0,U52,CONCATENATE("[",IF(M52="","",CONCATENATE("Al",IF(C52+(D52*(1+(C52*3)))&gt;1,VALUE(C52+(D52*(1+(C52*3)))),""),CONCATENATE(IF((E52*(1+(C52*3)))+(C52*H52)&gt;0," O",""),IF((E52*(1+(C52*3)))+(C52*H52)&gt;1,VALUE((E52*(1+(C52*3)))+(C52*H52)),"")),IF(F52=0,"",CONCATENATE("(OH)",IF((F52*(1+(C52*3)))+(C52*(4-H52))&gt;1,VALUE((F52*(1+(C52*3)))+(C52*(4-H52))),""))),IF(G52=0,"",CONCATENATE("(OH2)",IF(G52&gt;1,VALUE(G52),""))))),"]",IF(M52="","",IF(J52&gt;1,(CONCATENATE(VALUE(J52),"+")),"+")))))</f>
        <v/>
      </c>
      <c r="O52" s="5" t="str">
        <f aca="false">IF(B52&gt;0,"",IF(C52=0,CONCATENATE("[",CONCATENATE("Al",IF(D52&gt;1,VALUE(D52),""),IF(E52=0,"",CONCATENATE(" O",IF(E52&gt;1,VALUE(E52),""))),IF(F52=0,"",CONCATENATE("(OH)",IF(F52&gt;1,VALUE(F52),""))),IF(G52=0,"",CONCATENATE("(OH2)",IF(G52&gt;1,VALUE(G52),"")))),"]",IF(J52&gt;1,(CONCATENATE(VALUE(J52),"+")),"+")),CONCATENATE("[",S52,IF(P52&gt;1,VALUE(P52),""),IF((D52*3)&gt;((E52*2)+F52),"+","")," ]",VALUE(4)," ",T52,IF(H52&gt;0,VALUE(H52+1),""),"-"," ")))</f>
        <v>[Al6(OH)8(OH2)6]10+</v>
      </c>
      <c r="P52" s="5" t="str">
        <f aca="false">IF(C52&lt;1,"",(IF((3*D52)-(2*E52)-F52&gt;0, (3*D52)-(2*E52)-F52, 0)))</f>
        <v/>
      </c>
      <c r="Q52" s="5" t="str">
        <f aca="false">IF(C52&lt;1,"",(27*D52)+(16*(E52+F52+G52))+(F52+(G52*2)))</f>
        <v/>
      </c>
      <c r="R52" s="5" t="str">
        <f aca="false">IF(C52&lt;1,"",27+(16*(H52+(4-H52)))+(4-H52))</f>
        <v/>
      </c>
      <c r="S52" s="5" t="str">
        <f aca="false">CONCATENATE("[",CONCATENATE("Al",IF(D52&gt;1,VALUE(D52),""),IF(E52=0,"",CONCATENATE(" O",IF(E52&gt;1,VALUE(E52),""))),IF(F52=0,"",CONCATENATE("(OH)",IF(F52&gt;1,VALUE(F52),""))),IF(G52=0,"",CONCATENATE("(OH2)",IF(G52&gt;1,VALUE(G52),"")))),"]")</f>
        <v>[Al6(OH)8(OH2)6]</v>
      </c>
      <c r="T52" s="5" t="str">
        <f aca="false">CONCATENATE("[",CONCATENATE("Al",IF(H52=0,"",CONCATENATE("O",IF(H52&gt;1,VALUE(H52),""))),CONCATENATE(IF((4-H52)&gt;0,"(OH)",""),IF((4-H52)&gt;1,VALUE(4-H52),""))),"]")</f>
        <v>[Al(OH)4]</v>
      </c>
      <c r="U52" s="5" t="str">
        <f aca="false">IF(B52&gt;0,IF(M52="","",CONCATENATE("[",IF(M52="","",CONCATENATE("Al",IF(D52&gt;1,VALUE(D52),""),IF(E52=0,"",CONCATENATE(" O",IF(E52&gt;1,VALUE(E52),""))),IF(F52=0,"",CONCATENATE("(OH)",IF(F52&gt;1,VALUE(F52),""))),IF(G52=0,"",CONCATENATE("(OH2)",IF(G52&gt;1,VALUE(G52),""))))),"]",IF(M52="","",IF(J52&gt;1,(CONCATENATE(VALUE(J52),"+")),"+")))),"")</f>
        <v/>
      </c>
    </row>
    <row r="53" s="4" customFormat="true" ht="14.05" hidden="false" customHeight="false" outlineLevel="0" collapsed="false">
      <c r="A53" s="5" t="n">
        <v>4</v>
      </c>
      <c r="B53" s="5" t="n">
        <v>0</v>
      </c>
      <c r="C53" s="5" t="n">
        <v>0</v>
      </c>
      <c r="D53" s="5" t="n">
        <v>6</v>
      </c>
      <c r="E53" s="5" t="n">
        <v>2</v>
      </c>
      <c r="F53" s="5" t="n">
        <v>4</v>
      </c>
      <c r="G53" s="5" t="n">
        <v>8</v>
      </c>
      <c r="H53" s="5" t="n">
        <v>0</v>
      </c>
      <c r="I53" s="5" t="n">
        <v>406</v>
      </c>
      <c r="J53" s="5" t="n">
        <v>10</v>
      </c>
      <c r="K53" s="6" t="n">
        <v>40.6</v>
      </c>
      <c r="L53" s="7" t="n">
        <v>40.6</v>
      </c>
      <c r="M53" s="5" t="str">
        <f aca="false">IF(K53="no cation","",IF(L53="","non-candidate",""))</f>
        <v/>
      </c>
      <c r="N53" s="5" t="str">
        <f aca="false">IF(M53="","",IF(B53&gt;0,U53,CONCATENATE("[",IF(M53="","",CONCATENATE("Al",IF(C53+(D53*(1+(C53*3)))&gt;1,VALUE(C53+(D53*(1+(C53*3)))),""),CONCATENATE(IF((E53*(1+(C53*3)))+(C53*H53)&gt;0," O",""),IF((E53*(1+(C53*3)))+(C53*H53)&gt;1,VALUE((E53*(1+(C53*3)))+(C53*H53)),"")),IF(F53=0,"",CONCATENATE("(OH)",IF((F53*(1+(C53*3)))+(C53*(4-H53))&gt;1,VALUE((F53*(1+(C53*3)))+(C53*(4-H53))),""))),IF(G53=0,"",CONCATENATE("(OH2)",IF(G53&gt;1,VALUE(G53),""))))),"]",IF(M53="","",IF(J53&gt;1,(CONCATENATE(VALUE(J53),"+")),"+")))))</f>
        <v/>
      </c>
      <c r="O53" s="5" t="str">
        <f aca="false">IF(B53&gt;0,"",IF(C53=0,CONCATENATE("[",CONCATENATE("Al",IF(D53&gt;1,VALUE(D53),""),IF(E53=0,"",CONCATENATE(" O",IF(E53&gt;1,VALUE(E53),""))),IF(F53=0,"",CONCATENATE("(OH)",IF(F53&gt;1,VALUE(F53),""))),IF(G53=0,"",CONCATENATE("(OH2)",IF(G53&gt;1,VALUE(G53),"")))),"]",IF(J53&gt;1,(CONCATENATE(VALUE(J53),"+")),"+")),CONCATENATE("[",S53,IF(P53&gt;1,VALUE(P53),""),IF((D53*3)&gt;((E53*2)+F53),"+","")," ]",VALUE(4)," ",T53,IF(H53&gt;0,VALUE(H53+1),""),"-"," ")))</f>
        <v>[Al6 O2(OH)4(OH2)8]10+</v>
      </c>
      <c r="P53" s="5" t="str">
        <f aca="false">IF(C53&lt;1,"",(IF((3*D53)-(2*E53)-F53&gt;0, (3*D53)-(2*E53)-F53, 0)))</f>
        <v/>
      </c>
      <c r="Q53" s="5" t="str">
        <f aca="false">IF(C53&lt;1,"",(27*D53)+(16*(E53+F53+G53))+(F53+(G53*2)))</f>
        <v/>
      </c>
      <c r="R53" s="5" t="str">
        <f aca="false">IF(C53&lt;1,"",27+(16*(H53+(4-H53)))+(4-H53))</f>
        <v/>
      </c>
      <c r="S53" s="5" t="str">
        <f aca="false">CONCATENATE("[",CONCATENATE("Al",IF(D53&gt;1,VALUE(D53),""),IF(E53=0,"",CONCATENATE(" O",IF(E53&gt;1,VALUE(E53),""))),IF(F53=0,"",CONCATENATE("(OH)",IF(F53&gt;1,VALUE(F53),""))),IF(G53=0,"",CONCATENATE("(OH2)",IF(G53&gt;1,VALUE(G53),"")))),"]")</f>
        <v>[Al6 O2(OH)4(OH2)8]</v>
      </c>
      <c r="T53" s="5" t="str">
        <f aca="false">CONCATENATE("[",CONCATENATE("Al",IF(H53=0,"",CONCATENATE("O",IF(H53&gt;1,VALUE(H53),""))),CONCATENATE(IF((4-H53)&gt;0,"(OH)",""),IF((4-H53)&gt;1,VALUE(4-H53),""))),"]")</f>
        <v>[Al(OH)4]</v>
      </c>
      <c r="U53" s="5" t="str">
        <f aca="false">IF(B53&gt;0,IF(M53="","",CONCATENATE("[",IF(M53="","",CONCATENATE("Al",IF(D53&gt;1,VALUE(D53),""),IF(E53=0,"",CONCATENATE(" O",IF(E53&gt;1,VALUE(E53),""))),IF(F53=0,"",CONCATENATE("(OH)",IF(F53&gt;1,VALUE(F53),""))),IF(G53=0,"",CONCATENATE("(OH2)",IF(G53&gt;1,VALUE(G53),""))))),"]",IF(M53="","",IF(J53&gt;1,(CONCATENATE(VALUE(J53),"+")),"+")))),"")</f>
        <v/>
      </c>
    </row>
    <row r="54" s="4" customFormat="true" ht="14.05" hidden="false" customHeight="false" outlineLevel="0" collapsed="false">
      <c r="A54" s="5" t="n">
        <v>4</v>
      </c>
      <c r="B54" s="5" t="n">
        <v>0</v>
      </c>
      <c r="C54" s="5" t="n">
        <v>0</v>
      </c>
      <c r="D54" s="5" t="n">
        <v>6</v>
      </c>
      <c r="E54" s="5" t="n">
        <v>4</v>
      </c>
      <c r="F54" s="5" t="n">
        <v>0</v>
      </c>
      <c r="G54" s="5" t="n">
        <v>10</v>
      </c>
      <c r="H54" s="5" t="n">
        <v>0</v>
      </c>
      <c r="I54" s="5" t="n">
        <v>406</v>
      </c>
      <c r="J54" s="5" t="n">
        <v>10</v>
      </c>
      <c r="K54" s="6" t="n">
        <v>40.6</v>
      </c>
      <c r="L54" s="7" t="n">
        <v>40.6</v>
      </c>
      <c r="M54" s="5" t="str">
        <f aca="false">IF(K54="no cation","",IF(L54="","non-candidate",""))</f>
        <v/>
      </c>
      <c r="N54" s="5" t="str">
        <f aca="false">IF(M54="","",IF(B54&gt;0,U54,CONCATENATE("[",IF(M54="","",CONCATENATE("Al",IF(C54+(D54*(1+(C54*3)))&gt;1,VALUE(C54+(D54*(1+(C54*3)))),""),CONCATENATE(IF((E54*(1+(C54*3)))+(C54*H54)&gt;0," O",""),IF((E54*(1+(C54*3)))+(C54*H54)&gt;1,VALUE((E54*(1+(C54*3)))+(C54*H54)),"")),IF(F54=0,"",CONCATENATE("(OH)",IF((F54*(1+(C54*3)))+(C54*(4-H54))&gt;1,VALUE((F54*(1+(C54*3)))+(C54*(4-H54))),""))),IF(G54=0,"",CONCATENATE("(OH2)",IF(G54&gt;1,VALUE(G54),""))))),"]",IF(M54="","",IF(J54&gt;1,(CONCATENATE(VALUE(J54),"+")),"+")))))</f>
        <v/>
      </c>
      <c r="O54" s="5" t="str">
        <f aca="false">IF(B54&gt;0,"",IF(C54=0,CONCATENATE("[",CONCATENATE("Al",IF(D54&gt;1,VALUE(D54),""),IF(E54=0,"",CONCATENATE(" O",IF(E54&gt;1,VALUE(E54),""))),IF(F54=0,"",CONCATENATE("(OH)",IF(F54&gt;1,VALUE(F54),""))),IF(G54=0,"",CONCATENATE("(OH2)",IF(G54&gt;1,VALUE(G54),"")))),"]",IF(J54&gt;1,(CONCATENATE(VALUE(J54),"+")),"+")),CONCATENATE("[",S54,IF(P54&gt;1,VALUE(P54),""),IF((D54*3)&gt;((E54*2)+F54),"+","")," ]",VALUE(4)," ",T54,IF(H54&gt;0,VALUE(H54+1),""),"-"," ")))</f>
        <v>[Al6 O4(OH2)10]10+</v>
      </c>
      <c r="P54" s="5" t="str">
        <f aca="false">IF(C54&lt;1,"",(IF((3*D54)-(2*E54)-F54&gt;0, (3*D54)-(2*E54)-F54, 0)))</f>
        <v/>
      </c>
      <c r="Q54" s="5" t="str">
        <f aca="false">IF(C54&lt;1,"",(27*D54)+(16*(E54+F54+G54))+(F54+(G54*2)))</f>
        <v/>
      </c>
      <c r="R54" s="5" t="str">
        <f aca="false">IF(C54&lt;1,"",27+(16*(H54+(4-H54)))+(4-H54))</f>
        <v/>
      </c>
      <c r="S54" s="5" t="str">
        <f aca="false">CONCATENATE("[",CONCATENATE("Al",IF(D54&gt;1,VALUE(D54),""),IF(E54=0,"",CONCATENATE(" O",IF(E54&gt;1,VALUE(E54),""))),IF(F54=0,"",CONCATENATE("(OH)",IF(F54&gt;1,VALUE(F54),""))),IF(G54=0,"",CONCATENATE("(OH2)",IF(G54&gt;1,VALUE(G54),"")))),"]")</f>
        <v>[Al6 O4(OH2)10]</v>
      </c>
      <c r="T54" s="5" t="str">
        <f aca="false">CONCATENATE("[",CONCATENATE("Al",IF(H54=0,"",CONCATENATE("O",IF(H54&gt;1,VALUE(H54),""))),CONCATENATE(IF((4-H54)&gt;0,"(OH)",""),IF((4-H54)&gt;1,VALUE(4-H54),""))),"]")</f>
        <v>[Al(OH)4]</v>
      </c>
      <c r="U54" s="5" t="str">
        <f aca="false">IF(B54&gt;0,IF(M54="","",CONCATENATE("[",IF(M54="","",CONCATENATE("Al",IF(D54&gt;1,VALUE(D54),""),IF(E54=0,"",CONCATENATE(" O",IF(E54&gt;1,VALUE(E54),""))),IF(F54=0,"",CONCATENATE("(OH)",IF(F54&gt;1,VALUE(F54),""))),IF(G54=0,"",CONCATENATE("(OH2)",IF(G54&gt;1,VALUE(G54),""))))),"]",IF(M54="","",IF(J54&gt;1,(CONCATENATE(VALUE(J54),"+")),"+")))),"")</f>
        <v/>
      </c>
    </row>
    <row r="55" s="4" customFormat="true" ht="14.05" hidden="false" customHeight="false" outlineLevel="0" collapsed="false">
      <c r="A55" s="5" t="n">
        <v>6</v>
      </c>
      <c r="B55" s="5" t="n">
        <v>0</v>
      </c>
      <c r="C55" s="5" t="n">
        <v>0</v>
      </c>
      <c r="D55" s="5" t="n">
        <v>5</v>
      </c>
      <c r="E55" s="5" t="n">
        <v>0</v>
      </c>
      <c r="F55" s="5" t="n">
        <v>2</v>
      </c>
      <c r="G55" s="5" t="n">
        <v>20</v>
      </c>
      <c r="H55" s="5" t="n">
        <v>0</v>
      </c>
      <c r="I55" s="5" t="n">
        <v>529</v>
      </c>
      <c r="J55" s="5" t="n">
        <v>13</v>
      </c>
      <c r="K55" s="6" t="n">
        <v>40.6923076923077</v>
      </c>
      <c r="L55" s="7" t="n">
        <v>40.6923076923077</v>
      </c>
      <c r="M55" s="5" t="str">
        <f aca="false">IF(K55="no cation","",IF(L55="","non-candidate",""))</f>
        <v/>
      </c>
      <c r="N55" s="5" t="str">
        <f aca="false">IF(M55="","",IF(B55&gt;0,U55,CONCATENATE("[",IF(M55="","",CONCATENATE("Al",IF(C55+(D55*(1+(C55*3)))&gt;1,VALUE(C55+(D55*(1+(C55*3)))),""),CONCATENATE(IF((E55*(1+(C55*3)))+(C55*H55)&gt;0," O",""),IF((E55*(1+(C55*3)))+(C55*H55)&gt;1,VALUE((E55*(1+(C55*3)))+(C55*H55)),"")),IF(F55=0,"",CONCATENATE("(OH)",IF((F55*(1+(C55*3)))+(C55*(4-H55))&gt;1,VALUE((F55*(1+(C55*3)))+(C55*(4-H55))),""))),IF(G55=0,"",CONCATENATE("(OH2)",IF(G55&gt;1,VALUE(G55),""))))),"]",IF(M55="","",IF(J55&gt;1,(CONCATENATE(VALUE(J55),"+")),"+")))))</f>
        <v/>
      </c>
      <c r="O55" s="5" t="str">
        <f aca="false">IF(B55&gt;0,"",IF(C55=0,CONCATENATE("[",CONCATENATE("Al",IF(D55&gt;1,VALUE(D55),""),IF(E55=0,"",CONCATENATE(" O",IF(E55&gt;1,VALUE(E55),""))),IF(F55=0,"",CONCATENATE("(OH)",IF(F55&gt;1,VALUE(F55),""))),IF(G55=0,"",CONCATENATE("(OH2)",IF(G55&gt;1,VALUE(G55),"")))),"]",IF(J55&gt;1,(CONCATENATE(VALUE(J55),"+")),"+")),CONCATENATE("[",S55,IF(P55&gt;1,VALUE(P55),""),IF((D55*3)&gt;((E55*2)+F55),"+","")," ]",VALUE(4)," ",T55,IF(H55&gt;0,VALUE(H55+1),""),"-"," ")))</f>
        <v>[Al5(OH)2(OH2)20]13+</v>
      </c>
      <c r="P55" s="5" t="str">
        <f aca="false">IF(C55&lt;1,"",(IF((3*D55)-(2*E55)-F55&gt;0, (3*D55)-(2*E55)-F55, 0)))</f>
        <v/>
      </c>
      <c r="Q55" s="5" t="str">
        <f aca="false">IF(C55&lt;1,"",(27*D55)+(16*(E55+F55+G55))+(F55+(G55*2)))</f>
        <v/>
      </c>
      <c r="R55" s="5" t="str">
        <f aca="false">IF(C55&lt;1,"",27+(16*(H55+(4-H55)))+(4-H55))</f>
        <v/>
      </c>
      <c r="S55" s="5" t="str">
        <f aca="false">CONCATENATE("[",CONCATENATE("Al",IF(D55&gt;1,VALUE(D55),""),IF(E55=0,"",CONCATENATE(" O",IF(E55&gt;1,VALUE(E55),""))),IF(F55=0,"",CONCATENATE("(OH)",IF(F55&gt;1,VALUE(F55),""))),IF(G55=0,"",CONCATENATE("(OH2)",IF(G55&gt;1,VALUE(G55),"")))),"]")</f>
        <v>[Al5(OH)2(OH2)20]</v>
      </c>
      <c r="T55" s="5" t="str">
        <f aca="false">CONCATENATE("[",CONCATENATE("Al",IF(H55=0,"",CONCATENATE("O",IF(H55&gt;1,VALUE(H55),""))),CONCATENATE(IF((4-H55)&gt;0,"(OH)",""),IF((4-H55)&gt;1,VALUE(4-H55),""))),"]")</f>
        <v>[Al(OH)4]</v>
      </c>
      <c r="U55" s="5" t="str">
        <f aca="false">IF(B55&gt;0,IF(M55="","",CONCATENATE("[",IF(M55="","",CONCATENATE("Al",IF(D55&gt;1,VALUE(D55),""),IF(E55=0,"",CONCATENATE(" O",IF(E55&gt;1,VALUE(E55),""))),IF(F55=0,"",CONCATENATE("(OH)",IF(F55&gt;1,VALUE(F55),""))),IF(G55=0,"",CONCATENATE("(OH2)",IF(G55&gt;1,VALUE(G55),""))))),"]",IF(M55="","",IF(J55&gt;1,(CONCATENATE(VALUE(J55),"+")),"+")))),"")</f>
        <v/>
      </c>
    </row>
    <row r="56" s="4" customFormat="true" ht="14.05" hidden="false" customHeight="false" outlineLevel="0" collapsed="false">
      <c r="A56" s="5" t="n">
        <v>6</v>
      </c>
      <c r="B56" s="5" t="n">
        <v>0</v>
      </c>
      <c r="C56" s="5" t="n">
        <v>0</v>
      </c>
      <c r="D56" s="5" t="n">
        <v>3</v>
      </c>
      <c r="E56" s="5" t="n">
        <v>0</v>
      </c>
      <c r="F56" s="5" t="n">
        <v>1</v>
      </c>
      <c r="G56" s="5" t="n">
        <v>13</v>
      </c>
      <c r="H56" s="5" t="n">
        <v>0</v>
      </c>
      <c r="I56" s="5" t="n">
        <v>332</v>
      </c>
      <c r="J56" s="5" t="n">
        <v>8</v>
      </c>
      <c r="K56" s="6" t="n">
        <v>41.5</v>
      </c>
      <c r="L56" s="7" t="n">
        <v>41.5</v>
      </c>
      <c r="M56" s="5" t="str">
        <f aca="false">IF(K56="no cation","",IF(L56="","non-candidate",""))</f>
        <v/>
      </c>
      <c r="N56" s="5" t="str">
        <f aca="false">IF(M56="","",IF(B56&gt;0,U56,CONCATENATE("[",IF(M56="","",CONCATENATE("Al",IF(C56+(D56*(1+(C56*3)))&gt;1,VALUE(C56+(D56*(1+(C56*3)))),""),CONCATENATE(IF((E56*(1+(C56*3)))+(C56*H56)&gt;0," O",""),IF((E56*(1+(C56*3)))+(C56*H56)&gt;1,VALUE((E56*(1+(C56*3)))+(C56*H56)),"")),IF(F56=0,"",CONCATENATE("(OH)",IF((F56*(1+(C56*3)))+(C56*(4-H56))&gt;1,VALUE((F56*(1+(C56*3)))+(C56*(4-H56))),""))),IF(G56=0,"",CONCATENATE("(OH2)",IF(G56&gt;1,VALUE(G56),""))))),"]",IF(M56="","",IF(J56&gt;1,(CONCATENATE(VALUE(J56),"+")),"+")))))</f>
        <v/>
      </c>
      <c r="O56" s="5" t="str">
        <f aca="false">IF(B56&gt;0,"",IF(C56=0,CONCATENATE("[",CONCATENATE("Al",IF(D56&gt;1,VALUE(D56),""),IF(E56=0,"",CONCATENATE(" O",IF(E56&gt;1,VALUE(E56),""))),IF(F56=0,"",CONCATENATE("(OH)",IF(F56&gt;1,VALUE(F56),""))),IF(G56=0,"",CONCATENATE("(OH2)",IF(G56&gt;1,VALUE(G56),"")))),"]",IF(J56&gt;1,(CONCATENATE(VALUE(J56),"+")),"+")),CONCATENATE("[",S56,IF(P56&gt;1,VALUE(P56),""),IF((D56*3)&gt;((E56*2)+F56),"+","")," ]",VALUE(4)," ",T56,IF(H56&gt;0,VALUE(H56+1),""),"-"," ")))</f>
        <v>[Al3(OH)(OH2)13]8+</v>
      </c>
      <c r="P56" s="5" t="str">
        <f aca="false">IF(C56&lt;1,"",(IF((3*D56)-(2*E56)-F56&gt;0, (3*D56)-(2*E56)-F56, 0)))</f>
        <v/>
      </c>
      <c r="Q56" s="5" t="str">
        <f aca="false">IF(C56&lt;1,"",(27*D56)+(16*(E56+F56+G56))+(F56+(G56*2)))</f>
        <v/>
      </c>
      <c r="R56" s="5" t="str">
        <f aca="false">IF(C56&lt;1,"",27+(16*(H56+(4-H56)))+(4-H56))</f>
        <v/>
      </c>
      <c r="S56" s="5" t="str">
        <f aca="false">CONCATENATE("[",CONCATENATE("Al",IF(D56&gt;1,VALUE(D56),""),IF(E56=0,"",CONCATENATE(" O",IF(E56&gt;1,VALUE(E56),""))),IF(F56=0,"",CONCATENATE("(OH)",IF(F56&gt;1,VALUE(F56),""))),IF(G56=0,"",CONCATENATE("(OH2)",IF(G56&gt;1,VALUE(G56),"")))),"]")</f>
        <v>[Al3(OH)(OH2)13]</v>
      </c>
      <c r="T56" s="5" t="str">
        <f aca="false">CONCATENATE("[",CONCATENATE("Al",IF(H56=0,"",CONCATENATE("O",IF(H56&gt;1,VALUE(H56),""))),CONCATENATE(IF((4-H56)&gt;0,"(OH)",""),IF((4-H56)&gt;1,VALUE(4-H56),""))),"]")</f>
        <v>[Al(OH)4]</v>
      </c>
      <c r="U56" s="5" t="str">
        <f aca="false">IF(B56&gt;0,IF(M56="","",CONCATENATE("[",IF(M56="","",CONCATENATE("Al",IF(D56&gt;1,VALUE(D56),""),IF(E56=0,"",CONCATENATE(" O",IF(E56&gt;1,VALUE(E56),""))),IF(F56=0,"",CONCATENATE("(OH)",IF(F56&gt;1,VALUE(F56),""))),IF(G56=0,"",CONCATENATE("(OH2)",IF(G56&gt;1,VALUE(G56),""))))),"]",IF(M56="","",IF(J56&gt;1,(CONCATENATE(VALUE(J56),"+")),"+")))),"")</f>
        <v/>
      </c>
    </row>
    <row r="57" s="4" customFormat="true" ht="14.05" hidden="false" customHeight="false" outlineLevel="0" collapsed="false">
      <c r="A57" s="5" t="n">
        <v>6</v>
      </c>
      <c r="B57" s="5" t="n">
        <v>0</v>
      </c>
      <c r="C57" s="5" t="n">
        <v>0</v>
      </c>
      <c r="D57" s="5" t="n">
        <v>6</v>
      </c>
      <c r="E57" s="5" t="n">
        <v>0</v>
      </c>
      <c r="F57" s="5" t="n">
        <v>3</v>
      </c>
      <c r="G57" s="5" t="n">
        <v>23</v>
      </c>
      <c r="H57" s="5" t="n">
        <v>0</v>
      </c>
      <c r="I57" s="5" t="n">
        <v>627</v>
      </c>
      <c r="J57" s="5" t="n">
        <v>15</v>
      </c>
      <c r="K57" s="6" t="n">
        <v>41.8</v>
      </c>
      <c r="L57" s="7" t="n">
        <v>41.8</v>
      </c>
      <c r="M57" s="5" t="str">
        <f aca="false">IF(K57="no cation","",IF(L57="","non-candidate",""))</f>
        <v/>
      </c>
      <c r="N57" s="5" t="str">
        <f aca="false">IF(M57="","",IF(B57&gt;0,U57,CONCATENATE("[",IF(M57="","",CONCATENATE("Al",IF(C57+(D57*(1+(C57*3)))&gt;1,VALUE(C57+(D57*(1+(C57*3)))),""),CONCATENATE(IF((E57*(1+(C57*3)))+(C57*H57)&gt;0," O",""),IF((E57*(1+(C57*3)))+(C57*H57)&gt;1,VALUE((E57*(1+(C57*3)))+(C57*H57)),"")),IF(F57=0,"",CONCATENATE("(OH)",IF((F57*(1+(C57*3)))+(C57*(4-H57))&gt;1,VALUE((F57*(1+(C57*3)))+(C57*(4-H57))),""))),IF(G57=0,"",CONCATENATE("(OH2)",IF(G57&gt;1,VALUE(G57),""))))),"]",IF(M57="","",IF(J57&gt;1,(CONCATENATE(VALUE(J57),"+")),"+")))))</f>
        <v/>
      </c>
      <c r="O57" s="5" t="str">
        <f aca="false">IF(B57&gt;0,"",IF(C57=0,CONCATENATE("[",CONCATENATE("Al",IF(D57&gt;1,VALUE(D57),""),IF(E57=0,"",CONCATENATE(" O",IF(E57&gt;1,VALUE(E57),""))),IF(F57=0,"",CONCATENATE("(OH)",IF(F57&gt;1,VALUE(F57),""))),IF(G57=0,"",CONCATENATE("(OH2)",IF(G57&gt;1,VALUE(G57),"")))),"]",IF(J57&gt;1,(CONCATENATE(VALUE(J57),"+")),"+")),CONCATENATE("[",S57,IF(P57&gt;1,VALUE(P57),""),IF((D57*3)&gt;((E57*2)+F57),"+","")," ]",VALUE(4)," ",T57,IF(H57&gt;0,VALUE(H57+1),""),"-"," ")))</f>
        <v>[Al6(OH)3(OH2)23]15+</v>
      </c>
      <c r="P57" s="5" t="str">
        <f aca="false">IF(C57&lt;1,"",(IF((3*D57)-(2*E57)-F57&gt;0, (3*D57)-(2*E57)-F57, 0)))</f>
        <v/>
      </c>
      <c r="Q57" s="5" t="str">
        <f aca="false">IF(C57&lt;1,"",(27*D57)+(16*(E57+F57+G57))+(F57+(G57*2)))</f>
        <v/>
      </c>
      <c r="R57" s="5" t="str">
        <f aca="false">IF(C57&lt;1,"",27+(16*(H57+(4-H57)))+(4-H57))</f>
        <v/>
      </c>
      <c r="S57" s="5" t="str">
        <f aca="false">CONCATENATE("[",CONCATENATE("Al",IF(D57&gt;1,VALUE(D57),""),IF(E57=0,"",CONCATENATE(" O",IF(E57&gt;1,VALUE(E57),""))),IF(F57=0,"",CONCATENATE("(OH)",IF(F57&gt;1,VALUE(F57),""))),IF(G57=0,"",CONCATENATE("(OH2)",IF(G57&gt;1,VALUE(G57),"")))),"]")</f>
        <v>[Al6(OH)3(OH2)23]</v>
      </c>
      <c r="T57" s="5" t="str">
        <f aca="false">CONCATENATE("[",CONCATENATE("Al",IF(H57=0,"",CONCATENATE("O",IF(H57&gt;1,VALUE(H57),""))),CONCATENATE(IF((4-H57)&gt;0,"(OH)",""),IF((4-H57)&gt;1,VALUE(4-H57),""))),"]")</f>
        <v>[Al(OH)4]</v>
      </c>
      <c r="U57" s="5" t="str">
        <f aca="false">IF(B57&gt;0,IF(M57="","",CONCATENATE("[",IF(M57="","",CONCATENATE("Al",IF(D57&gt;1,VALUE(D57),""),IF(E57=0,"",CONCATENATE(" O",IF(E57&gt;1,VALUE(E57),""))),IF(F57=0,"",CONCATENATE("(OH)",IF(F57&gt;1,VALUE(F57),""))),IF(G57=0,"",CONCATENATE("(OH2)",IF(G57&gt;1,VALUE(G57),""))))),"]",IF(M57="","",IF(J57&gt;1,(CONCATENATE(VALUE(J57),"+")),"+")))),"")</f>
        <v/>
      </c>
    </row>
    <row r="58" s="4" customFormat="true" ht="14.05" hidden="false" customHeight="false" outlineLevel="0" collapsed="false">
      <c r="A58" s="5" t="n">
        <v>6</v>
      </c>
      <c r="B58" s="5" t="n">
        <v>1</v>
      </c>
      <c r="C58" s="5" t="n">
        <v>0</v>
      </c>
      <c r="D58" s="5" t="n">
        <v>6</v>
      </c>
      <c r="E58" s="5" t="n">
        <v>0</v>
      </c>
      <c r="F58" s="5" t="n">
        <v>4</v>
      </c>
      <c r="G58" s="5" t="n">
        <v>20</v>
      </c>
      <c r="H58" s="5" t="n">
        <v>0</v>
      </c>
      <c r="I58" s="5" t="n">
        <v>590</v>
      </c>
      <c r="J58" s="5" t="n">
        <v>14</v>
      </c>
      <c r="K58" s="6" t="n">
        <v>42.1428571428571</v>
      </c>
      <c r="L58" s="7" t="n">
        <v>42.1428571428571</v>
      </c>
      <c r="M58" s="5" t="str">
        <f aca="false">IF(K58="no cation","",IF(L58="","non-candidate",""))</f>
        <v/>
      </c>
      <c r="N58" s="5" t="str">
        <f aca="false">IF(M58="","",IF(B58&gt;0,U58,CONCATENATE("[",IF(M58="","",CONCATENATE("Al",IF(C58+(D58*(1+(C58*3)))&gt;1,VALUE(C58+(D58*(1+(C58*3)))),""),CONCATENATE(IF((E58*(1+(C58*3)))+(C58*H58)&gt;0," O",""),IF((E58*(1+(C58*3)))+(C58*H58)&gt;1,VALUE((E58*(1+(C58*3)))+(C58*H58)),"")),IF(F58=0,"",CONCATENATE("(OH)",IF((F58*(1+(C58*3)))+(C58*(4-H58))&gt;1,VALUE((F58*(1+(C58*3)))+(C58*(4-H58))),""))),IF(G58=0,"",CONCATENATE("(OH2)",IF(G58&gt;1,VALUE(G58),""))))),"]",IF(M58="","",IF(J58&gt;1,(CONCATENATE(VALUE(J58),"+")),"+")))))</f>
        <v/>
      </c>
      <c r="O58" s="5" t="str">
        <f aca="false">IF(B58&gt;0,"",IF(C58=0,CONCATENATE("[",CONCATENATE("Al",IF(D58&gt;1,VALUE(D58),""),IF(E58=0,"",CONCATENATE(" O",IF(E58&gt;1,VALUE(E58),""))),IF(F58=0,"",CONCATENATE("(OH)",IF(F58&gt;1,VALUE(F58),""))),IF(G58=0,"",CONCATENATE("(OH2)",IF(G58&gt;1,VALUE(G58),"")))),"]",IF(J58&gt;1,(CONCATENATE(VALUE(J58),"+")),"+")),CONCATENATE("[",S58,IF(P58&gt;1,VALUE(P58),""),IF((D58*3)&gt;((E58*2)+F58),"+","")," ]",VALUE(4)," ",T58,IF(H58&gt;0,VALUE(H58+1),""),"-"," ")))</f>
        <v/>
      </c>
      <c r="P58" s="5" t="str">
        <f aca="false">IF(C58&lt;1,"",(IF((3*D58)-(2*E58)-F58&gt;0, (3*D58)-(2*E58)-F58, 0)))</f>
        <v/>
      </c>
      <c r="Q58" s="5" t="str">
        <f aca="false">IF(C58&lt;1,"",(27*D58)+(16*(E58+F58+G58))+(F58+(G58*2)))</f>
        <v/>
      </c>
      <c r="R58" s="5" t="str">
        <f aca="false">IF(C58&lt;1,"",27+(16*(H58+(4-H58)))+(4-H58))</f>
        <v/>
      </c>
      <c r="S58" s="5" t="str">
        <f aca="false">CONCATENATE("[",CONCATENATE("Al",IF(D58&gt;1,VALUE(D58),""),IF(E58=0,"",CONCATENATE(" O",IF(E58&gt;1,VALUE(E58),""))),IF(F58=0,"",CONCATENATE("(OH)",IF(F58&gt;1,VALUE(F58),""))),IF(G58=0,"",CONCATENATE("(OH2)",IF(G58&gt;1,VALUE(G58),"")))),"]")</f>
        <v>[Al6(OH)4(OH2)20]</v>
      </c>
      <c r="T58" s="5" t="str">
        <f aca="false">CONCATENATE("[",CONCATENATE("Al",IF(H58=0,"",CONCATENATE("O",IF(H58&gt;1,VALUE(H58),""))),CONCATENATE(IF((4-H58)&gt;0,"(OH)",""),IF((4-H58)&gt;1,VALUE(4-H58),""))),"]")</f>
        <v>[Al(OH)4]</v>
      </c>
      <c r="U58" s="5" t="str">
        <f aca="false">IF(B58&gt;0,IF(M58="","",CONCATENATE("[",IF(M58="","",CONCATENATE("Al",IF(D58&gt;1,VALUE(D58),""),IF(E58=0,"",CONCATENATE(" O",IF(E58&gt;1,VALUE(E58),""))),IF(F58=0,"",CONCATENATE("(OH)",IF(F58&gt;1,VALUE(F58),""))),IF(G58=0,"",CONCATENATE("(OH2)",IF(G58&gt;1,VALUE(G58),""))))),"]",IF(M58="","",IF(J58&gt;1,(CONCATENATE(VALUE(J58),"+")),"+")))),"")</f>
        <v/>
      </c>
    </row>
    <row r="59" s="4" customFormat="true" ht="14.05" hidden="false" customHeight="false" outlineLevel="0" collapsed="false">
      <c r="A59" s="3" t="n">
        <v>6</v>
      </c>
      <c r="B59" s="3" t="n">
        <v>1</v>
      </c>
      <c r="C59" s="5" t="n">
        <v>0</v>
      </c>
      <c r="D59" s="3" t="n">
        <v>6</v>
      </c>
      <c r="E59" s="3" t="n">
        <v>2</v>
      </c>
      <c r="F59" s="3" t="n">
        <v>0</v>
      </c>
      <c r="G59" s="3" t="n">
        <v>22</v>
      </c>
      <c r="H59" s="5" t="n">
        <v>0</v>
      </c>
      <c r="I59" s="5" t="n">
        <v>590</v>
      </c>
      <c r="J59" s="5" t="n">
        <v>14</v>
      </c>
      <c r="K59" s="6" t="n">
        <v>42.1428571428571</v>
      </c>
      <c r="L59" s="7" t="n">
        <v>42.1428571428571</v>
      </c>
      <c r="M59" s="5" t="str">
        <f aca="false">IF(K59="no cation","",IF(L59="","non-candidate",""))</f>
        <v/>
      </c>
      <c r="N59" s="5" t="str">
        <f aca="false">IF(M59="","",IF(B59&gt;0,U59,CONCATENATE("[",IF(M59="","",CONCATENATE("Al",IF(C59+(D59*(1+(C59*3)))&gt;1,VALUE(C59+(D59*(1+(C59*3)))),""),CONCATENATE(IF((E59*(1+(C59*3)))+(C59*H59)&gt;0," O",""),IF((E59*(1+(C59*3)))+(C59*H59)&gt;1,VALUE((E59*(1+(C59*3)))+(C59*H59)),"")),IF(F59=0,"",CONCATENATE("(OH)",IF((F59*(1+(C59*3)))+(C59*(4-H59))&gt;1,VALUE((F59*(1+(C59*3)))+(C59*(4-H59))),""))),IF(G59=0,"",CONCATENATE("(OH2)",IF(G59&gt;1,VALUE(G59),""))))),"]",IF(M59="","",IF(J59&gt;1,(CONCATENATE(VALUE(J59),"+")),"+")))))</f>
        <v/>
      </c>
      <c r="O59" s="5" t="str">
        <f aca="false">IF(B59&gt;0,"",IF(C59=0,CONCATENATE("[",CONCATENATE("Al",IF(D59&gt;1,VALUE(D59),""),IF(E59=0,"",CONCATENATE(" O",IF(E59&gt;1,VALUE(E59),""))),IF(F59=0,"",CONCATENATE("(OH)",IF(F59&gt;1,VALUE(F59),""))),IF(G59=0,"",CONCATENATE("(OH2)",IF(G59&gt;1,VALUE(G59),"")))),"]",IF(J59&gt;1,(CONCATENATE(VALUE(J59),"+")),"+")),CONCATENATE("[",S59,IF(P59&gt;1,VALUE(P59),""),IF((D59*3)&gt;((E59*2)+F59),"+","")," ]",VALUE(4)," ",T59,IF(H59&gt;0,VALUE(H59+1),""),"-"," ")))</f>
        <v/>
      </c>
      <c r="P59" s="5" t="str">
        <f aca="false">IF(C59&lt;1,"",(IF((3*D59)-(2*E59)-F59&gt;0, (3*D59)-(2*E59)-F59, 0)))</f>
        <v/>
      </c>
      <c r="Q59" s="5" t="str">
        <f aca="false">IF(C59&lt;1,"",(27*D59)+(16*(E59+F59+G59))+(F59+(G59*2)))</f>
        <v/>
      </c>
      <c r="R59" s="5" t="str">
        <f aca="false">IF(C59&lt;1,"",27+(16*(H59+(4-H59)))+(4-H59))</f>
        <v/>
      </c>
      <c r="S59" s="5" t="str">
        <f aca="false">CONCATENATE("[",CONCATENATE("Al",IF(D59&gt;1,VALUE(D59),""),IF(E59=0,"",CONCATENATE(" O",IF(E59&gt;1,VALUE(E59),""))),IF(F59=0,"",CONCATENATE("(OH)",IF(F59&gt;1,VALUE(F59),""))),IF(G59=0,"",CONCATENATE("(OH2)",IF(G59&gt;1,VALUE(G59),"")))),"]")</f>
        <v>[Al6 O2(OH2)22]</v>
      </c>
      <c r="T59" s="5" t="str">
        <f aca="false">CONCATENATE("[",CONCATENATE("Al",IF(H59=0,"",CONCATENATE("O",IF(H59&gt;1,VALUE(H59),""))),CONCATENATE(IF((4-H59)&gt;0,"(OH)",""),IF((4-H59)&gt;1,VALUE(4-H59),""))),"]")</f>
        <v>[Al(OH)4]</v>
      </c>
      <c r="U59" s="5" t="str">
        <f aca="false">IF(B59&gt;0,IF(M59="","",CONCATENATE("[",IF(M59="","",CONCATENATE("Al",IF(D59&gt;1,VALUE(D59),""),IF(E59=0,"",CONCATENATE(" O",IF(E59&gt;1,VALUE(E59),""))),IF(F59=0,"",CONCATENATE("(OH)",IF(F59&gt;1,VALUE(F59),""))),IF(G59=0,"",CONCATENATE("(OH2)",IF(G59&gt;1,VALUE(G59),""))))),"]",IF(M59="","",IF(J59&gt;1,(CONCATENATE(VALUE(J59),"+")),"+")))),"")</f>
        <v/>
      </c>
    </row>
    <row r="60" s="4" customFormat="true" ht="14.05" hidden="false" customHeight="false" outlineLevel="0" collapsed="false">
      <c r="A60" s="5" t="n">
        <v>6</v>
      </c>
      <c r="B60" s="5" t="n">
        <v>0</v>
      </c>
      <c r="C60" s="5" t="n">
        <v>0</v>
      </c>
      <c r="D60" s="5" t="n">
        <v>4</v>
      </c>
      <c r="E60" s="5" t="n">
        <v>0</v>
      </c>
      <c r="F60" s="5" t="n">
        <v>2</v>
      </c>
      <c r="G60" s="5" t="n">
        <v>16</v>
      </c>
      <c r="H60" s="5" t="n">
        <v>0</v>
      </c>
      <c r="I60" s="5" t="n">
        <v>430</v>
      </c>
      <c r="J60" s="5" t="n">
        <v>10</v>
      </c>
      <c r="K60" s="6" t="n">
        <v>43</v>
      </c>
      <c r="L60" s="7" t="n">
        <v>43</v>
      </c>
      <c r="M60" s="5" t="str">
        <f aca="false">IF(K60="no cation","",IF(L60="","non-candidate",""))</f>
        <v/>
      </c>
      <c r="N60" s="5" t="str">
        <f aca="false">IF(M60="","",IF(B60&gt;0,U60,CONCATENATE("[",IF(M60="","",CONCATENATE("Al",IF(C60+(D60*(1+(C60*3)))&gt;1,VALUE(C60+(D60*(1+(C60*3)))),""),CONCATENATE(IF((E60*(1+(C60*3)))+(C60*H60)&gt;0," O",""),IF((E60*(1+(C60*3)))+(C60*H60)&gt;1,VALUE((E60*(1+(C60*3)))+(C60*H60)),"")),IF(F60=0,"",CONCATENATE("(OH)",IF((F60*(1+(C60*3)))+(C60*(4-H60))&gt;1,VALUE((F60*(1+(C60*3)))+(C60*(4-H60))),""))),IF(G60=0,"",CONCATENATE("(OH2)",IF(G60&gt;1,VALUE(G60),""))))),"]",IF(M60="","",IF(J60&gt;1,(CONCATENATE(VALUE(J60),"+")),"+")))))</f>
        <v/>
      </c>
      <c r="O60" s="5" t="str">
        <f aca="false">IF(B60&gt;0,"",IF(C60=0,CONCATENATE("[",CONCATENATE("Al",IF(D60&gt;1,VALUE(D60),""),IF(E60=0,"",CONCATENATE(" O",IF(E60&gt;1,VALUE(E60),""))),IF(F60=0,"",CONCATENATE("(OH)",IF(F60&gt;1,VALUE(F60),""))),IF(G60=0,"",CONCATENATE("(OH2)",IF(G60&gt;1,VALUE(G60),"")))),"]",IF(J60&gt;1,(CONCATENATE(VALUE(J60),"+")),"+")),CONCATENATE("[",S60,IF(P60&gt;1,VALUE(P60),""),IF((D60*3)&gt;((E60*2)+F60),"+","")," ]",VALUE(4)," ",T60,IF(H60&gt;0,VALUE(H60+1),""),"-"," ")))</f>
        <v>[Al4(OH)2(OH2)16]10+</v>
      </c>
      <c r="P60" s="5" t="str">
        <f aca="false">IF(C60&lt;1,"",(IF((3*D60)-(2*E60)-F60&gt;0, (3*D60)-(2*E60)-F60, 0)))</f>
        <v/>
      </c>
      <c r="Q60" s="5" t="str">
        <f aca="false">IF(C60&lt;1,"",(27*D60)+(16*(E60+F60+G60))+(F60+(G60*2)))</f>
        <v/>
      </c>
      <c r="R60" s="5" t="str">
        <f aca="false">IF(C60&lt;1,"",27+(16*(H60+(4-H60)))+(4-H60))</f>
        <v/>
      </c>
      <c r="S60" s="5" t="str">
        <f aca="false">CONCATENATE("[",CONCATENATE("Al",IF(D60&gt;1,VALUE(D60),""),IF(E60=0,"",CONCATENATE(" O",IF(E60&gt;1,VALUE(E60),""))),IF(F60=0,"",CONCATENATE("(OH)",IF(F60&gt;1,VALUE(F60),""))),IF(G60=0,"",CONCATENATE("(OH2)",IF(G60&gt;1,VALUE(G60),"")))),"]")</f>
        <v>[Al4(OH)2(OH2)16]</v>
      </c>
      <c r="T60" s="5" t="str">
        <f aca="false">CONCATENATE("[",CONCATENATE("Al",IF(H60=0,"",CONCATENATE("O",IF(H60&gt;1,VALUE(H60),""))),CONCATENATE(IF((4-H60)&gt;0,"(OH)",""),IF((4-H60)&gt;1,VALUE(4-H60),""))),"]")</f>
        <v>[Al(OH)4]</v>
      </c>
      <c r="U60" s="5" t="str">
        <f aca="false">IF(B60&gt;0,IF(M60="","",CONCATENATE("[",IF(M60="","",CONCATENATE("Al",IF(D60&gt;1,VALUE(D60),""),IF(E60=0,"",CONCATENATE(" O",IF(E60&gt;1,VALUE(E60),""))),IF(F60=0,"",CONCATENATE("(OH)",IF(F60&gt;1,VALUE(F60),""))),IF(G60=0,"",CONCATENATE("(OH2)",IF(G60&gt;1,VALUE(G60),""))))),"]",IF(M60="","",IF(J60&gt;1,(CONCATENATE(VALUE(J60),"+")),"+")))),"")</f>
        <v/>
      </c>
    </row>
    <row r="61" s="4" customFormat="true" ht="14.05" hidden="false" customHeight="false" outlineLevel="0" collapsed="false">
      <c r="A61" s="5" t="n">
        <v>4</v>
      </c>
      <c r="B61" s="5" t="n">
        <v>0</v>
      </c>
      <c r="C61" s="5" t="n">
        <v>0</v>
      </c>
      <c r="D61" s="5" t="n">
        <v>5</v>
      </c>
      <c r="E61" s="5" t="n">
        <v>0</v>
      </c>
      <c r="F61" s="5" t="n">
        <v>7</v>
      </c>
      <c r="G61" s="5" t="n">
        <v>5</v>
      </c>
      <c r="H61" s="5" t="n">
        <v>0</v>
      </c>
      <c r="I61" s="5" t="n">
        <v>344</v>
      </c>
      <c r="J61" s="5" t="n">
        <v>8</v>
      </c>
      <c r="K61" s="6" t="n">
        <v>43</v>
      </c>
      <c r="L61" s="7" t="n">
        <v>43</v>
      </c>
      <c r="M61" s="5" t="str">
        <f aca="false">IF(K61="no cation","",IF(L61="","non-candidate",""))</f>
        <v/>
      </c>
      <c r="N61" s="5" t="str">
        <f aca="false">IF(M61="","",IF(B61&gt;0,U61,CONCATENATE("[",IF(M61="","",CONCATENATE("Al",IF(C61+(D61*(1+(C61*3)))&gt;1,VALUE(C61+(D61*(1+(C61*3)))),""),CONCATENATE(IF((E61*(1+(C61*3)))+(C61*H61)&gt;0," O",""),IF((E61*(1+(C61*3)))+(C61*H61)&gt;1,VALUE((E61*(1+(C61*3)))+(C61*H61)),"")),IF(F61=0,"",CONCATENATE("(OH)",IF((F61*(1+(C61*3)))+(C61*(4-H61))&gt;1,VALUE((F61*(1+(C61*3)))+(C61*(4-H61))),""))),IF(G61=0,"",CONCATENATE("(OH2)",IF(G61&gt;1,VALUE(G61),""))))),"]",IF(M61="","",IF(J61&gt;1,(CONCATENATE(VALUE(J61),"+")),"+")))))</f>
        <v/>
      </c>
      <c r="O61" s="5" t="str">
        <f aca="false">IF(B61&gt;0,"",IF(C61=0,CONCATENATE("[",CONCATENATE("Al",IF(D61&gt;1,VALUE(D61),""),IF(E61=0,"",CONCATENATE(" O",IF(E61&gt;1,VALUE(E61),""))),IF(F61=0,"",CONCATENATE("(OH)",IF(F61&gt;1,VALUE(F61),""))),IF(G61=0,"",CONCATENATE("(OH2)",IF(G61&gt;1,VALUE(G61),"")))),"]",IF(J61&gt;1,(CONCATENATE(VALUE(J61),"+")),"+")),CONCATENATE("[",S61,IF(P61&gt;1,VALUE(P61),""),IF((D61*3)&gt;((E61*2)+F61),"+","")," ]",VALUE(4)," ",T61,IF(H61&gt;0,VALUE(H61+1),""),"-"," ")))</f>
        <v>[Al5(OH)7(OH2)5]8+</v>
      </c>
      <c r="P61" s="5" t="str">
        <f aca="false">IF(C61&lt;1,"",(IF((3*D61)-(2*E61)-F61&gt;0, (3*D61)-(2*E61)-F61, 0)))</f>
        <v/>
      </c>
      <c r="Q61" s="5" t="str">
        <f aca="false">IF(C61&lt;1,"",(27*D61)+(16*(E61+F61+G61))+(F61+(G61*2)))</f>
        <v/>
      </c>
      <c r="R61" s="5" t="str">
        <f aca="false">IF(C61&lt;1,"",27+(16*(H61+(4-H61)))+(4-H61))</f>
        <v/>
      </c>
      <c r="S61" s="5" t="str">
        <f aca="false">CONCATENATE("[",CONCATENATE("Al",IF(D61&gt;1,VALUE(D61),""),IF(E61=0,"",CONCATENATE(" O",IF(E61&gt;1,VALUE(E61),""))),IF(F61=0,"",CONCATENATE("(OH)",IF(F61&gt;1,VALUE(F61),""))),IF(G61=0,"",CONCATENATE("(OH2)",IF(G61&gt;1,VALUE(G61),"")))),"]")</f>
        <v>[Al5(OH)7(OH2)5]</v>
      </c>
      <c r="T61" s="5" t="str">
        <f aca="false">CONCATENATE("[",CONCATENATE("Al",IF(H61=0,"",CONCATENATE("O",IF(H61&gt;1,VALUE(H61),""))),CONCATENATE(IF((4-H61)&gt;0,"(OH)",""),IF((4-H61)&gt;1,VALUE(4-H61),""))),"]")</f>
        <v>[Al(OH)4]</v>
      </c>
      <c r="U61" s="5" t="str">
        <f aca="false">IF(B61&gt;0,IF(M61="","",CONCATENATE("[",IF(M61="","",CONCATENATE("Al",IF(D61&gt;1,VALUE(D61),""),IF(E61=0,"",CONCATENATE(" O",IF(E61&gt;1,VALUE(E61),""))),IF(F61=0,"",CONCATENATE("(OH)",IF(F61&gt;1,VALUE(F61),""))),IF(G61=0,"",CONCATENATE("(OH2)",IF(G61&gt;1,VALUE(G61),""))))),"]",IF(M61="","",IF(J61&gt;1,(CONCATENATE(VALUE(J61),"+")),"+")))),"")</f>
        <v/>
      </c>
    </row>
    <row r="62" s="4" customFormat="true" ht="14.05" hidden="false" customHeight="false" outlineLevel="0" collapsed="false">
      <c r="A62" s="5" t="n">
        <v>4</v>
      </c>
      <c r="B62" s="5" t="n">
        <v>0</v>
      </c>
      <c r="C62" s="5" t="n">
        <v>0</v>
      </c>
      <c r="D62" s="5" t="n">
        <v>5</v>
      </c>
      <c r="E62" s="5" t="n">
        <v>2</v>
      </c>
      <c r="F62" s="5" t="n">
        <v>3</v>
      </c>
      <c r="G62" s="5" t="n">
        <v>7</v>
      </c>
      <c r="H62" s="5" t="n">
        <v>0</v>
      </c>
      <c r="I62" s="5" t="n">
        <v>344</v>
      </c>
      <c r="J62" s="5" t="n">
        <v>8</v>
      </c>
      <c r="K62" s="6" t="n">
        <v>43</v>
      </c>
      <c r="L62" s="7" t="n">
        <v>43</v>
      </c>
      <c r="M62" s="5" t="str">
        <f aca="false">IF(K62="no cation","",IF(L62="","non-candidate",""))</f>
        <v/>
      </c>
      <c r="N62" s="5" t="str">
        <f aca="false">IF(M62="","",IF(B62&gt;0,U62,CONCATENATE("[",IF(M62="","",CONCATENATE("Al",IF(C62+(D62*(1+(C62*3)))&gt;1,VALUE(C62+(D62*(1+(C62*3)))),""),CONCATENATE(IF((E62*(1+(C62*3)))+(C62*H62)&gt;0," O",""),IF((E62*(1+(C62*3)))+(C62*H62)&gt;1,VALUE((E62*(1+(C62*3)))+(C62*H62)),"")),IF(F62=0,"",CONCATENATE("(OH)",IF((F62*(1+(C62*3)))+(C62*(4-H62))&gt;1,VALUE((F62*(1+(C62*3)))+(C62*(4-H62))),""))),IF(G62=0,"",CONCATENATE("(OH2)",IF(G62&gt;1,VALUE(G62),""))))),"]",IF(M62="","",IF(J62&gt;1,(CONCATENATE(VALUE(J62),"+")),"+")))))</f>
        <v/>
      </c>
      <c r="O62" s="5" t="str">
        <f aca="false">IF(B62&gt;0,"",IF(C62=0,CONCATENATE("[",CONCATENATE("Al",IF(D62&gt;1,VALUE(D62),""),IF(E62=0,"",CONCATENATE(" O",IF(E62&gt;1,VALUE(E62),""))),IF(F62=0,"",CONCATENATE("(OH)",IF(F62&gt;1,VALUE(F62),""))),IF(G62=0,"",CONCATENATE("(OH2)",IF(G62&gt;1,VALUE(G62),"")))),"]",IF(J62&gt;1,(CONCATENATE(VALUE(J62),"+")),"+")),CONCATENATE("[",S62,IF(P62&gt;1,VALUE(P62),""),IF((D62*3)&gt;((E62*2)+F62),"+","")," ]",VALUE(4)," ",T62,IF(H62&gt;0,VALUE(H62+1),""),"-"," ")))</f>
        <v>[Al5 O2(OH)3(OH2)7]8+</v>
      </c>
      <c r="P62" s="5" t="str">
        <f aca="false">IF(C62&lt;1,"",(IF((3*D62)-(2*E62)-F62&gt;0, (3*D62)-(2*E62)-F62, 0)))</f>
        <v/>
      </c>
      <c r="Q62" s="5" t="str">
        <f aca="false">IF(C62&lt;1,"",(27*D62)+(16*(E62+F62+G62))+(F62+(G62*2)))</f>
        <v/>
      </c>
      <c r="R62" s="5" t="str">
        <f aca="false">IF(C62&lt;1,"",27+(16*(H62+(4-H62)))+(4-H62))</f>
        <v/>
      </c>
      <c r="S62" s="5" t="str">
        <f aca="false">CONCATENATE("[",CONCATENATE("Al",IF(D62&gt;1,VALUE(D62),""),IF(E62=0,"",CONCATENATE(" O",IF(E62&gt;1,VALUE(E62),""))),IF(F62=0,"",CONCATENATE("(OH)",IF(F62&gt;1,VALUE(F62),""))),IF(G62=0,"",CONCATENATE("(OH2)",IF(G62&gt;1,VALUE(G62),"")))),"]")</f>
        <v>[Al5 O2(OH)3(OH2)7]</v>
      </c>
      <c r="T62" s="5" t="str">
        <f aca="false">CONCATENATE("[",CONCATENATE("Al",IF(H62=0,"",CONCATENATE("O",IF(H62&gt;1,VALUE(H62),""))),CONCATENATE(IF((4-H62)&gt;0,"(OH)",""),IF((4-H62)&gt;1,VALUE(4-H62),""))),"]")</f>
        <v>[Al(OH)4]</v>
      </c>
      <c r="U62" s="5" t="str">
        <f aca="false">IF(B62&gt;0,IF(M62="","",CONCATENATE("[",IF(M62="","",CONCATENATE("Al",IF(D62&gt;1,VALUE(D62),""),IF(E62=0,"",CONCATENATE(" O",IF(E62&gt;1,VALUE(E62),""))),IF(F62=0,"",CONCATENATE("(OH)",IF(F62&gt;1,VALUE(F62),""))),IF(G62=0,"",CONCATENATE("(OH2)",IF(G62&gt;1,VALUE(G62),""))))),"]",IF(M62="","",IF(J62&gt;1,(CONCATENATE(VALUE(J62),"+")),"+")))),"")</f>
        <v/>
      </c>
    </row>
    <row r="63" s="4" customFormat="true" ht="14.05" hidden="false" customHeight="false" outlineLevel="0" collapsed="false">
      <c r="A63" s="5" t="n">
        <v>6</v>
      </c>
      <c r="B63" s="5" t="n">
        <v>0</v>
      </c>
      <c r="C63" s="5" t="n">
        <v>1</v>
      </c>
      <c r="D63" s="5" t="n">
        <v>3</v>
      </c>
      <c r="E63" s="5" t="n">
        <v>0</v>
      </c>
      <c r="F63" s="5" t="n">
        <v>0</v>
      </c>
      <c r="G63" s="5" t="n">
        <v>13</v>
      </c>
      <c r="H63" s="5" t="n">
        <v>4</v>
      </c>
      <c r="I63" s="5" t="n">
        <v>1351</v>
      </c>
      <c r="J63" s="5" t="n">
        <v>31</v>
      </c>
      <c r="K63" s="6" t="n">
        <v>43.5806451612903</v>
      </c>
      <c r="L63" s="7" t="n">
        <v>43.5806451612903</v>
      </c>
      <c r="M63" s="5" t="str">
        <f aca="false">IF(K63="no cation","",IF(L63="","non-candidate",""))</f>
        <v/>
      </c>
      <c r="N63" s="5" t="str">
        <f aca="false">IF(M63="","",IF(B63&gt;0,U63,CONCATENATE("[",IF(M63="","",CONCATENATE("Al",IF(C63+(D63*(1+(C63*3)))&gt;1,VALUE(C63+(D63*(1+(C63*3)))),""),CONCATENATE(IF((E63*(1+(C63*3)))+(C63*H63)&gt;0," O",""),IF((E63*(1+(C63*3)))+(C63*H63)&gt;1,VALUE((E63*(1+(C63*3)))+(C63*H63)),"")),IF(F63=0,"",CONCATENATE("(OH)",IF((F63*(1+(C63*3)))+(C63*(4-H63))&gt;1,VALUE((F63*(1+(C63*3)))+(C63*(4-H63))),""))),IF(G63=0,"",CONCATENATE("(OH2)",IF(G63&gt;1,VALUE(G63),""))))),"]",IF(M63="","",IF(J63&gt;1,(CONCATENATE(VALUE(J63),"+")),"+")))))</f>
        <v/>
      </c>
      <c r="O63" s="5" t="str">
        <f aca="false">IF(B63&gt;0,"",IF(C63=0,CONCATENATE("[",CONCATENATE("Al",IF(D63&gt;1,VALUE(D63),""),IF(E63=0,"",CONCATENATE(" O",IF(E63&gt;1,VALUE(E63),""))),IF(F63=0,"",CONCATENATE("(OH)",IF(F63&gt;1,VALUE(F63),""))),IF(G63=0,"",CONCATENATE("(OH2)",IF(G63&gt;1,VALUE(G63),"")))),"]",IF(J63&gt;1,(CONCATENATE(VALUE(J63),"+")),"+")),CONCATENATE("[",S63,IF(P63&gt;1,VALUE(P63),""),IF((D63*3)&gt;((E63*2)+F63),"+","")," ]",VALUE(4)," ",T63,IF(H63&gt;0,VALUE(H63+1),""),"-"," ")))</f>
        <v>[[Al3(OH2)13]9+ ]4 [AlO4]5- </v>
      </c>
      <c r="P63" s="5" t="n">
        <f aca="false">IF(C63&lt;1,"",(IF((3*D63)-(2*E63)-F63&gt;0, (3*D63)-(2*E63)-F63, 0)))</f>
        <v>9</v>
      </c>
      <c r="Q63" s="5" t="n">
        <f aca="false">IF(C63&lt;1,"",(27*D63)+(16*(E63+F63+G63))+(F63+(G63*2)))</f>
        <v>315</v>
      </c>
      <c r="R63" s="5" t="n">
        <f aca="false">IF(C63&lt;1,"",27+(16*(H63+(4-H63)))+(4-H63))</f>
        <v>91</v>
      </c>
      <c r="S63" s="5" t="str">
        <f aca="false">CONCATENATE("[",CONCATENATE("Al",IF(D63&gt;1,VALUE(D63),""),IF(E63=0,"",CONCATENATE(" O",IF(E63&gt;1,VALUE(E63),""))),IF(F63=0,"",CONCATENATE("(OH)",IF(F63&gt;1,VALUE(F63),""))),IF(G63=0,"",CONCATENATE("(OH2)",IF(G63&gt;1,VALUE(G63),"")))),"]")</f>
        <v>[Al3(OH2)13]</v>
      </c>
      <c r="T63" s="5" t="str">
        <f aca="false">CONCATENATE("[",CONCATENATE("Al",IF(H63=0,"",CONCATENATE("O",IF(H63&gt;1,VALUE(H63),""))),CONCATENATE(IF((4-H63)&gt;0,"(OH)",""),IF((4-H63)&gt;1,VALUE(4-H63),""))),"]")</f>
        <v>[AlO4]</v>
      </c>
      <c r="U63" s="5" t="str">
        <f aca="false">IF(B63&gt;0,IF(M63="","",CONCATENATE("[",IF(M63="","",CONCATENATE("Al",IF(D63&gt;1,VALUE(D63),""),IF(E63=0,"",CONCATENATE(" O",IF(E63&gt;1,VALUE(E63),""))),IF(F63=0,"",CONCATENATE("(OH)",IF(F63&gt;1,VALUE(F63),""))),IF(G63=0,"",CONCATENATE("(OH2)",IF(G63&gt;1,VALUE(G63),""))))),"]",IF(M63="","",IF(J63&gt;1,(CONCATENATE(VALUE(J63),"+")),"+")))),"")</f>
        <v/>
      </c>
    </row>
    <row r="64" s="4" customFormat="true" ht="14.05" hidden="false" customHeight="false" outlineLevel="0" collapsed="false">
      <c r="A64" s="3" t="n">
        <v>6</v>
      </c>
      <c r="B64" s="5" t="n">
        <v>0</v>
      </c>
      <c r="C64" s="3" t="n">
        <v>1</v>
      </c>
      <c r="D64" s="3" t="n">
        <v>3</v>
      </c>
      <c r="E64" s="3" t="n">
        <v>0</v>
      </c>
      <c r="F64" s="5" t="n">
        <v>1</v>
      </c>
      <c r="G64" s="5" t="n">
        <v>12</v>
      </c>
      <c r="H64" s="3" t="n">
        <v>0</v>
      </c>
      <c r="I64" s="5" t="n">
        <v>1351</v>
      </c>
      <c r="J64" s="5" t="n">
        <v>31</v>
      </c>
      <c r="K64" s="6" t="n">
        <v>43.5806451612903</v>
      </c>
      <c r="L64" s="7" t="n">
        <v>43.5806451612903</v>
      </c>
      <c r="M64" s="5" t="str">
        <f aca="false">IF(K64="no cation","",IF(L64="","non-candidate",""))</f>
        <v/>
      </c>
      <c r="N64" s="5" t="str">
        <f aca="false">IF(M64="","",IF(B64&gt;0,U64,CONCATENATE("[",IF(M64="","",CONCATENATE("Al",IF(C64+(D64*(1+(C64*3)))&gt;1,VALUE(C64+(D64*(1+(C64*3)))),""),CONCATENATE(IF((E64*(1+(C64*3)))+(C64*H64)&gt;0," O",""),IF((E64*(1+(C64*3)))+(C64*H64)&gt;1,VALUE((E64*(1+(C64*3)))+(C64*H64)),"")),IF(F64=0,"",CONCATENATE("(OH)",IF((F64*(1+(C64*3)))+(C64*(4-H64))&gt;1,VALUE((F64*(1+(C64*3)))+(C64*(4-H64))),""))),IF(G64=0,"",CONCATENATE("(OH2)",IF(G64&gt;1,VALUE(G64),""))))),"]",IF(M64="","",IF(J64&gt;1,(CONCATENATE(VALUE(J64),"+")),"+")))))</f>
        <v/>
      </c>
      <c r="O64" s="5" t="str">
        <f aca="false">IF(B64&gt;0,"",IF(C64=0,CONCATENATE("[",CONCATENATE("Al",IF(D64&gt;1,VALUE(D64),""),IF(E64=0,"",CONCATENATE(" O",IF(E64&gt;1,VALUE(E64),""))),IF(F64=0,"",CONCATENATE("(OH)",IF(F64&gt;1,VALUE(F64),""))),IF(G64=0,"",CONCATENATE("(OH2)",IF(G64&gt;1,VALUE(G64),"")))),"]",IF(J64&gt;1,(CONCATENATE(VALUE(J64),"+")),"+")),CONCATENATE("[",S64,IF(P64&gt;1,VALUE(P64),""),IF((D64*3)&gt;((E64*2)+F64),"+","")," ]",VALUE(4)," ",T64,IF(H64&gt;0,VALUE(H64+1),""),"-"," ")))</f>
        <v>[[Al3(OH)(OH2)12]8+ ]4 [Al(OH)4]- </v>
      </c>
      <c r="P64" s="5" t="n">
        <f aca="false">IF(C64&lt;1,"",(IF((3*D64)-(2*E64)-F64&gt;0, (3*D64)-(2*E64)-F64, 0)))</f>
        <v>8</v>
      </c>
      <c r="Q64" s="5" t="n">
        <f aca="false">IF(C64&lt;1,"",(27*D64)+(16*(E64+F64+G64))+(F64+(G64*2)))</f>
        <v>314</v>
      </c>
      <c r="R64" s="5" t="n">
        <f aca="false">IF(C64&lt;1,"",27+(16*(H64+(4-H64)))+(4-H64))</f>
        <v>95</v>
      </c>
      <c r="S64" s="5" t="str">
        <f aca="false">CONCATENATE("[",CONCATENATE("Al",IF(D64&gt;1,VALUE(D64),""),IF(E64=0,"",CONCATENATE(" O",IF(E64&gt;1,VALUE(E64),""))),IF(F64=0,"",CONCATENATE("(OH)",IF(F64&gt;1,VALUE(F64),""))),IF(G64=0,"",CONCATENATE("(OH2)",IF(G64&gt;1,VALUE(G64),"")))),"]")</f>
        <v>[Al3(OH)(OH2)12]</v>
      </c>
      <c r="T64" s="5" t="str">
        <f aca="false">CONCATENATE("[",CONCATENATE("Al",IF(H64=0,"",CONCATENATE("O",IF(H64&gt;1,VALUE(H64),""))),CONCATENATE(IF((4-H64)&gt;0,"(OH)",""),IF((4-H64)&gt;1,VALUE(4-H64),""))),"]")</f>
        <v>[Al(OH)4]</v>
      </c>
      <c r="U64" s="5" t="str">
        <f aca="false">IF(B64&gt;0,IF(M64="","",CONCATENATE("[",IF(M64="","",CONCATENATE("Al",IF(D64&gt;1,VALUE(D64),""),IF(E64=0,"",CONCATENATE(" O",IF(E64&gt;1,VALUE(E64),""))),IF(F64=0,"",CONCATENATE("(OH)",IF(F64&gt;1,VALUE(F64),""))),IF(G64=0,"",CONCATENATE("(OH2)",IF(G64&gt;1,VALUE(G64),""))))),"]",IF(M64="","",IF(J64&gt;1,(CONCATENATE(VALUE(J64),"+")),"+")))),"")</f>
        <v/>
      </c>
    </row>
    <row r="65" s="4" customFormat="true" ht="14.05" hidden="false" customHeight="false" outlineLevel="0" collapsed="false">
      <c r="A65" s="5" t="n">
        <v>6</v>
      </c>
      <c r="B65" s="5" t="n">
        <v>0</v>
      </c>
      <c r="C65" s="5" t="n">
        <v>0</v>
      </c>
      <c r="D65" s="5" t="n">
        <v>5</v>
      </c>
      <c r="E65" s="5" t="n">
        <v>0</v>
      </c>
      <c r="F65" s="5" t="n">
        <v>3</v>
      </c>
      <c r="G65" s="5" t="n">
        <v>19</v>
      </c>
      <c r="H65" s="5" t="n">
        <v>0</v>
      </c>
      <c r="I65" s="5" t="n">
        <v>528</v>
      </c>
      <c r="J65" s="5" t="n">
        <v>12</v>
      </c>
      <c r="K65" s="6" t="n">
        <v>44</v>
      </c>
      <c r="L65" s="7" t="n">
        <v>44</v>
      </c>
      <c r="M65" s="5" t="str">
        <f aca="false">IF(K65="no cation","",IF(L65="","non-candidate",""))</f>
        <v/>
      </c>
      <c r="N65" s="5" t="str">
        <f aca="false">IF(M65="","",IF(B65&gt;0,U65,CONCATENATE("[",IF(M65="","",CONCATENATE("Al",IF(C65+(D65*(1+(C65*3)))&gt;1,VALUE(C65+(D65*(1+(C65*3)))),""),CONCATENATE(IF((E65*(1+(C65*3)))+(C65*H65)&gt;0," O",""),IF((E65*(1+(C65*3)))+(C65*H65)&gt;1,VALUE((E65*(1+(C65*3)))+(C65*H65)),"")),IF(F65=0,"",CONCATENATE("(OH)",IF((F65*(1+(C65*3)))+(C65*(4-H65))&gt;1,VALUE((F65*(1+(C65*3)))+(C65*(4-H65))),""))),IF(G65=0,"",CONCATENATE("(OH2)",IF(G65&gt;1,VALUE(G65),""))))),"]",IF(M65="","",IF(J65&gt;1,(CONCATENATE(VALUE(J65),"+")),"+")))))</f>
        <v/>
      </c>
      <c r="O65" s="5" t="str">
        <f aca="false">IF(B65&gt;0,"",IF(C65=0,CONCATENATE("[",CONCATENATE("Al",IF(D65&gt;1,VALUE(D65),""),IF(E65=0,"",CONCATENATE(" O",IF(E65&gt;1,VALUE(E65),""))),IF(F65=0,"",CONCATENATE("(OH)",IF(F65&gt;1,VALUE(F65),""))),IF(G65=0,"",CONCATENATE("(OH2)",IF(G65&gt;1,VALUE(G65),"")))),"]",IF(J65&gt;1,(CONCATENATE(VALUE(J65),"+")),"+")),CONCATENATE("[",S65,IF(P65&gt;1,VALUE(P65),""),IF((D65*3)&gt;((E65*2)+F65),"+","")," ]",VALUE(4)," ",T65,IF(H65&gt;0,VALUE(H65+1),""),"-"," ")))</f>
        <v>[Al5(OH)3(OH2)19]12+</v>
      </c>
      <c r="P65" s="5" t="str">
        <f aca="false">IF(C65&lt;1,"",(IF((3*D65)-(2*E65)-F65&gt;0, (3*D65)-(2*E65)-F65, 0)))</f>
        <v/>
      </c>
      <c r="Q65" s="5" t="str">
        <f aca="false">IF(C65&lt;1,"",(27*D65)+(16*(E65+F65+G65))+(F65+(G65*2)))</f>
        <v/>
      </c>
      <c r="R65" s="5" t="str">
        <f aca="false">IF(C65&lt;1,"",27+(16*(H65+(4-H65)))+(4-H65))</f>
        <v/>
      </c>
      <c r="S65" s="5" t="str">
        <f aca="false">CONCATENATE("[",CONCATENATE("Al",IF(D65&gt;1,VALUE(D65),""),IF(E65=0,"",CONCATENATE(" O",IF(E65&gt;1,VALUE(E65),""))),IF(F65=0,"",CONCATENATE("(OH)",IF(F65&gt;1,VALUE(F65),""))),IF(G65=0,"",CONCATENATE("(OH2)",IF(G65&gt;1,VALUE(G65),"")))),"]")</f>
        <v>[Al5(OH)3(OH2)19]</v>
      </c>
      <c r="T65" s="5" t="str">
        <f aca="false">CONCATENATE("[",CONCATENATE("Al",IF(H65=0,"",CONCATENATE("O",IF(H65&gt;1,VALUE(H65),""))),CONCATENATE(IF((4-H65)&gt;0,"(OH)",""),IF((4-H65)&gt;1,VALUE(4-H65),""))),"]")</f>
        <v>[Al(OH)4]</v>
      </c>
      <c r="U65" s="5" t="str">
        <f aca="false">IF(B65&gt;0,IF(M65="","",CONCATENATE("[",IF(M65="","",CONCATENATE("Al",IF(D65&gt;1,VALUE(D65),""),IF(E65=0,"",CONCATENATE(" O",IF(E65&gt;1,VALUE(E65),""))),IF(F65=0,"",CONCATENATE("(OH)",IF(F65&gt;1,VALUE(F65),""))),IF(G65=0,"",CONCATENATE("(OH2)",IF(G65&gt;1,VALUE(G65),""))))),"]",IF(M65="","",IF(J65&gt;1,(CONCATENATE(VALUE(J65),"+")),"+")))),"")</f>
        <v/>
      </c>
    </row>
    <row r="66" s="4" customFormat="true" ht="14.05" hidden="false" customHeight="false" outlineLevel="0" collapsed="false">
      <c r="A66" s="5" t="n">
        <v>4</v>
      </c>
      <c r="B66" s="5" t="n">
        <v>0</v>
      </c>
      <c r="C66" s="5" t="n">
        <v>0</v>
      </c>
      <c r="D66" s="5" t="n">
        <v>3</v>
      </c>
      <c r="E66" s="5" t="n">
        <v>0</v>
      </c>
      <c r="F66" s="5" t="n">
        <v>4</v>
      </c>
      <c r="G66" s="5" t="n">
        <v>4</v>
      </c>
      <c r="H66" s="5" t="n">
        <v>0</v>
      </c>
      <c r="I66" s="5" t="n">
        <v>221</v>
      </c>
      <c r="J66" s="5" t="n">
        <v>5</v>
      </c>
      <c r="K66" s="6" t="n">
        <v>44.2</v>
      </c>
      <c r="L66" s="7" t="n">
        <v>44.2</v>
      </c>
      <c r="M66" s="5" t="str">
        <f aca="false">IF(K66="no cation","",IF(L66="","non-candidate",""))</f>
        <v/>
      </c>
      <c r="N66" s="5" t="str">
        <f aca="false">IF(M66="","",IF(B66&gt;0,U66,CONCATENATE("[",IF(M66="","",CONCATENATE("Al",IF(C66+(D66*(1+(C66*3)))&gt;1,VALUE(C66+(D66*(1+(C66*3)))),""),CONCATENATE(IF((E66*(1+(C66*3)))+(C66*H66)&gt;0," O",""),IF((E66*(1+(C66*3)))+(C66*H66)&gt;1,VALUE((E66*(1+(C66*3)))+(C66*H66)),"")),IF(F66=0,"",CONCATENATE("(OH)",IF((F66*(1+(C66*3)))+(C66*(4-H66))&gt;1,VALUE((F66*(1+(C66*3)))+(C66*(4-H66))),""))),IF(G66=0,"",CONCATENATE("(OH2)",IF(G66&gt;1,VALUE(G66),""))))),"]",IF(M66="","",IF(J66&gt;1,(CONCATENATE(VALUE(J66),"+")),"+")))))</f>
        <v/>
      </c>
      <c r="O66" s="5" t="str">
        <f aca="false">IF(B66&gt;0,"",IF(C66=0,CONCATENATE("[",CONCATENATE("Al",IF(D66&gt;1,VALUE(D66),""),IF(E66=0,"",CONCATENATE(" O",IF(E66&gt;1,VALUE(E66),""))),IF(F66=0,"",CONCATENATE("(OH)",IF(F66&gt;1,VALUE(F66),""))),IF(G66=0,"",CONCATENATE("(OH2)",IF(G66&gt;1,VALUE(G66),"")))),"]",IF(J66&gt;1,(CONCATENATE(VALUE(J66),"+")),"+")),CONCATENATE("[",S66,IF(P66&gt;1,VALUE(P66),""),IF((D66*3)&gt;((E66*2)+F66),"+","")," ]",VALUE(4)," ",T66,IF(H66&gt;0,VALUE(H66+1),""),"-"," ")))</f>
        <v>[Al3(OH)4(OH2)4]5+</v>
      </c>
      <c r="P66" s="5" t="str">
        <f aca="false">IF(C66&lt;1,"",(IF((3*D66)-(2*E66)-F66&gt;0, (3*D66)-(2*E66)-F66, 0)))</f>
        <v/>
      </c>
      <c r="Q66" s="5" t="str">
        <f aca="false">IF(C66&lt;1,"",(27*D66)+(16*(E66+F66+G66))+(F66+(G66*2)))</f>
        <v/>
      </c>
      <c r="R66" s="5" t="str">
        <f aca="false">IF(C66&lt;1,"",27+(16*(H66+(4-H66)))+(4-H66))</f>
        <v/>
      </c>
      <c r="S66" s="5" t="str">
        <f aca="false">CONCATENATE("[",CONCATENATE("Al",IF(D66&gt;1,VALUE(D66),""),IF(E66=0,"",CONCATENATE(" O",IF(E66&gt;1,VALUE(E66),""))),IF(F66=0,"",CONCATENATE("(OH)",IF(F66&gt;1,VALUE(F66),""))),IF(G66=0,"",CONCATENATE("(OH2)",IF(G66&gt;1,VALUE(G66),"")))),"]")</f>
        <v>[Al3(OH)4(OH2)4]</v>
      </c>
      <c r="T66" s="5" t="str">
        <f aca="false">CONCATENATE("[",CONCATENATE("Al",IF(H66=0,"",CONCATENATE("O",IF(H66&gt;1,VALUE(H66),""))),CONCATENATE(IF((4-H66)&gt;0,"(OH)",""),IF((4-H66)&gt;1,VALUE(4-H66),""))),"]")</f>
        <v>[Al(OH)4]</v>
      </c>
      <c r="U66" s="5" t="str">
        <f aca="false">IF(B66&gt;0,IF(M66="","",CONCATENATE("[",IF(M66="","",CONCATENATE("Al",IF(D66&gt;1,VALUE(D66),""),IF(E66=0,"",CONCATENATE(" O",IF(E66&gt;1,VALUE(E66),""))),IF(F66=0,"",CONCATENATE("(OH)",IF(F66&gt;1,VALUE(F66),""))),IF(G66=0,"",CONCATENATE("(OH2)",IF(G66&gt;1,VALUE(G66),""))))),"]",IF(M66="","",IF(J66&gt;1,(CONCATENATE(VALUE(J66),"+")),"+")))),"")</f>
        <v/>
      </c>
    </row>
    <row r="67" s="4" customFormat="true" ht="14.05" hidden="false" customHeight="false" outlineLevel="0" collapsed="false">
      <c r="A67" s="5" t="n">
        <v>4</v>
      </c>
      <c r="B67" s="5" t="n">
        <v>0</v>
      </c>
      <c r="C67" s="5" t="n">
        <v>0</v>
      </c>
      <c r="D67" s="5" t="n">
        <v>3</v>
      </c>
      <c r="E67" s="5" t="n">
        <v>2</v>
      </c>
      <c r="F67" s="5" t="n">
        <v>0</v>
      </c>
      <c r="G67" s="5" t="n">
        <v>6</v>
      </c>
      <c r="H67" s="5" t="n">
        <v>0</v>
      </c>
      <c r="I67" s="5" t="n">
        <v>221</v>
      </c>
      <c r="J67" s="5" t="n">
        <v>5</v>
      </c>
      <c r="K67" s="6" t="n">
        <v>44.2</v>
      </c>
      <c r="L67" s="7" t="n">
        <v>44.2</v>
      </c>
      <c r="M67" s="5" t="str">
        <f aca="false">IF(K67="no cation","",IF(L67="","non-candidate",""))</f>
        <v/>
      </c>
      <c r="N67" s="5" t="str">
        <f aca="false">IF(M67="","",IF(B67&gt;0,U67,CONCATENATE("[",IF(M67="","",CONCATENATE("Al",IF(C67+(D67*(1+(C67*3)))&gt;1,VALUE(C67+(D67*(1+(C67*3)))),""),CONCATENATE(IF((E67*(1+(C67*3)))+(C67*H67)&gt;0," O",""),IF((E67*(1+(C67*3)))+(C67*H67)&gt;1,VALUE((E67*(1+(C67*3)))+(C67*H67)),"")),IF(F67=0,"",CONCATENATE("(OH)",IF((F67*(1+(C67*3)))+(C67*(4-H67))&gt;1,VALUE((F67*(1+(C67*3)))+(C67*(4-H67))),""))),IF(G67=0,"",CONCATENATE("(OH2)",IF(G67&gt;1,VALUE(G67),""))))),"]",IF(M67="","",IF(J67&gt;1,(CONCATENATE(VALUE(J67),"+")),"+")))))</f>
        <v/>
      </c>
      <c r="O67" s="5" t="str">
        <f aca="false">IF(B67&gt;0,"",IF(C67=0,CONCATENATE("[",CONCATENATE("Al",IF(D67&gt;1,VALUE(D67),""),IF(E67=0,"",CONCATENATE(" O",IF(E67&gt;1,VALUE(E67),""))),IF(F67=0,"",CONCATENATE("(OH)",IF(F67&gt;1,VALUE(F67),""))),IF(G67=0,"",CONCATENATE("(OH2)",IF(G67&gt;1,VALUE(G67),"")))),"]",IF(J67&gt;1,(CONCATENATE(VALUE(J67),"+")),"+")),CONCATENATE("[",S67,IF(P67&gt;1,VALUE(P67),""),IF((D67*3)&gt;((E67*2)+F67),"+","")," ]",VALUE(4)," ",T67,IF(H67&gt;0,VALUE(H67+1),""),"-"," ")))</f>
        <v>[Al3 O2(OH2)6]5+</v>
      </c>
      <c r="P67" s="5" t="str">
        <f aca="false">IF(C67&lt;1,"",(IF((3*D67)-(2*E67)-F67&gt;0, (3*D67)-(2*E67)-F67, 0)))</f>
        <v/>
      </c>
      <c r="Q67" s="5" t="str">
        <f aca="false">IF(C67&lt;1,"",(27*D67)+(16*(E67+F67+G67))+(F67+(G67*2)))</f>
        <v/>
      </c>
      <c r="R67" s="5" t="str">
        <f aca="false">IF(C67&lt;1,"",27+(16*(H67+(4-H67)))+(4-H67))</f>
        <v/>
      </c>
      <c r="S67" s="5" t="str">
        <f aca="false">CONCATENATE("[",CONCATENATE("Al",IF(D67&gt;1,VALUE(D67),""),IF(E67=0,"",CONCATENATE(" O",IF(E67&gt;1,VALUE(E67),""))),IF(F67=0,"",CONCATENATE("(OH)",IF(F67&gt;1,VALUE(F67),""))),IF(G67=0,"",CONCATENATE("(OH2)",IF(G67&gt;1,VALUE(G67),"")))),"]")</f>
        <v>[Al3 O2(OH2)6]</v>
      </c>
      <c r="T67" s="5" t="str">
        <f aca="false">CONCATENATE("[",CONCATENATE("Al",IF(H67=0,"",CONCATENATE("O",IF(H67&gt;1,VALUE(H67),""))),CONCATENATE(IF((4-H67)&gt;0,"(OH)",""),IF((4-H67)&gt;1,VALUE(4-H67),""))),"]")</f>
        <v>[Al(OH)4]</v>
      </c>
      <c r="U67" s="5" t="str">
        <f aca="false">IF(B67&gt;0,IF(M67="","",CONCATENATE("[",IF(M67="","",CONCATENATE("Al",IF(D67&gt;1,VALUE(D67),""),IF(E67=0,"",CONCATENATE(" O",IF(E67&gt;1,VALUE(E67),""))),IF(F67=0,"",CONCATENATE("(OH)",IF(F67&gt;1,VALUE(F67),""))),IF(G67=0,"",CONCATENATE("(OH2)",IF(G67&gt;1,VALUE(G67),""))))),"]",IF(M67="","",IF(J67&gt;1,(CONCATENATE(VALUE(J67),"+")),"+")))),"")</f>
        <v/>
      </c>
    </row>
    <row r="68" s="4" customFormat="true" ht="14.05" hidden="false" customHeight="false" outlineLevel="0" collapsed="false">
      <c r="A68" s="5" t="n">
        <v>6</v>
      </c>
      <c r="B68" s="5" t="n">
        <v>0</v>
      </c>
      <c r="C68" s="5" t="n">
        <v>0</v>
      </c>
      <c r="D68" s="5" t="n">
        <v>6</v>
      </c>
      <c r="E68" s="5" t="n">
        <v>0</v>
      </c>
      <c r="F68" s="5" t="n">
        <v>4</v>
      </c>
      <c r="G68" s="5" t="n">
        <v>22</v>
      </c>
      <c r="H68" s="5" t="n">
        <v>0</v>
      </c>
      <c r="I68" s="5" t="n">
        <v>626</v>
      </c>
      <c r="J68" s="5" t="n">
        <v>14</v>
      </c>
      <c r="K68" s="6" t="n">
        <v>44.7142857142857</v>
      </c>
      <c r="L68" s="7" t="n">
        <v>44.7142857142857</v>
      </c>
      <c r="M68" s="5" t="str">
        <f aca="false">IF(K68="no cation","",IF(L68="","non-candidate",""))</f>
        <v/>
      </c>
      <c r="N68" s="5" t="str">
        <f aca="false">IF(M68="","",IF(B68&gt;0,U68,CONCATENATE("[",IF(M68="","",CONCATENATE("Al",IF(C68+(D68*(1+(C68*3)))&gt;1,VALUE(C68+(D68*(1+(C68*3)))),""),CONCATENATE(IF((E68*(1+(C68*3)))+(C68*H68)&gt;0," O",""),IF((E68*(1+(C68*3)))+(C68*H68)&gt;1,VALUE((E68*(1+(C68*3)))+(C68*H68)),"")),IF(F68=0,"",CONCATENATE("(OH)",IF((F68*(1+(C68*3)))+(C68*(4-H68))&gt;1,VALUE((F68*(1+(C68*3)))+(C68*(4-H68))),""))),IF(G68=0,"",CONCATENATE("(OH2)",IF(G68&gt;1,VALUE(G68),""))))),"]",IF(M68="","",IF(J68&gt;1,(CONCATENATE(VALUE(J68),"+")),"+")))))</f>
        <v/>
      </c>
      <c r="O68" s="5" t="str">
        <f aca="false">IF(B68&gt;0,"",IF(C68=0,CONCATENATE("[",CONCATENATE("Al",IF(D68&gt;1,VALUE(D68),""),IF(E68=0,"",CONCATENATE(" O",IF(E68&gt;1,VALUE(E68),""))),IF(F68=0,"",CONCATENATE("(OH)",IF(F68&gt;1,VALUE(F68),""))),IF(G68=0,"",CONCATENATE("(OH2)",IF(G68&gt;1,VALUE(G68),"")))),"]",IF(J68&gt;1,(CONCATENATE(VALUE(J68),"+")),"+")),CONCATENATE("[",S68,IF(P68&gt;1,VALUE(P68),""),IF((D68*3)&gt;((E68*2)+F68),"+","")," ]",VALUE(4)," ",T68,IF(H68&gt;0,VALUE(H68+1),""),"-"," ")))</f>
        <v>[Al6(OH)4(OH2)22]14+</v>
      </c>
      <c r="P68" s="5" t="str">
        <f aca="false">IF(C68&lt;1,"",(IF((3*D68)-(2*E68)-F68&gt;0, (3*D68)-(2*E68)-F68, 0)))</f>
        <v/>
      </c>
      <c r="Q68" s="5" t="str">
        <f aca="false">IF(C68&lt;1,"",(27*D68)+(16*(E68+F68+G68))+(F68+(G68*2)))</f>
        <v/>
      </c>
      <c r="R68" s="5" t="str">
        <f aca="false">IF(C68&lt;1,"",27+(16*(H68+(4-H68)))+(4-H68))</f>
        <v/>
      </c>
      <c r="S68" s="5" t="str">
        <f aca="false">CONCATENATE("[",CONCATENATE("Al",IF(D68&gt;1,VALUE(D68),""),IF(E68=0,"",CONCATENATE(" O",IF(E68&gt;1,VALUE(E68),""))),IF(F68=0,"",CONCATENATE("(OH)",IF(F68&gt;1,VALUE(F68),""))),IF(G68=0,"",CONCATENATE("(OH2)",IF(G68&gt;1,VALUE(G68),"")))),"]")</f>
        <v>[Al6(OH)4(OH2)22]</v>
      </c>
      <c r="T68" s="5" t="str">
        <f aca="false">CONCATENATE("[",CONCATENATE("Al",IF(H68=0,"",CONCATENATE("O",IF(H68&gt;1,VALUE(H68),""))),CONCATENATE(IF((4-H68)&gt;0,"(OH)",""),IF((4-H68)&gt;1,VALUE(4-H68),""))),"]")</f>
        <v>[Al(OH)4]</v>
      </c>
      <c r="U68" s="5" t="str">
        <f aca="false">IF(B68&gt;0,IF(M68="","",CONCATENATE("[",IF(M68="","",CONCATENATE("Al",IF(D68&gt;1,VALUE(D68),""),IF(E68=0,"",CONCATENATE(" O",IF(E68&gt;1,VALUE(E68),""))),IF(F68=0,"",CONCATENATE("(OH)",IF(F68&gt;1,VALUE(F68),""))),IF(G68=0,"",CONCATENATE("(OH2)",IF(G68&gt;1,VALUE(G68),""))))),"]",IF(M68="","",IF(J68&gt;1,(CONCATENATE(VALUE(J68),"+")),"+")))),"")</f>
        <v/>
      </c>
    </row>
    <row r="69" s="4" customFormat="true" ht="14.05" hidden="false" customHeight="false" outlineLevel="0" collapsed="false">
      <c r="A69" s="5" t="n">
        <v>6</v>
      </c>
      <c r="B69" s="5" t="n">
        <v>0</v>
      </c>
      <c r="C69" s="5" t="n">
        <v>0</v>
      </c>
      <c r="D69" s="5" t="n">
        <v>6</v>
      </c>
      <c r="E69" s="5" t="n">
        <v>2</v>
      </c>
      <c r="F69" s="5" t="n">
        <v>0</v>
      </c>
      <c r="G69" s="5" t="n">
        <v>24</v>
      </c>
      <c r="H69" s="5" t="n">
        <v>0</v>
      </c>
      <c r="I69" s="5" t="n">
        <v>626</v>
      </c>
      <c r="J69" s="5" t="n">
        <v>14</v>
      </c>
      <c r="K69" s="6" t="n">
        <v>44.7142857142857</v>
      </c>
      <c r="L69" s="7" t="n">
        <v>44.7142857142857</v>
      </c>
      <c r="M69" s="5" t="str">
        <f aca="false">IF(K69="no cation","",IF(L69="","non-candidate",""))</f>
        <v/>
      </c>
      <c r="N69" s="5" t="str">
        <f aca="false">IF(M69="","",IF(B69&gt;0,U69,CONCATENATE("[",IF(M69="","",CONCATENATE("Al",IF(C69+(D69*(1+(C69*3)))&gt;1,VALUE(C69+(D69*(1+(C69*3)))),""),CONCATENATE(IF((E69*(1+(C69*3)))+(C69*H69)&gt;0," O",""),IF((E69*(1+(C69*3)))+(C69*H69)&gt;1,VALUE((E69*(1+(C69*3)))+(C69*H69)),"")),IF(F69=0,"",CONCATENATE("(OH)",IF((F69*(1+(C69*3)))+(C69*(4-H69))&gt;1,VALUE((F69*(1+(C69*3)))+(C69*(4-H69))),""))),IF(G69=0,"",CONCATENATE("(OH2)",IF(G69&gt;1,VALUE(G69),""))))),"]",IF(M69="","",IF(J69&gt;1,(CONCATENATE(VALUE(J69),"+")),"+")))))</f>
        <v/>
      </c>
      <c r="O69" s="5" t="str">
        <f aca="false">IF(B69&gt;0,"",IF(C69=0,CONCATENATE("[",CONCATENATE("Al",IF(D69&gt;1,VALUE(D69),""),IF(E69=0,"",CONCATENATE(" O",IF(E69&gt;1,VALUE(E69),""))),IF(F69=0,"",CONCATENATE("(OH)",IF(F69&gt;1,VALUE(F69),""))),IF(G69=0,"",CONCATENATE("(OH2)",IF(G69&gt;1,VALUE(G69),"")))),"]",IF(J69&gt;1,(CONCATENATE(VALUE(J69),"+")),"+")),CONCATENATE("[",S69,IF(P69&gt;1,VALUE(P69),""),IF((D69*3)&gt;((E69*2)+F69),"+","")," ]",VALUE(4)," ",T69,IF(H69&gt;0,VALUE(H69+1),""),"-"," ")))</f>
        <v>[Al6 O2(OH2)24]14+</v>
      </c>
      <c r="P69" s="5" t="str">
        <f aca="false">IF(C69&lt;1,"",(IF((3*D69)-(2*E69)-F69&gt;0, (3*D69)-(2*E69)-F69, 0)))</f>
        <v/>
      </c>
      <c r="Q69" s="5" t="str">
        <f aca="false">IF(C69&lt;1,"",(27*D69)+(16*(E69+F69+G69))+(F69+(G69*2)))</f>
        <v/>
      </c>
      <c r="R69" s="5" t="str">
        <f aca="false">IF(C69&lt;1,"",27+(16*(H69+(4-H69)))+(4-H69))</f>
        <v/>
      </c>
      <c r="S69" s="5" t="str">
        <f aca="false">CONCATENATE("[",CONCATENATE("Al",IF(D69&gt;1,VALUE(D69),""),IF(E69=0,"",CONCATENATE(" O",IF(E69&gt;1,VALUE(E69),""))),IF(F69=0,"",CONCATENATE("(OH)",IF(F69&gt;1,VALUE(F69),""))),IF(G69=0,"",CONCATENATE("(OH2)",IF(G69&gt;1,VALUE(G69),"")))),"]")</f>
        <v>[Al6 O2(OH2)24]</v>
      </c>
      <c r="T69" s="5" t="str">
        <f aca="false">CONCATENATE("[",CONCATENATE("Al",IF(H69=0,"",CONCATENATE("O",IF(H69&gt;1,VALUE(H69),""))),CONCATENATE(IF((4-H69)&gt;0,"(OH)",""),IF((4-H69)&gt;1,VALUE(4-H69),""))),"]")</f>
        <v>[Al(OH)4]</v>
      </c>
      <c r="U69" s="5" t="str">
        <f aca="false">IF(B69&gt;0,IF(M69="","",CONCATENATE("[",IF(M69="","",CONCATENATE("Al",IF(D69&gt;1,VALUE(D69),""),IF(E69=0,"",CONCATENATE(" O",IF(E69&gt;1,VALUE(E69),""))),IF(F69=0,"",CONCATENATE("(OH)",IF(F69&gt;1,VALUE(F69),""))),IF(G69=0,"",CONCATENATE("(OH2)",IF(G69&gt;1,VALUE(G69),""))))),"]",IF(M69="","",IF(J69&gt;1,(CONCATENATE(VALUE(J69),"+")),"+")))),"")</f>
        <v/>
      </c>
    </row>
    <row r="70" s="4" customFormat="true" ht="14.05" hidden="false" customHeight="false" outlineLevel="0" collapsed="false">
      <c r="A70" s="5" t="n">
        <v>6</v>
      </c>
      <c r="B70" s="5" t="n">
        <v>0</v>
      </c>
      <c r="C70" s="5" t="n">
        <v>0</v>
      </c>
      <c r="D70" s="5" t="n">
        <v>1</v>
      </c>
      <c r="E70" s="3" t="n">
        <v>0</v>
      </c>
      <c r="F70" s="5" t="n">
        <v>0</v>
      </c>
      <c r="G70" s="5" t="n">
        <v>6</v>
      </c>
      <c r="H70" s="5" t="n">
        <v>0</v>
      </c>
      <c r="I70" s="5" t="n">
        <v>135</v>
      </c>
      <c r="J70" s="5" t="n">
        <v>3</v>
      </c>
      <c r="K70" s="6" t="n">
        <v>45</v>
      </c>
      <c r="L70" s="7" t="n">
        <v>45</v>
      </c>
      <c r="M70" s="5" t="str">
        <f aca="false">IF(K70="no cation","",IF(L70="","non-candidate",""))</f>
        <v/>
      </c>
      <c r="N70" s="5" t="str">
        <f aca="false">IF(M70="","",IF(B70&gt;0,U70,CONCATENATE("[",IF(M70="","",CONCATENATE("Al",IF(C70+(D70*(1+(C70*3)))&gt;1,VALUE(C70+(D70*(1+(C70*3)))),""),CONCATENATE(IF((E70*(1+(C70*3)))+(C70*H70)&gt;0," O",""),IF((E70*(1+(C70*3)))+(C70*H70)&gt;1,VALUE((E70*(1+(C70*3)))+(C70*H70)),"")),IF(F70=0,"",CONCATENATE("(OH)",IF((F70*(1+(C70*3)))+(C70*(4-H70))&gt;1,VALUE((F70*(1+(C70*3)))+(C70*(4-H70))),""))),IF(G70=0,"",CONCATENATE("(OH2)",IF(G70&gt;1,VALUE(G70),""))))),"]",IF(M70="","",IF(J70&gt;1,(CONCATENATE(VALUE(J70),"+")),"+")))))</f>
        <v/>
      </c>
      <c r="O70" s="5" t="str">
        <f aca="false">IF(B70&gt;0,"",IF(C70=0,CONCATENATE("[",CONCATENATE("Al",IF(D70&gt;1,VALUE(D70),""),IF(E70=0,"",CONCATENATE(" O",IF(E70&gt;1,VALUE(E70),""))),IF(F70=0,"",CONCATENATE("(OH)",IF(F70&gt;1,VALUE(F70),""))),IF(G70=0,"",CONCATENATE("(OH2)",IF(G70&gt;1,VALUE(G70),"")))),"]",IF(J70&gt;1,(CONCATENATE(VALUE(J70),"+")),"+")),CONCATENATE("[",S70,IF(P70&gt;1,VALUE(P70),""),IF((D70*3)&gt;((E70*2)+F70),"+","")," ]",VALUE(4)," ",T70,IF(H70&gt;0,VALUE(H70+1),""),"-"," ")))</f>
        <v>[Al(OH2)6]3+</v>
      </c>
      <c r="P70" s="5" t="str">
        <f aca="false">IF(C70&lt;1,"",(IF((3*D70)-(2*E70)-F70&gt;0, (3*D70)-(2*E70)-F70, 0)))</f>
        <v/>
      </c>
      <c r="Q70" s="5" t="str">
        <f aca="false">IF(C70&lt;1,"",(27*D70)+(16*(E70+F70+G70))+(F70+(G70*2)))</f>
        <v/>
      </c>
      <c r="R70" s="5" t="str">
        <f aca="false">IF(C70&lt;1,"",27+(16*(H70+(4-H70)))+(4-H70))</f>
        <v/>
      </c>
      <c r="S70" s="5" t="str">
        <f aca="false">CONCATENATE("[",CONCATENATE("Al",IF(D70&gt;1,VALUE(D70),""),IF(E70=0,"",CONCATENATE(" O",IF(E70&gt;1,VALUE(E70),""))),IF(F70=0,"",CONCATENATE("(OH)",IF(F70&gt;1,VALUE(F70),""))),IF(G70=0,"",CONCATENATE("(OH2)",IF(G70&gt;1,VALUE(G70),"")))),"]")</f>
        <v>[Al(OH2)6]</v>
      </c>
      <c r="T70" s="5" t="str">
        <f aca="false">CONCATENATE("[",CONCATENATE("Al",IF(H70=0,"",CONCATENATE("O",IF(H70&gt;1,VALUE(H70),""))),CONCATENATE(IF((4-H70)&gt;0,"(OH)",""),IF((4-H70)&gt;1,VALUE(4-H70),""))),"]")</f>
        <v>[Al(OH)4]</v>
      </c>
      <c r="U70" s="5" t="str">
        <f aca="false">IF(B70&gt;0,IF(M70="","",CONCATENATE("[",IF(M70="","",CONCATENATE("Al",IF(D70&gt;1,VALUE(D70),""),IF(E70=0,"",CONCATENATE(" O",IF(E70&gt;1,VALUE(E70),""))),IF(F70=0,"",CONCATENATE("(OH)",IF(F70&gt;1,VALUE(F70),""))),IF(G70=0,"",CONCATENATE("(OH2)",IF(G70&gt;1,VALUE(G70),""))))),"]",IF(M70="","",IF(J70&gt;1,(CONCATENATE(VALUE(J70),"+")),"+")))),"")</f>
        <v/>
      </c>
    </row>
    <row r="71" s="4" customFormat="true" ht="14.05" hidden="false" customHeight="false" outlineLevel="0" collapsed="false">
      <c r="A71" s="5" t="n">
        <v>4</v>
      </c>
      <c r="B71" s="5" t="n">
        <v>0</v>
      </c>
      <c r="C71" s="5" t="n">
        <v>0</v>
      </c>
      <c r="D71" s="3" t="n">
        <v>6</v>
      </c>
      <c r="E71" s="3" t="n">
        <v>0</v>
      </c>
      <c r="F71" s="5" t="n">
        <v>9</v>
      </c>
      <c r="G71" s="5" t="n">
        <v>5</v>
      </c>
      <c r="H71" s="5" t="n">
        <v>0</v>
      </c>
      <c r="I71" s="5" t="n">
        <v>405</v>
      </c>
      <c r="J71" s="5" t="n">
        <v>9</v>
      </c>
      <c r="K71" s="6" t="n">
        <v>45</v>
      </c>
      <c r="L71" s="7" t="n">
        <v>45</v>
      </c>
      <c r="M71" s="5" t="str">
        <f aca="false">IF(K71="no cation","",IF(L71="","non-candidate",""))</f>
        <v/>
      </c>
      <c r="N71" s="5" t="str">
        <f aca="false">IF(M71="","",IF(B71&gt;0,U71,CONCATENATE("[",IF(M71="","",CONCATENATE("Al",IF(C71+(D71*(1+(C71*3)))&gt;1,VALUE(C71+(D71*(1+(C71*3)))),""),CONCATENATE(IF((E71*(1+(C71*3)))+(C71*H71)&gt;0," O",""),IF((E71*(1+(C71*3)))+(C71*H71)&gt;1,VALUE((E71*(1+(C71*3)))+(C71*H71)),"")),IF(F71=0,"",CONCATENATE("(OH)",IF((F71*(1+(C71*3)))+(C71*(4-H71))&gt;1,VALUE((F71*(1+(C71*3)))+(C71*(4-H71))),""))),IF(G71=0,"",CONCATENATE("(OH2)",IF(G71&gt;1,VALUE(G71),""))))),"]",IF(M71="","",IF(J71&gt;1,(CONCATENATE(VALUE(J71),"+")),"+")))))</f>
        <v/>
      </c>
      <c r="O71" s="5" t="str">
        <f aca="false">IF(B71&gt;0,"",IF(C71=0,CONCATENATE("[",CONCATENATE("Al",IF(D71&gt;1,VALUE(D71),""),IF(E71=0,"",CONCATENATE(" O",IF(E71&gt;1,VALUE(E71),""))),IF(F71=0,"",CONCATENATE("(OH)",IF(F71&gt;1,VALUE(F71),""))),IF(G71=0,"",CONCATENATE("(OH2)",IF(G71&gt;1,VALUE(G71),"")))),"]",IF(J71&gt;1,(CONCATENATE(VALUE(J71),"+")),"+")),CONCATENATE("[",S71,IF(P71&gt;1,VALUE(P71),""),IF((D71*3)&gt;((E71*2)+F71),"+","")," ]",VALUE(4)," ",T71,IF(H71&gt;0,VALUE(H71+1),""),"-"," ")))</f>
        <v>[Al6(OH)9(OH2)5]9+</v>
      </c>
      <c r="P71" s="5" t="str">
        <f aca="false">IF(C71&lt;1,"",(IF((3*D71)-(2*E71)-F71&gt;0, (3*D71)-(2*E71)-F71, 0)))</f>
        <v/>
      </c>
      <c r="Q71" s="5" t="str">
        <f aca="false">IF(C71&lt;1,"",(27*D71)+(16*(E71+F71+G71))+(F71+(G71*2)))</f>
        <v/>
      </c>
      <c r="R71" s="5" t="str">
        <f aca="false">IF(C71&lt;1,"",27+(16*(H71+(4-H71)))+(4-H71))</f>
        <v/>
      </c>
      <c r="S71" s="5" t="str">
        <f aca="false">CONCATENATE("[",CONCATENATE("Al",IF(D71&gt;1,VALUE(D71),""),IF(E71=0,"",CONCATENATE(" O",IF(E71&gt;1,VALUE(E71),""))),IF(F71=0,"",CONCATENATE("(OH)",IF(F71&gt;1,VALUE(F71),""))),IF(G71=0,"",CONCATENATE("(OH2)",IF(G71&gt;1,VALUE(G71),"")))),"]")</f>
        <v>[Al6(OH)9(OH2)5]</v>
      </c>
      <c r="T71" s="5" t="str">
        <f aca="false">CONCATENATE("[",CONCATENATE("Al",IF(H71=0,"",CONCATENATE("O",IF(H71&gt;1,VALUE(H71),""))),CONCATENATE(IF((4-H71)&gt;0,"(OH)",""),IF((4-H71)&gt;1,VALUE(4-H71),""))),"]")</f>
        <v>[Al(OH)4]</v>
      </c>
      <c r="U71" s="5" t="str">
        <f aca="false">IF(B71&gt;0,IF(M71="","",CONCATENATE("[",IF(M71="","",CONCATENATE("Al",IF(D71&gt;1,VALUE(D71),""),IF(E71=0,"",CONCATENATE(" O",IF(E71&gt;1,VALUE(E71),""))),IF(F71=0,"",CONCATENATE("(OH)",IF(F71&gt;1,VALUE(F71),""))),IF(G71=0,"",CONCATENATE("(OH2)",IF(G71&gt;1,VALUE(G71),""))))),"]",IF(M71="","",IF(J71&gt;1,(CONCATENATE(VALUE(J71),"+")),"+")))),"")</f>
        <v/>
      </c>
    </row>
    <row r="72" s="4" customFormat="true" ht="14.05" hidden="false" customHeight="false" outlineLevel="0" collapsed="false">
      <c r="A72" s="3" t="n">
        <v>4</v>
      </c>
      <c r="B72" s="5" t="n">
        <v>0</v>
      </c>
      <c r="C72" s="5" t="n">
        <v>0</v>
      </c>
      <c r="D72" s="3" t="n">
        <v>6</v>
      </c>
      <c r="E72" s="3" t="n">
        <v>2</v>
      </c>
      <c r="F72" s="5" t="n">
        <v>5</v>
      </c>
      <c r="G72" s="5" t="n">
        <v>7</v>
      </c>
      <c r="H72" s="5" t="n">
        <v>0</v>
      </c>
      <c r="I72" s="5" t="n">
        <v>405</v>
      </c>
      <c r="J72" s="5" t="n">
        <v>9</v>
      </c>
      <c r="K72" s="6" t="n">
        <v>45</v>
      </c>
      <c r="L72" s="7" t="n">
        <v>45</v>
      </c>
      <c r="M72" s="5" t="str">
        <f aca="false">IF(K72="no cation","",IF(L72="","non-candidate",""))</f>
        <v/>
      </c>
      <c r="N72" s="5" t="str">
        <f aca="false">IF(M72="","",IF(B72&gt;0,U72,CONCATENATE("[",IF(M72="","",CONCATENATE("Al",IF(C72+(D72*(1+(C72*3)))&gt;1,VALUE(C72+(D72*(1+(C72*3)))),""),CONCATENATE(IF((E72*(1+(C72*3)))+(C72*H72)&gt;0," O",""),IF((E72*(1+(C72*3)))+(C72*H72)&gt;1,VALUE((E72*(1+(C72*3)))+(C72*H72)),"")),IF(F72=0,"",CONCATENATE("(OH)",IF((F72*(1+(C72*3)))+(C72*(4-H72))&gt;1,VALUE((F72*(1+(C72*3)))+(C72*(4-H72))),""))),IF(G72=0,"",CONCATENATE("(OH2)",IF(G72&gt;1,VALUE(G72),""))))),"]",IF(M72="","",IF(J72&gt;1,(CONCATENATE(VALUE(J72),"+")),"+")))))</f>
        <v/>
      </c>
      <c r="O72" s="5" t="str">
        <f aca="false">IF(B72&gt;0,"",IF(C72=0,CONCATENATE("[",CONCATENATE("Al",IF(D72&gt;1,VALUE(D72),""),IF(E72=0,"",CONCATENATE(" O",IF(E72&gt;1,VALUE(E72),""))),IF(F72=0,"",CONCATENATE("(OH)",IF(F72&gt;1,VALUE(F72),""))),IF(G72=0,"",CONCATENATE("(OH2)",IF(G72&gt;1,VALUE(G72),"")))),"]",IF(J72&gt;1,(CONCATENATE(VALUE(J72),"+")),"+")),CONCATENATE("[",S72,IF(P72&gt;1,VALUE(P72),""),IF((D72*3)&gt;((E72*2)+F72),"+","")," ]",VALUE(4)," ",T72,IF(H72&gt;0,VALUE(H72+1),""),"-"," ")))</f>
        <v>[Al6 O2(OH)5(OH2)7]9+</v>
      </c>
      <c r="P72" s="5" t="str">
        <f aca="false">IF(C72&lt;1,"",(IF((3*D72)-(2*E72)-F72&gt;0, (3*D72)-(2*E72)-F72, 0)))</f>
        <v/>
      </c>
      <c r="Q72" s="5" t="str">
        <f aca="false">IF(C72&lt;1,"",(27*D72)+(16*(E72+F72+G72))+(F72+(G72*2)))</f>
        <v/>
      </c>
      <c r="R72" s="5" t="str">
        <f aca="false">IF(C72&lt;1,"",27+(16*(H72+(4-H72)))+(4-H72))</f>
        <v/>
      </c>
      <c r="S72" s="5" t="str">
        <f aca="false">CONCATENATE("[",CONCATENATE("Al",IF(D72&gt;1,VALUE(D72),""),IF(E72=0,"",CONCATENATE(" O",IF(E72&gt;1,VALUE(E72),""))),IF(F72=0,"",CONCATENATE("(OH)",IF(F72&gt;1,VALUE(F72),""))),IF(G72=0,"",CONCATENATE("(OH2)",IF(G72&gt;1,VALUE(G72),"")))),"]")</f>
        <v>[Al6 O2(OH)5(OH2)7]</v>
      </c>
      <c r="T72" s="5" t="str">
        <f aca="false">CONCATENATE("[",CONCATENATE("Al",IF(H72=0,"",CONCATENATE("O",IF(H72&gt;1,VALUE(H72),""))),CONCATENATE(IF((4-H72)&gt;0,"(OH)",""),IF((4-H72)&gt;1,VALUE(4-H72),""))),"]")</f>
        <v>[Al(OH)4]</v>
      </c>
      <c r="U72" s="5" t="str">
        <f aca="false">IF(B72&gt;0,IF(M72="","",CONCATENATE("[",IF(M72="","",CONCATENATE("Al",IF(D72&gt;1,VALUE(D72),""),IF(E72=0,"",CONCATENATE(" O",IF(E72&gt;1,VALUE(E72),""))),IF(F72=0,"",CONCATENATE("(OH)",IF(F72&gt;1,VALUE(F72),""))),IF(G72=0,"",CONCATENATE("(OH2)",IF(G72&gt;1,VALUE(G72),""))))),"]",IF(M72="","",IF(J72&gt;1,(CONCATENATE(VALUE(J72),"+")),"+")))),"")</f>
        <v/>
      </c>
    </row>
    <row r="73" s="4" customFormat="true" ht="14.05" hidden="false" customHeight="false" outlineLevel="0" collapsed="false">
      <c r="A73" s="5" t="n">
        <v>4</v>
      </c>
      <c r="B73" s="5" t="n">
        <v>0</v>
      </c>
      <c r="C73" s="5" t="n">
        <v>0</v>
      </c>
      <c r="D73" s="5" t="n">
        <v>6</v>
      </c>
      <c r="E73" s="5" t="n">
        <v>4</v>
      </c>
      <c r="F73" s="5" t="n">
        <v>1</v>
      </c>
      <c r="G73" s="5" t="n">
        <v>9</v>
      </c>
      <c r="H73" s="5" t="n">
        <v>0</v>
      </c>
      <c r="I73" s="5" t="n">
        <v>405</v>
      </c>
      <c r="J73" s="5" t="n">
        <v>9</v>
      </c>
      <c r="K73" s="6" t="n">
        <v>45</v>
      </c>
      <c r="L73" s="7" t="n">
        <v>45</v>
      </c>
      <c r="M73" s="5" t="str">
        <f aca="false">IF(K73="no cation","",IF(L73="","non-candidate",""))</f>
        <v/>
      </c>
      <c r="N73" s="5" t="str">
        <f aca="false">IF(M73="","",IF(B73&gt;0,U73,CONCATENATE("[",IF(M73="","",CONCATENATE("Al",IF(C73+(D73*(1+(C73*3)))&gt;1,VALUE(C73+(D73*(1+(C73*3)))),""),CONCATENATE(IF((E73*(1+(C73*3)))+(C73*H73)&gt;0," O",""),IF((E73*(1+(C73*3)))+(C73*H73)&gt;1,VALUE((E73*(1+(C73*3)))+(C73*H73)),"")),IF(F73=0,"",CONCATENATE("(OH)",IF((F73*(1+(C73*3)))+(C73*(4-H73))&gt;1,VALUE((F73*(1+(C73*3)))+(C73*(4-H73))),""))),IF(G73=0,"",CONCATENATE("(OH2)",IF(G73&gt;1,VALUE(G73),""))))),"]",IF(M73="","",IF(J73&gt;1,(CONCATENATE(VALUE(J73),"+")),"+")))))</f>
        <v/>
      </c>
      <c r="O73" s="5" t="str">
        <f aca="false">IF(B73&gt;0,"",IF(C73=0,CONCATENATE("[",CONCATENATE("Al",IF(D73&gt;1,VALUE(D73),""),IF(E73=0,"",CONCATENATE(" O",IF(E73&gt;1,VALUE(E73),""))),IF(F73=0,"",CONCATENATE("(OH)",IF(F73&gt;1,VALUE(F73),""))),IF(G73=0,"",CONCATENATE("(OH2)",IF(G73&gt;1,VALUE(G73),"")))),"]",IF(J73&gt;1,(CONCATENATE(VALUE(J73),"+")),"+")),CONCATENATE("[",S73,IF(P73&gt;1,VALUE(P73),""),IF((D73*3)&gt;((E73*2)+F73),"+","")," ]",VALUE(4)," ",T73,IF(H73&gt;0,VALUE(H73+1),""),"-"," ")))</f>
        <v>[Al6 O4(OH)(OH2)9]9+</v>
      </c>
      <c r="P73" s="5" t="str">
        <f aca="false">IF(C73&lt;1,"",(IF((3*D73)-(2*E73)-F73&gt;0, (3*D73)-(2*E73)-F73, 0)))</f>
        <v/>
      </c>
      <c r="Q73" s="5" t="str">
        <f aca="false">IF(C73&lt;1,"",(27*D73)+(16*(E73+F73+G73))+(F73+(G73*2)))</f>
        <v/>
      </c>
      <c r="R73" s="5" t="str">
        <f aca="false">IF(C73&lt;1,"",27+(16*(H73+(4-H73)))+(4-H73))</f>
        <v/>
      </c>
      <c r="S73" s="5" t="str">
        <f aca="false">CONCATENATE("[",CONCATENATE("Al",IF(D73&gt;1,VALUE(D73),""),IF(E73=0,"",CONCATENATE(" O",IF(E73&gt;1,VALUE(E73),""))),IF(F73=0,"",CONCATENATE("(OH)",IF(F73&gt;1,VALUE(F73),""))),IF(G73=0,"",CONCATENATE("(OH2)",IF(G73&gt;1,VALUE(G73),"")))),"]")</f>
        <v>[Al6 O4(OH)(OH2)9]</v>
      </c>
      <c r="T73" s="5" t="str">
        <f aca="false">CONCATENATE("[",CONCATENATE("Al",IF(H73=0,"",CONCATENATE("O",IF(H73&gt;1,VALUE(H73),""))),CONCATENATE(IF((4-H73)&gt;0,"(OH)",""),IF((4-H73)&gt;1,VALUE(4-H73),""))),"]")</f>
        <v>[Al(OH)4]</v>
      </c>
      <c r="U73" s="5" t="str">
        <f aca="false">IF(B73&gt;0,IF(M73="","",CONCATENATE("[",IF(M73="","",CONCATENATE("Al",IF(D73&gt;1,VALUE(D73),""),IF(E73=0,"",CONCATENATE(" O",IF(E73&gt;1,VALUE(E73),""))),IF(F73=0,"",CONCATENATE("(OH)",IF(F73&gt;1,VALUE(F73),""))),IF(G73=0,"",CONCATENATE("(OH2)",IF(G73&gt;1,VALUE(G73),""))))),"]",IF(M73="","",IF(J73&gt;1,(CONCATENATE(VALUE(J73),"+")),"+")))),"")</f>
        <v/>
      </c>
    </row>
    <row r="74" s="4" customFormat="true" ht="14.05" hidden="false" customHeight="false" outlineLevel="0" collapsed="false">
      <c r="A74" s="5" t="n">
        <v>6</v>
      </c>
      <c r="B74" s="5" t="n">
        <v>0</v>
      </c>
      <c r="C74" s="5" t="n">
        <v>0</v>
      </c>
      <c r="D74" s="5" t="n">
        <v>2</v>
      </c>
      <c r="E74" s="5" t="n">
        <v>0</v>
      </c>
      <c r="F74" s="5" t="n">
        <v>1</v>
      </c>
      <c r="G74" s="5" t="n">
        <v>9</v>
      </c>
      <c r="H74" s="5" t="n">
        <v>0</v>
      </c>
      <c r="I74" s="5" t="n">
        <v>233</v>
      </c>
      <c r="J74" s="5" t="n">
        <v>5</v>
      </c>
      <c r="K74" s="6" t="n">
        <v>46.6</v>
      </c>
      <c r="L74" s="7" t="n">
        <v>46.6</v>
      </c>
      <c r="M74" s="5" t="str">
        <f aca="false">IF(K74="no cation","",IF(L74="","non-candidate",""))</f>
        <v/>
      </c>
      <c r="N74" s="5" t="str">
        <f aca="false">IF(M74="","",IF(B74&gt;0,U74,CONCATENATE("[",IF(M74="","",CONCATENATE("Al",IF(C74+(D74*(1+(C74*3)))&gt;1,VALUE(C74+(D74*(1+(C74*3)))),""),CONCATENATE(IF((E74*(1+(C74*3)))+(C74*H74)&gt;0," O",""),IF((E74*(1+(C74*3)))+(C74*H74)&gt;1,VALUE((E74*(1+(C74*3)))+(C74*H74)),"")),IF(F74=0,"",CONCATENATE("(OH)",IF((F74*(1+(C74*3)))+(C74*(4-H74))&gt;1,VALUE((F74*(1+(C74*3)))+(C74*(4-H74))),""))),IF(G74=0,"",CONCATENATE("(OH2)",IF(G74&gt;1,VALUE(G74),""))))),"]",IF(M74="","",IF(J74&gt;1,(CONCATENATE(VALUE(J74),"+")),"+")))))</f>
        <v/>
      </c>
      <c r="O74" s="5" t="str">
        <f aca="false">IF(B74&gt;0,"",IF(C74=0,CONCATENATE("[",CONCATENATE("Al",IF(D74&gt;1,VALUE(D74),""),IF(E74=0,"",CONCATENATE(" O",IF(E74&gt;1,VALUE(E74),""))),IF(F74=0,"",CONCATENATE("(OH)",IF(F74&gt;1,VALUE(F74),""))),IF(G74=0,"",CONCATENATE("(OH2)",IF(G74&gt;1,VALUE(G74),"")))),"]",IF(J74&gt;1,(CONCATENATE(VALUE(J74),"+")),"+")),CONCATENATE("[",S74,IF(P74&gt;1,VALUE(P74),""),IF((D74*3)&gt;((E74*2)+F74),"+","")," ]",VALUE(4)," ",T74,IF(H74&gt;0,VALUE(H74+1),""),"-"," ")))</f>
        <v>[Al2(OH)(OH2)9]5+</v>
      </c>
      <c r="P74" s="5" t="str">
        <f aca="false">IF(C74&lt;1,"",(IF((3*D74)-(2*E74)-F74&gt;0, (3*D74)-(2*E74)-F74, 0)))</f>
        <v/>
      </c>
      <c r="Q74" s="5" t="str">
        <f aca="false">IF(C74&lt;1,"",(27*D74)+(16*(E74+F74+G74))+(F74+(G74*2)))</f>
        <v/>
      </c>
      <c r="R74" s="5" t="str">
        <f aca="false">IF(C74&lt;1,"",27+(16*(H74+(4-H74)))+(4-H74))</f>
        <v/>
      </c>
      <c r="S74" s="5" t="str">
        <f aca="false">CONCATENATE("[",CONCATENATE("Al",IF(D74&gt;1,VALUE(D74),""),IF(E74=0,"",CONCATENATE(" O",IF(E74&gt;1,VALUE(E74),""))),IF(F74=0,"",CONCATENATE("(OH)",IF(F74&gt;1,VALUE(F74),""))),IF(G74=0,"",CONCATENATE("(OH2)",IF(G74&gt;1,VALUE(G74),"")))),"]")</f>
        <v>[Al2(OH)(OH2)9]</v>
      </c>
      <c r="T74" s="5" t="str">
        <f aca="false">CONCATENATE("[",CONCATENATE("Al",IF(H74=0,"",CONCATENATE("O",IF(H74&gt;1,VALUE(H74),""))),CONCATENATE(IF((4-H74)&gt;0,"(OH)",""),IF((4-H74)&gt;1,VALUE(4-H74),""))),"]")</f>
        <v>[Al(OH)4]</v>
      </c>
      <c r="U74" s="5" t="str">
        <f aca="false">IF(B74&gt;0,IF(M74="","",CONCATENATE("[",IF(M74="","",CONCATENATE("Al",IF(D74&gt;1,VALUE(D74),""),IF(E74=0,"",CONCATENATE(" O",IF(E74&gt;1,VALUE(E74),""))),IF(F74=0,"",CONCATENATE("(OH)",IF(F74&gt;1,VALUE(F74),""))),IF(G74=0,"",CONCATENATE("(OH2)",IF(G74&gt;1,VALUE(G74),""))))),"]",IF(M74="","",IF(J74&gt;1,(CONCATENATE(VALUE(J74),"+")),"+")))),"")</f>
        <v/>
      </c>
    </row>
    <row r="75" s="4" customFormat="true" ht="14.05" hidden="false" customHeight="false" outlineLevel="0" collapsed="false">
      <c r="A75" s="3" t="n">
        <v>4</v>
      </c>
      <c r="B75" s="3" t="n">
        <v>0</v>
      </c>
      <c r="C75" s="5" t="n">
        <v>0</v>
      </c>
      <c r="D75" s="3" t="n">
        <v>4</v>
      </c>
      <c r="E75" s="3" t="n">
        <v>0</v>
      </c>
      <c r="F75" s="3" t="n">
        <v>6</v>
      </c>
      <c r="G75" s="3" t="n">
        <v>4</v>
      </c>
      <c r="H75" s="5" t="n">
        <v>0</v>
      </c>
      <c r="I75" s="5" t="n">
        <v>282</v>
      </c>
      <c r="J75" s="5" t="n">
        <v>6</v>
      </c>
      <c r="K75" s="6" t="n">
        <v>47</v>
      </c>
      <c r="L75" s="7" t="n">
        <v>47</v>
      </c>
      <c r="M75" s="5" t="str">
        <f aca="false">IF(K75="no cation","",IF(L75="","non-candidate",""))</f>
        <v/>
      </c>
      <c r="N75" s="5" t="str">
        <f aca="false">IF(M75="","",IF(B75&gt;0,U75,CONCATENATE("[",IF(M75="","",CONCATENATE("Al",IF(C75+(D75*(1+(C75*3)))&gt;1,VALUE(C75+(D75*(1+(C75*3)))),""),CONCATENATE(IF((E75*(1+(C75*3)))+(C75*H75)&gt;0," O",""),IF((E75*(1+(C75*3)))+(C75*H75)&gt;1,VALUE((E75*(1+(C75*3)))+(C75*H75)),"")),IF(F75=0,"",CONCATENATE("(OH)",IF((F75*(1+(C75*3)))+(C75*(4-H75))&gt;1,VALUE((F75*(1+(C75*3)))+(C75*(4-H75))),""))),IF(G75=0,"",CONCATENATE("(OH2)",IF(G75&gt;1,VALUE(G75),""))))),"]",IF(M75="","",IF(J75&gt;1,(CONCATENATE(VALUE(J75),"+")),"+")))))</f>
        <v/>
      </c>
      <c r="O75" s="5" t="str">
        <f aca="false">IF(B75&gt;0,"",IF(C75=0,CONCATENATE("[",CONCATENATE("Al",IF(D75&gt;1,VALUE(D75),""),IF(E75=0,"",CONCATENATE(" O",IF(E75&gt;1,VALUE(E75),""))),IF(F75=0,"",CONCATENATE("(OH)",IF(F75&gt;1,VALUE(F75),""))),IF(G75=0,"",CONCATENATE("(OH2)",IF(G75&gt;1,VALUE(G75),"")))),"]",IF(J75&gt;1,(CONCATENATE(VALUE(J75),"+")),"+")),CONCATENATE("[",S75,IF(P75&gt;1,VALUE(P75),""),IF((D75*3)&gt;((E75*2)+F75),"+","")," ]",VALUE(4)," ",T75,IF(H75&gt;0,VALUE(H75+1),""),"-"," ")))</f>
        <v>[Al4(OH)6(OH2)4]6+</v>
      </c>
      <c r="P75" s="5" t="str">
        <f aca="false">IF(C75&lt;1,"",(IF((3*D75)-(2*E75)-F75&gt;0, (3*D75)-(2*E75)-F75, 0)))</f>
        <v/>
      </c>
      <c r="Q75" s="5" t="str">
        <f aca="false">IF(C75&lt;1,"",(27*D75)+(16*(E75+F75+G75))+(F75+(G75*2)))</f>
        <v/>
      </c>
      <c r="R75" s="5" t="str">
        <f aca="false">IF(C75&lt;1,"",27+(16*(H75+(4-H75)))+(4-H75))</f>
        <v/>
      </c>
      <c r="S75" s="5" t="str">
        <f aca="false">CONCATENATE("[",CONCATENATE("Al",IF(D75&gt;1,VALUE(D75),""),IF(E75=0,"",CONCATENATE(" O",IF(E75&gt;1,VALUE(E75),""))),IF(F75=0,"",CONCATENATE("(OH)",IF(F75&gt;1,VALUE(F75),""))),IF(G75=0,"",CONCATENATE("(OH2)",IF(G75&gt;1,VALUE(G75),"")))),"]")</f>
        <v>[Al4(OH)6(OH2)4]</v>
      </c>
      <c r="T75" s="5" t="str">
        <f aca="false">CONCATENATE("[",CONCATENATE("Al",IF(H75=0,"",CONCATENATE("O",IF(H75&gt;1,VALUE(H75),""))),CONCATENATE(IF((4-H75)&gt;0,"(OH)",""),IF((4-H75)&gt;1,VALUE(4-H75),""))),"]")</f>
        <v>[Al(OH)4]</v>
      </c>
      <c r="U75" s="5" t="str">
        <f aca="false">IF(B75&gt;0,IF(M75="","",CONCATENATE("[",IF(M75="","",CONCATENATE("Al",IF(D75&gt;1,VALUE(D75),""),IF(E75=0,"",CONCATENATE(" O",IF(E75&gt;1,VALUE(E75),""))),IF(F75=0,"",CONCATENATE("(OH)",IF(F75&gt;1,VALUE(F75),""))),IF(G75=0,"",CONCATENATE("(OH2)",IF(G75&gt;1,VALUE(G75),""))))),"]",IF(M75="","",IF(J75&gt;1,(CONCATENATE(VALUE(J75),"+")),"+")))),"")</f>
        <v/>
      </c>
    </row>
    <row r="76" s="4" customFormat="true" ht="14.05" hidden="false" customHeight="false" outlineLevel="0" collapsed="false">
      <c r="A76" s="5" t="n">
        <v>4</v>
      </c>
      <c r="B76" s="5" t="n">
        <v>0</v>
      </c>
      <c r="C76" s="5" t="n">
        <v>0</v>
      </c>
      <c r="D76" s="5" t="n">
        <v>4</v>
      </c>
      <c r="E76" s="5" t="n">
        <v>2</v>
      </c>
      <c r="F76" s="5" t="n">
        <v>2</v>
      </c>
      <c r="G76" s="5" t="n">
        <v>6</v>
      </c>
      <c r="H76" s="5" t="n">
        <v>0</v>
      </c>
      <c r="I76" s="5" t="n">
        <v>282</v>
      </c>
      <c r="J76" s="5" t="n">
        <v>6</v>
      </c>
      <c r="K76" s="6" t="n">
        <v>47</v>
      </c>
      <c r="L76" s="7" t="n">
        <v>47</v>
      </c>
      <c r="M76" s="5" t="str">
        <f aca="false">IF(K76="no cation","",IF(L76="","non-candidate",""))</f>
        <v/>
      </c>
      <c r="N76" s="5" t="str">
        <f aca="false">IF(M76="","",IF(B76&gt;0,U76,CONCATENATE("[",IF(M76="","",CONCATENATE("Al",IF(C76+(D76*(1+(C76*3)))&gt;1,VALUE(C76+(D76*(1+(C76*3)))),""),CONCATENATE(IF((E76*(1+(C76*3)))+(C76*H76)&gt;0," O",""),IF((E76*(1+(C76*3)))+(C76*H76)&gt;1,VALUE((E76*(1+(C76*3)))+(C76*H76)),"")),IF(F76=0,"",CONCATENATE("(OH)",IF((F76*(1+(C76*3)))+(C76*(4-H76))&gt;1,VALUE((F76*(1+(C76*3)))+(C76*(4-H76))),""))),IF(G76=0,"",CONCATENATE("(OH2)",IF(G76&gt;1,VALUE(G76),""))))),"]",IF(M76="","",IF(J76&gt;1,(CONCATENATE(VALUE(J76),"+")),"+")))))</f>
        <v/>
      </c>
      <c r="O76" s="5" t="str">
        <f aca="false">IF(B76&gt;0,"",IF(C76=0,CONCATENATE("[",CONCATENATE("Al",IF(D76&gt;1,VALUE(D76),""),IF(E76=0,"",CONCATENATE(" O",IF(E76&gt;1,VALUE(E76),""))),IF(F76=0,"",CONCATENATE("(OH)",IF(F76&gt;1,VALUE(F76),""))),IF(G76=0,"",CONCATENATE("(OH2)",IF(G76&gt;1,VALUE(G76),"")))),"]",IF(J76&gt;1,(CONCATENATE(VALUE(J76),"+")),"+")),CONCATENATE("[",S76,IF(P76&gt;1,VALUE(P76),""),IF((D76*3)&gt;((E76*2)+F76),"+","")," ]",VALUE(4)," ",T76,IF(H76&gt;0,VALUE(H76+1),""),"-"," ")))</f>
        <v>[Al4 O2(OH)2(OH2)6]6+</v>
      </c>
      <c r="P76" s="5" t="str">
        <f aca="false">IF(C76&lt;1,"",(IF((3*D76)-(2*E76)-F76&gt;0, (3*D76)-(2*E76)-F76, 0)))</f>
        <v/>
      </c>
      <c r="Q76" s="5" t="str">
        <f aca="false">IF(C76&lt;1,"",(27*D76)+(16*(E76+F76+G76))+(F76+(G76*2)))</f>
        <v/>
      </c>
      <c r="R76" s="5" t="str">
        <f aca="false">IF(C76&lt;1,"",27+(16*(H76+(4-H76)))+(4-H76))</f>
        <v/>
      </c>
      <c r="S76" s="5" t="str">
        <f aca="false">CONCATENATE("[",CONCATENATE("Al",IF(D76&gt;1,VALUE(D76),""),IF(E76=0,"",CONCATENATE(" O",IF(E76&gt;1,VALUE(E76),""))),IF(F76=0,"",CONCATENATE("(OH)",IF(F76&gt;1,VALUE(F76),""))),IF(G76=0,"",CONCATENATE("(OH2)",IF(G76&gt;1,VALUE(G76),"")))),"]")</f>
        <v>[Al4 O2(OH)2(OH2)6]</v>
      </c>
      <c r="T76" s="5" t="str">
        <f aca="false">CONCATENATE("[",CONCATENATE("Al",IF(H76=0,"",CONCATENATE("O",IF(H76&gt;1,VALUE(H76),""))),CONCATENATE(IF((4-H76)&gt;0,"(OH)",""),IF((4-H76)&gt;1,VALUE(4-H76),""))),"]")</f>
        <v>[Al(OH)4]</v>
      </c>
      <c r="U76" s="5" t="str">
        <f aca="false">IF(B76&gt;0,IF(M76="","",CONCATENATE("[",IF(M76="","",CONCATENATE("Al",IF(D76&gt;1,VALUE(D76),""),IF(E76=0,"",CONCATENATE(" O",IF(E76&gt;1,VALUE(E76),""))),IF(F76=0,"",CONCATENATE("(OH)",IF(F76&gt;1,VALUE(F76),""))),IF(G76=0,"",CONCATENATE("(OH2)",IF(G76&gt;1,VALUE(G76),""))))),"]",IF(M76="","",IF(J76&gt;1,(CONCATENATE(VALUE(J76),"+")),"+")))),"")</f>
        <v/>
      </c>
    </row>
    <row r="77" s="4" customFormat="true" ht="14.05" hidden="false" customHeight="false" outlineLevel="0" collapsed="false">
      <c r="A77" s="5" t="n">
        <v>6</v>
      </c>
      <c r="B77" s="5" t="n">
        <v>0</v>
      </c>
      <c r="C77" s="5" t="n">
        <v>0</v>
      </c>
      <c r="D77" s="5" t="n">
        <v>3</v>
      </c>
      <c r="E77" s="5" t="n">
        <v>0</v>
      </c>
      <c r="F77" s="5" t="n">
        <v>2</v>
      </c>
      <c r="G77" s="5" t="n">
        <v>12</v>
      </c>
      <c r="H77" s="5" t="n">
        <v>0</v>
      </c>
      <c r="I77" s="5" t="n">
        <v>331</v>
      </c>
      <c r="J77" s="5" t="n">
        <v>7</v>
      </c>
      <c r="K77" s="6" t="n">
        <v>47.2857142857143</v>
      </c>
      <c r="L77" s="7" t="n">
        <v>47.2857142857143</v>
      </c>
      <c r="M77" s="5" t="str">
        <f aca="false">IF(K77="no cation","",IF(L77="","non-candidate",""))</f>
        <v/>
      </c>
      <c r="N77" s="5" t="str">
        <f aca="false">IF(M77="","",IF(B77&gt;0,U77,CONCATENATE("[",IF(M77="","",CONCATENATE("Al",IF(C77+(D77*(1+(C77*3)))&gt;1,VALUE(C77+(D77*(1+(C77*3)))),""),CONCATENATE(IF((E77*(1+(C77*3)))+(C77*H77)&gt;0," O",""),IF((E77*(1+(C77*3)))+(C77*H77)&gt;1,VALUE((E77*(1+(C77*3)))+(C77*H77)),"")),IF(F77=0,"",CONCATENATE("(OH)",IF((F77*(1+(C77*3)))+(C77*(4-H77))&gt;1,VALUE((F77*(1+(C77*3)))+(C77*(4-H77))),""))),IF(G77=0,"",CONCATENATE("(OH2)",IF(G77&gt;1,VALUE(G77),""))))),"]",IF(M77="","",IF(J77&gt;1,(CONCATENATE(VALUE(J77),"+")),"+")))))</f>
        <v/>
      </c>
      <c r="O77" s="5" t="str">
        <f aca="false">IF(B77&gt;0,"",IF(C77=0,CONCATENATE("[",CONCATENATE("Al",IF(D77&gt;1,VALUE(D77),""),IF(E77=0,"",CONCATENATE(" O",IF(E77&gt;1,VALUE(E77),""))),IF(F77=0,"",CONCATENATE("(OH)",IF(F77&gt;1,VALUE(F77),""))),IF(G77=0,"",CONCATENATE("(OH2)",IF(G77&gt;1,VALUE(G77),"")))),"]",IF(J77&gt;1,(CONCATENATE(VALUE(J77),"+")),"+")),CONCATENATE("[",S77,IF(P77&gt;1,VALUE(P77),""),IF((D77*3)&gt;((E77*2)+F77),"+","")," ]",VALUE(4)," ",T77,IF(H77&gt;0,VALUE(H77+1),""),"-"," ")))</f>
        <v>[Al3(OH)2(OH2)12]7+</v>
      </c>
      <c r="P77" s="5" t="str">
        <f aca="false">IF(C77&lt;1,"",(IF((3*D77)-(2*E77)-F77&gt;0, (3*D77)-(2*E77)-F77, 0)))</f>
        <v/>
      </c>
      <c r="Q77" s="5" t="str">
        <f aca="false">IF(C77&lt;1,"",(27*D77)+(16*(E77+F77+G77))+(F77+(G77*2)))</f>
        <v/>
      </c>
      <c r="R77" s="5" t="str">
        <f aca="false">IF(C77&lt;1,"",27+(16*(H77+(4-H77)))+(4-H77))</f>
        <v/>
      </c>
      <c r="S77" s="5" t="str">
        <f aca="false">CONCATENATE("[",CONCATENATE("Al",IF(D77&gt;1,VALUE(D77),""),IF(E77=0,"",CONCATENATE(" O",IF(E77&gt;1,VALUE(E77),""))),IF(F77=0,"",CONCATENATE("(OH)",IF(F77&gt;1,VALUE(F77),""))),IF(G77=0,"",CONCATENATE("(OH2)",IF(G77&gt;1,VALUE(G77),"")))),"]")</f>
        <v>[Al3(OH)2(OH2)12]</v>
      </c>
      <c r="T77" s="5" t="str">
        <f aca="false">CONCATENATE("[",CONCATENATE("Al",IF(H77=0,"",CONCATENATE("O",IF(H77&gt;1,VALUE(H77),""))),CONCATENATE(IF((4-H77)&gt;0,"(OH)",""),IF((4-H77)&gt;1,VALUE(4-H77),""))),"]")</f>
        <v>[Al(OH)4]</v>
      </c>
      <c r="U77" s="5" t="str">
        <f aca="false">IF(B77&gt;0,IF(M77="","",CONCATENATE("[",IF(M77="","",CONCATENATE("Al",IF(D77&gt;1,VALUE(D77),""),IF(E77=0,"",CONCATENATE(" O",IF(E77&gt;1,VALUE(E77),""))),IF(F77=0,"",CONCATENATE("(OH)",IF(F77&gt;1,VALUE(F77),""))),IF(G77=0,"",CONCATENATE("(OH2)",IF(G77&gt;1,VALUE(G77),""))))),"]",IF(M77="","",IF(J77&gt;1,(CONCATENATE(VALUE(J77),"+")),"+")))),"")</f>
        <v/>
      </c>
    </row>
    <row r="78" s="4" customFormat="true" ht="14.05" hidden="false" customHeight="false" outlineLevel="0" collapsed="false">
      <c r="A78" s="5" t="n">
        <v>6</v>
      </c>
      <c r="B78" s="5" t="n">
        <v>0</v>
      </c>
      <c r="C78" s="5" t="n">
        <v>0</v>
      </c>
      <c r="D78" s="5" t="n">
        <v>4</v>
      </c>
      <c r="E78" s="5" t="n">
        <v>0</v>
      </c>
      <c r="F78" s="5" t="n">
        <v>3</v>
      </c>
      <c r="G78" s="5" t="n">
        <v>15</v>
      </c>
      <c r="H78" s="5" t="n">
        <v>0</v>
      </c>
      <c r="I78" s="5" t="n">
        <v>429</v>
      </c>
      <c r="J78" s="5" t="n">
        <v>9</v>
      </c>
      <c r="K78" s="6" t="n">
        <v>47.6666666666667</v>
      </c>
      <c r="L78" s="7" t="n">
        <v>47.6666666666667</v>
      </c>
      <c r="M78" s="5" t="str">
        <f aca="false">IF(K78="no cation","",IF(L78="","non-candidate",""))</f>
        <v/>
      </c>
      <c r="N78" s="5" t="str">
        <f aca="false">IF(M78="","",IF(B78&gt;0,U78,CONCATENATE("[",IF(M78="","",CONCATENATE("Al",IF(C78+(D78*(1+(C78*3)))&gt;1,VALUE(C78+(D78*(1+(C78*3)))),""),CONCATENATE(IF((E78*(1+(C78*3)))+(C78*H78)&gt;0," O",""),IF((E78*(1+(C78*3)))+(C78*H78)&gt;1,VALUE((E78*(1+(C78*3)))+(C78*H78)),"")),IF(F78=0,"",CONCATENATE("(OH)",IF((F78*(1+(C78*3)))+(C78*(4-H78))&gt;1,VALUE((F78*(1+(C78*3)))+(C78*(4-H78))),""))),IF(G78=0,"",CONCATENATE("(OH2)",IF(G78&gt;1,VALUE(G78),""))))),"]",IF(M78="","",IF(J78&gt;1,(CONCATENATE(VALUE(J78),"+")),"+")))))</f>
        <v/>
      </c>
      <c r="O78" s="5" t="str">
        <f aca="false">IF(B78&gt;0,"",IF(C78=0,CONCATENATE("[",CONCATENATE("Al",IF(D78&gt;1,VALUE(D78),""),IF(E78=0,"",CONCATENATE(" O",IF(E78&gt;1,VALUE(E78),""))),IF(F78=0,"",CONCATENATE("(OH)",IF(F78&gt;1,VALUE(F78),""))),IF(G78=0,"",CONCATENATE("(OH2)",IF(G78&gt;1,VALUE(G78),"")))),"]",IF(J78&gt;1,(CONCATENATE(VALUE(J78),"+")),"+")),CONCATENATE("[",S78,IF(P78&gt;1,VALUE(P78),""),IF((D78*3)&gt;((E78*2)+F78),"+","")," ]",VALUE(4)," ",T78,IF(H78&gt;0,VALUE(H78+1),""),"-"," ")))</f>
        <v>[Al4(OH)3(OH2)15]9+</v>
      </c>
      <c r="P78" s="5" t="str">
        <f aca="false">IF(C78&lt;1,"",(IF((3*D78)-(2*E78)-F78&gt;0, (3*D78)-(2*E78)-F78, 0)))</f>
        <v/>
      </c>
      <c r="Q78" s="5" t="str">
        <f aca="false">IF(C78&lt;1,"",(27*D78)+(16*(E78+F78+G78))+(F78+(G78*2)))</f>
        <v/>
      </c>
      <c r="R78" s="5" t="str">
        <f aca="false">IF(C78&lt;1,"",27+(16*(H78+(4-H78)))+(4-H78))</f>
        <v/>
      </c>
      <c r="S78" s="5" t="str">
        <f aca="false">CONCATENATE("[",CONCATENATE("Al",IF(D78&gt;1,VALUE(D78),""),IF(E78=0,"",CONCATENATE(" O",IF(E78&gt;1,VALUE(E78),""))),IF(F78=0,"",CONCATENATE("(OH)",IF(F78&gt;1,VALUE(F78),""))),IF(G78=0,"",CONCATENATE("(OH2)",IF(G78&gt;1,VALUE(G78),"")))),"]")</f>
        <v>[Al4(OH)3(OH2)15]</v>
      </c>
      <c r="T78" s="5" t="str">
        <f aca="false">CONCATENATE("[",CONCATENATE("Al",IF(H78=0,"",CONCATENATE("O",IF(H78&gt;1,VALUE(H78),""))),CONCATENATE(IF((4-H78)&gt;0,"(OH)",""),IF((4-H78)&gt;1,VALUE(4-H78),""))),"]")</f>
        <v>[Al(OH)4]</v>
      </c>
      <c r="U78" s="5" t="str">
        <f aca="false">IF(B78&gt;0,IF(M78="","",CONCATENATE("[",IF(M78="","",CONCATENATE("Al",IF(D78&gt;1,VALUE(D78),""),IF(E78=0,"",CONCATENATE(" O",IF(E78&gt;1,VALUE(E78),""))),IF(F78=0,"",CONCATENATE("(OH)",IF(F78&gt;1,VALUE(F78),""))),IF(G78=0,"",CONCATENATE("(OH2)",IF(G78&gt;1,VALUE(G78),""))))),"]",IF(M78="","",IF(J78&gt;1,(CONCATENATE(VALUE(J78),"+")),"+")))),"")</f>
        <v/>
      </c>
    </row>
    <row r="79" s="4" customFormat="true" ht="14.05" hidden="false" customHeight="false" outlineLevel="0" collapsed="false">
      <c r="A79" s="5" t="n">
        <v>6</v>
      </c>
      <c r="B79" s="5" t="n">
        <v>0</v>
      </c>
      <c r="C79" s="5" t="n">
        <v>0</v>
      </c>
      <c r="D79" s="5" t="n">
        <v>5</v>
      </c>
      <c r="E79" s="5" t="n">
        <v>0</v>
      </c>
      <c r="F79" s="5" t="n">
        <v>4</v>
      </c>
      <c r="G79" s="5" t="n">
        <v>18</v>
      </c>
      <c r="H79" s="5" t="n">
        <v>0</v>
      </c>
      <c r="I79" s="5" t="n">
        <v>527</v>
      </c>
      <c r="J79" s="5" t="n">
        <v>11</v>
      </c>
      <c r="K79" s="6" t="n">
        <v>47.9090909090909</v>
      </c>
      <c r="L79" s="7" t="n">
        <v>47.9090909090909</v>
      </c>
      <c r="M79" s="5" t="str">
        <f aca="false">IF(K79="no cation","",IF(L79="","non-candidate",""))</f>
        <v/>
      </c>
      <c r="N79" s="5" t="str">
        <f aca="false">IF(M79="","",IF(B79&gt;0,U79,CONCATENATE("[",IF(M79="","",CONCATENATE("Al",IF(C79+(D79*(1+(C79*3)))&gt;1,VALUE(C79+(D79*(1+(C79*3)))),""),CONCATENATE(IF((E79*(1+(C79*3)))+(C79*H79)&gt;0," O",""),IF((E79*(1+(C79*3)))+(C79*H79)&gt;1,VALUE((E79*(1+(C79*3)))+(C79*H79)),"")),IF(F79=0,"",CONCATENATE("(OH)",IF((F79*(1+(C79*3)))+(C79*(4-H79))&gt;1,VALUE((F79*(1+(C79*3)))+(C79*(4-H79))),""))),IF(G79=0,"",CONCATENATE("(OH2)",IF(G79&gt;1,VALUE(G79),""))))),"]",IF(M79="","",IF(J79&gt;1,(CONCATENATE(VALUE(J79),"+")),"+")))))</f>
        <v/>
      </c>
      <c r="O79" s="5" t="str">
        <f aca="false">IF(B79&gt;0,"",IF(C79=0,CONCATENATE("[",CONCATENATE("Al",IF(D79&gt;1,VALUE(D79),""),IF(E79=0,"",CONCATENATE(" O",IF(E79&gt;1,VALUE(E79),""))),IF(F79=0,"",CONCATENATE("(OH)",IF(F79&gt;1,VALUE(F79),""))),IF(G79=0,"",CONCATENATE("(OH2)",IF(G79&gt;1,VALUE(G79),"")))),"]",IF(J79&gt;1,(CONCATENATE(VALUE(J79),"+")),"+")),CONCATENATE("[",S79,IF(P79&gt;1,VALUE(P79),""),IF((D79*3)&gt;((E79*2)+F79),"+","")," ]",VALUE(4)," ",T79,IF(H79&gt;0,VALUE(H79+1),""),"-"," ")))</f>
        <v>[Al5(OH)4(OH2)18]11+</v>
      </c>
      <c r="P79" s="5" t="str">
        <f aca="false">IF(C79&lt;1,"",(IF((3*D79)-(2*E79)-F79&gt;0, (3*D79)-(2*E79)-F79, 0)))</f>
        <v/>
      </c>
      <c r="Q79" s="5" t="str">
        <f aca="false">IF(C79&lt;1,"",(27*D79)+(16*(E79+F79+G79))+(F79+(G79*2)))</f>
        <v/>
      </c>
      <c r="R79" s="5" t="str">
        <f aca="false">IF(C79&lt;1,"",27+(16*(H79+(4-H79)))+(4-H79))</f>
        <v/>
      </c>
      <c r="S79" s="5" t="str">
        <f aca="false">CONCATENATE("[",CONCATENATE("Al",IF(D79&gt;1,VALUE(D79),""),IF(E79=0,"",CONCATENATE(" O",IF(E79&gt;1,VALUE(E79),""))),IF(F79=0,"",CONCATENATE("(OH)",IF(F79&gt;1,VALUE(F79),""))),IF(G79=0,"",CONCATENATE("(OH2)",IF(G79&gt;1,VALUE(G79),"")))),"]")</f>
        <v>[Al5(OH)4(OH2)18]</v>
      </c>
      <c r="T79" s="5" t="str">
        <f aca="false">CONCATENATE("[",CONCATENATE("Al",IF(H79=0,"",CONCATENATE("O",IF(H79&gt;1,VALUE(H79),""))),CONCATENATE(IF((4-H79)&gt;0,"(OH)",""),IF((4-H79)&gt;1,VALUE(4-H79),""))),"]")</f>
        <v>[Al(OH)4]</v>
      </c>
      <c r="U79" s="5" t="str">
        <f aca="false">IF(B79&gt;0,IF(M79="","",CONCATENATE("[",IF(M79="","",CONCATENATE("Al",IF(D79&gt;1,VALUE(D79),""),IF(E79=0,"",CONCATENATE(" O",IF(E79&gt;1,VALUE(E79),""))),IF(F79=0,"",CONCATENATE("(OH)",IF(F79&gt;1,VALUE(F79),""))),IF(G79=0,"",CONCATENATE("(OH2)",IF(G79&gt;1,VALUE(G79),""))))),"]",IF(M79="","",IF(J79&gt;1,(CONCATENATE(VALUE(J79),"+")),"+")))),"")</f>
        <v/>
      </c>
    </row>
    <row r="80" s="4" customFormat="true" ht="14.05" hidden="false" customHeight="false" outlineLevel="0" collapsed="false">
      <c r="A80" s="5" t="n">
        <v>6</v>
      </c>
      <c r="B80" s="5" t="n">
        <v>0</v>
      </c>
      <c r="C80" s="5" t="n">
        <v>0</v>
      </c>
      <c r="D80" s="5" t="n">
        <v>5</v>
      </c>
      <c r="E80" s="5" t="n">
        <v>2</v>
      </c>
      <c r="F80" s="5" t="n">
        <v>0</v>
      </c>
      <c r="G80" s="5" t="n">
        <v>20</v>
      </c>
      <c r="H80" s="5" t="n">
        <v>0</v>
      </c>
      <c r="I80" s="5" t="n">
        <v>527</v>
      </c>
      <c r="J80" s="5" t="n">
        <v>11</v>
      </c>
      <c r="K80" s="6" t="n">
        <v>47.9090909090909</v>
      </c>
      <c r="L80" s="7" t="n">
        <v>47.9090909090909</v>
      </c>
      <c r="M80" s="5" t="str">
        <f aca="false">IF(K80="no cation","",IF(L80="","non-candidate",""))</f>
        <v/>
      </c>
      <c r="N80" s="5" t="str">
        <f aca="false">IF(M80="","",IF(B80&gt;0,U80,CONCATENATE("[",IF(M80="","",CONCATENATE("Al",IF(C80+(D80*(1+(C80*3)))&gt;1,VALUE(C80+(D80*(1+(C80*3)))),""),CONCATENATE(IF((E80*(1+(C80*3)))+(C80*H80)&gt;0," O",""),IF((E80*(1+(C80*3)))+(C80*H80)&gt;1,VALUE((E80*(1+(C80*3)))+(C80*H80)),"")),IF(F80=0,"",CONCATENATE("(OH)",IF((F80*(1+(C80*3)))+(C80*(4-H80))&gt;1,VALUE((F80*(1+(C80*3)))+(C80*(4-H80))),""))),IF(G80=0,"",CONCATENATE("(OH2)",IF(G80&gt;1,VALUE(G80),""))))),"]",IF(M80="","",IF(J80&gt;1,(CONCATENATE(VALUE(J80),"+")),"+")))))</f>
        <v/>
      </c>
      <c r="O80" s="5" t="str">
        <f aca="false">IF(B80&gt;0,"",IF(C80=0,CONCATENATE("[",CONCATENATE("Al",IF(D80&gt;1,VALUE(D80),""),IF(E80=0,"",CONCATENATE(" O",IF(E80&gt;1,VALUE(E80),""))),IF(F80=0,"",CONCATENATE("(OH)",IF(F80&gt;1,VALUE(F80),""))),IF(G80=0,"",CONCATENATE("(OH2)",IF(G80&gt;1,VALUE(G80),"")))),"]",IF(J80&gt;1,(CONCATENATE(VALUE(J80),"+")),"+")),CONCATENATE("[",S80,IF(P80&gt;1,VALUE(P80),""),IF((D80*3)&gt;((E80*2)+F80),"+","")," ]",VALUE(4)," ",T80,IF(H80&gt;0,VALUE(H80+1),""),"-"," ")))</f>
        <v>[Al5 O2(OH2)20]11+</v>
      </c>
      <c r="P80" s="5" t="str">
        <f aca="false">IF(C80&lt;1,"",(IF((3*D80)-(2*E80)-F80&gt;0, (3*D80)-(2*E80)-F80, 0)))</f>
        <v/>
      </c>
      <c r="Q80" s="5" t="str">
        <f aca="false">IF(C80&lt;1,"",(27*D80)+(16*(E80+F80+G80))+(F80+(G80*2)))</f>
        <v/>
      </c>
      <c r="R80" s="5" t="str">
        <f aca="false">IF(C80&lt;1,"",27+(16*(H80+(4-H80)))+(4-H80))</f>
        <v/>
      </c>
      <c r="S80" s="5" t="str">
        <f aca="false">CONCATENATE("[",CONCATENATE("Al",IF(D80&gt;1,VALUE(D80),""),IF(E80=0,"",CONCATENATE(" O",IF(E80&gt;1,VALUE(E80),""))),IF(F80=0,"",CONCATENATE("(OH)",IF(F80&gt;1,VALUE(F80),""))),IF(G80=0,"",CONCATENATE("(OH2)",IF(G80&gt;1,VALUE(G80),"")))),"]")</f>
        <v>[Al5 O2(OH2)20]</v>
      </c>
      <c r="T80" s="5" t="str">
        <f aca="false">CONCATENATE("[",CONCATENATE("Al",IF(H80=0,"",CONCATENATE("O",IF(H80&gt;1,VALUE(H80),""))),CONCATENATE(IF((4-H80)&gt;0,"(OH)",""),IF((4-H80)&gt;1,VALUE(4-H80),""))),"]")</f>
        <v>[Al(OH)4]</v>
      </c>
      <c r="U80" s="5" t="str">
        <f aca="false">IF(B80&gt;0,IF(M80="","",CONCATENATE("[",IF(M80="","",CONCATENATE("Al",IF(D80&gt;1,VALUE(D80),""),IF(E80=0,"",CONCATENATE(" O",IF(E80&gt;1,VALUE(E80),""))),IF(F80=0,"",CONCATENATE("(OH)",IF(F80&gt;1,VALUE(F80),""))),IF(G80=0,"",CONCATENATE("(OH2)",IF(G80&gt;1,VALUE(G80),""))))),"]",IF(M80="","",IF(J80&gt;1,(CONCATENATE(VALUE(J80),"+")),"+")))),"")</f>
        <v/>
      </c>
    </row>
    <row r="81" s="4" customFormat="true" ht="14.05" hidden="false" customHeight="false" outlineLevel="0" collapsed="false">
      <c r="A81" s="5" t="n">
        <v>6</v>
      </c>
      <c r="B81" s="5" t="n">
        <v>0</v>
      </c>
      <c r="C81" s="5" t="n">
        <v>0</v>
      </c>
      <c r="D81" s="5" t="n">
        <v>6</v>
      </c>
      <c r="E81" s="3" t="n">
        <v>0</v>
      </c>
      <c r="F81" s="5" t="n">
        <v>5</v>
      </c>
      <c r="G81" s="5" t="n">
        <v>21</v>
      </c>
      <c r="H81" s="5" t="n">
        <v>0</v>
      </c>
      <c r="I81" s="5" t="n">
        <v>625</v>
      </c>
      <c r="J81" s="5" t="n">
        <v>13</v>
      </c>
      <c r="K81" s="6" t="n">
        <v>48.0769230769231</v>
      </c>
      <c r="L81" s="7" t="n">
        <v>48.0769230769231</v>
      </c>
      <c r="M81" s="5" t="str">
        <f aca="false">IF(K81="no cation","",IF(L81="","non-candidate",""))</f>
        <v/>
      </c>
      <c r="N81" s="5" t="str">
        <f aca="false">IF(M81="","",IF(B81&gt;0,U81,CONCATENATE("[",IF(M81="","",CONCATENATE("Al",IF(C81+(D81*(1+(C81*3)))&gt;1,VALUE(C81+(D81*(1+(C81*3)))),""),CONCATENATE(IF((E81*(1+(C81*3)))+(C81*H81)&gt;0," O",""),IF((E81*(1+(C81*3)))+(C81*H81)&gt;1,VALUE((E81*(1+(C81*3)))+(C81*H81)),"")),IF(F81=0,"",CONCATENATE("(OH)",IF((F81*(1+(C81*3)))+(C81*(4-H81))&gt;1,VALUE((F81*(1+(C81*3)))+(C81*(4-H81))),""))),IF(G81=0,"",CONCATENATE("(OH2)",IF(G81&gt;1,VALUE(G81),""))))),"]",IF(M81="","",IF(J81&gt;1,(CONCATENATE(VALUE(J81),"+")),"+")))))</f>
        <v/>
      </c>
      <c r="O81" s="5" t="str">
        <f aca="false">IF(B81&gt;0,"",IF(C81=0,CONCATENATE("[",CONCATENATE("Al",IF(D81&gt;1,VALUE(D81),""),IF(E81=0,"",CONCATENATE(" O",IF(E81&gt;1,VALUE(E81),""))),IF(F81=0,"",CONCATENATE("(OH)",IF(F81&gt;1,VALUE(F81),""))),IF(G81=0,"",CONCATENATE("(OH2)",IF(G81&gt;1,VALUE(G81),"")))),"]",IF(J81&gt;1,(CONCATENATE(VALUE(J81),"+")),"+")),CONCATENATE("[",S81,IF(P81&gt;1,VALUE(P81),""),IF((D81*3)&gt;((E81*2)+F81),"+","")," ]",VALUE(4)," ",T81,IF(H81&gt;0,VALUE(H81+1),""),"-"," ")))</f>
        <v>[Al6(OH)5(OH2)21]13+</v>
      </c>
      <c r="P81" s="5" t="str">
        <f aca="false">IF(C81&lt;1,"",(IF((3*D81)-(2*E81)-F81&gt;0, (3*D81)-(2*E81)-F81, 0)))</f>
        <v/>
      </c>
      <c r="Q81" s="5" t="str">
        <f aca="false">IF(C81&lt;1,"",(27*D81)+(16*(E81+F81+G81))+(F81+(G81*2)))</f>
        <v/>
      </c>
      <c r="R81" s="5" t="str">
        <f aca="false">IF(C81&lt;1,"",27+(16*(H81+(4-H81)))+(4-H81))</f>
        <v/>
      </c>
      <c r="S81" s="5" t="str">
        <f aca="false">CONCATENATE("[",CONCATENATE("Al",IF(D81&gt;1,VALUE(D81),""),IF(E81=0,"",CONCATENATE(" O",IF(E81&gt;1,VALUE(E81),""))),IF(F81=0,"",CONCATENATE("(OH)",IF(F81&gt;1,VALUE(F81),""))),IF(G81=0,"",CONCATENATE("(OH2)",IF(G81&gt;1,VALUE(G81),"")))),"]")</f>
        <v>[Al6(OH)5(OH2)21]</v>
      </c>
      <c r="T81" s="5" t="str">
        <f aca="false">CONCATENATE("[",CONCATENATE("Al",IF(H81=0,"",CONCATENATE("O",IF(H81&gt;1,VALUE(H81),""))),CONCATENATE(IF((4-H81)&gt;0,"(OH)",""),IF((4-H81)&gt;1,VALUE(4-H81),""))),"]")</f>
        <v>[Al(OH)4]</v>
      </c>
      <c r="U81" s="5" t="str">
        <f aca="false">IF(B81&gt;0,IF(M81="","",CONCATENATE("[",IF(M81="","",CONCATENATE("Al",IF(D81&gt;1,VALUE(D81),""),IF(E81=0,"",CONCATENATE(" O",IF(E81&gt;1,VALUE(E81),""))),IF(F81=0,"",CONCATENATE("(OH)",IF(F81&gt;1,VALUE(F81),""))),IF(G81=0,"",CONCATENATE("(OH2)",IF(G81&gt;1,VALUE(G81),""))))),"]",IF(M81="","",IF(J81&gt;1,(CONCATENATE(VALUE(J81),"+")),"+")))),"")</f>
        <v/>
      </c>
    </row>
    <row r="82" s="4" customFormat="true" ht="14.05" hidden="false" customHeight="false" outlineLevel="0" collapsed="false">
      <c r="A82" s="5" t="n">
        <v>6</v>
      </c>
      <c r="B82" s="5" t="n">
        <v>0</v>
      </c>
      <c r="C82" s="5" t="n">
        <v>0</v>
      </c>
      <c r="D82" s="5" t="n">
        <v>6</v>
      </c>
      <c r="E82" s="5" t="n">
        <v>2</v>
      </c>
      <c r="F82" s="5" t="n">
        <v>1</v>
      </c>
      <c r="G82" s="5" t="n">
        <v>23</v>
      </c>
      <c r="H82" s="5" t="n">
        <v>0</v>
      </c>
      <c r="I82" s="5" t="n">
        <v>625</v>
      </c>
      <c r="J82" s="5" t="n">
        <v>13</v>
      </c>
      <c r="K82" s="6" t="n">
        <v>48.0769230769231</v>
      </c>
      <c r="L82" s="7" t="n">
        <v>48.0769230769231</v>
      </c>
      <c r="M82" s="5" t="str">
        <f aca="false">IF(K82="no cation","",IF(L82="","non-candidate",""))</f>
        <v/>
      </c>
      <c r="N82" s="5" t="str">
        <f aca="false">IF(M82="","",IF(B82&gt;0,U82,CONCATENATE("[",IF(M82="","",CONCATENATE("Al",IF(C82+(D82*(1+(C82*3)))&gt;1,VALUE(C82+(D82*(1+(C82*3)))),""),CONCATENATE(IF((E82*(1+(C82*3)))+(C82*H82)&gt;0," O",""),IF((E82*(1+(C82*3)))+(C82*H82)&gt;1,VALUE((E82*(1+(C82*3)))+(C82*H82)),"")),IF(F82=0,"",CONCATENATE("(OH)",IF((F82*(1+(C82*3)))+(C82*(4-H82))&gt;1,VALUE((F82*(1+(C82*3)))+(C82*(4-H82))),""))),IF(G82=0,"",CONCATENATE("(OH2)",IF(G82&gt;1,VALUE(G82),""))))),"]",IF(M82="","",IF(J82&gt;1,(CONCATENATE(VALUE(J82),"+")),"+")))))</f>
        <v/>
      </c>
      <c r="O82" s="5" t="str">
        <f aca="false">IF(B82&gt;0,"",IF(C82=0,CONCATENATE("[",CONCATENATE("Al",IF(D82&gt;1,VALUE(D82),""),IF(E82=0,"",CONCATENATE(" O",IF(E82&gt;1,VALUE(E82),""))),IF(F82=0,"",CONCATENATE("(OH)",IF(F82&gt;1,VALUE(F82),""))),IF(G82=0,"",CONCATENATE("(OH2)",IF(G82&gt;1,VALUE(G82),"")))),"]",IF(J82&gt;1,(CONCATENATE(VALUE(J82),"+")),"+")),CONCATENATE("[",S82,IF(P82&gt;1,VALUE(P82),""),IF((D82*3)&gt;((E82*2)+F82),"+","")," ]",VALUE(4)," ",T82,IF(H82&gt;0,VALUE(H82+1),""),"-"," ")))</f>
        <v>[Al6 O2(OH)(OH2)23]13+</v>
      </c>
      <c r="P82" s="5" t="str">
        <f aca="false">IF(C82&lt;1,"",(IF((3*D82)-(2*E82)-F82&gt;0, (3*D82)-(2*E82)-F82, 0)))</f>
        <v/>
      </c>
      <c r="Q82" s="5" t="str">
        <f aca="false">IF(C82&lt;1,"",(27*D82)+(16*(E82+F82+G82))+(F82+(G82*2)))</f>
        <v/>
      </c>
      <c r="R82" s="5" t="str">
        <f aca="false">IF(C82&lt;1,"",27+(16*(H82+(4-H82)))+(4-H82))</f>
        <v/>
      </c>
      <c r="S82" s="5" t="str">
        <f aca="false">CONCATENATE("[",CONCATENATE("Al",IF(D82&gt;1,VALUE(D82),""),IF(E82=0,"",CONCATENATE(" O",IF(E82&gt;1,VALUE(E82),""))),IF(F82=0,"",CONCATENATE("(OH)",IF(F82&gt;1,VALUE(F82),""))),IF(G82=0,"",CONCATENATE("(OH2)",IF(G82&gt;1,VALUE(G82),"")))),"]")</f>
        <v>[Al6 O2(OH)(OH2)23]</v>
      </c>
      <c r="T82" s="5" t="str">
        <f aca="false">CONCATENATE("[",CONCATENATE("Al",IF(H82=0,"",CONCATENATE("O",IF(H82&gt;1,VALUE(H82),""))),CONCATENATE(IF((4-H82)&gt;0,"(OH)",""),IF((4-H82)&gt;1,VALUE(4-H82),""))),"]")</f>
        <v>[Al(OH)4]</v>
      </c>
      <c r="U82" s="5" t="str">
        <f aca="false">IF(B82&gt;0,IF(M82="","",CONCATENATE("[",IF(M82="","",CONCATENATE("Al",IF(D82&gt;1,VALUE(D82),""),IF(E82=0,"",CONCATENATE(" O",IF(E82&gt;1,VALUE(E82),""))),IF(F82=0,"",CONCATENATE("(OH)",IF(F82&gt;1,VALUE(F82),""))),IF(G82=0,"",CONCATENATE("(OH2)",IF(G82&gt;1,VALUE(G82),""))))),"]",IF(M82="","",IF(J82&gt;1,(CONCATENATE(VALUE(J82),"+")),"+")))),"")</f>
        <v/>
      </c>
    </row>
    <row r="83" s="4" customFormat="true" ht="14.05" hidden="false" customHeight="false" outlineLevel="0" collapsed="false">
      <c r="A83" s="5" t="n">
        <v>4</v>
      </c>
      <c r="B83" s="5" t="n">
        <v>0</v>
      </c>
      <c r="C83" s="5" t="n">
        <v>0</v>
      </c>
      <c r="D83" s="5" t="n">
        <v>1</v>
      </c>
      <c r="E83" s="5" t="n">
        <v>0</v>
      </c>
      <c r="F83" s="5" t="n">
        <v>1</v>
      </c>
      <c r="G83" s="5" t="n">
        <v>3</v>
      </c>
      <c r="H83" s="5" t="n">
        <v>0</v>
      </c>
      <c r="I83" s="5" t="n">
        <v>98</v>
      </c>
      <c r="J83" s="5" t="n">
        <v>2</v>
      </c>
      <c r="K83" s="6" t="n">
        <v>49</v>
      </c>
      <c r="L83" s="7" t="n">
        <v>49</v>
      </c>
      <c r="M83" s="5" t="str">
        <f aca="false">IF(K83="no cation","",IF(L83="","non-candidate",""))</f>
        <v/>
      </c>
      <c r="N83" s="5" t="str">
        <f aca="false">IF(M83="","",IF(B83&gt;0,U83,CONCATENATE("[",IF(M83="","",CONCATENATE("Al",IF(C83+(D83*(1+(C83*3)))&gt;1,VALUE(C83+(D83*(1+(C83*3)))),""),CONCATENATE(IF((E83*(1+(C83*3)))+(C83*H83)&gt;0," O",""),IF((E83*(1+(C83*3)))+(C83*H83)&gt;1,VALUE((E83*(1+(C83*3)))+(C83*H83)),"")),IF(F83=0,"",CONCATENATE("(OH)",IF((F83*(1+(C83*3)))+(C83*(4-H83))&gt;1,VALUE((F83*(1+(C83*3)))+(C83*(4-H83))),""))),IF(G83=0,"",CONCATENATE("(OH2)",IF(G83&gt;1,VALUE(G83),""))))),"]",IF(M83="","",IF(J83&gt;1,(CONCATENATE(VALUE(J83),"+")),"+")))))</f>
        <v/>
      </c>
      <c r="O83" s="5" t="str">
        <f aca="false">IF(B83&gt;0,"",IF(C83=0,CONCATENATE("[",CONCATENATE("Al",IF(D83&gt;1,VALUE(D83),""),IF(E83=0,"",CONCATENATE(" O",IF(E83&gt;1,VALUE(E83),""))),IF(F83=0,"",CONCATENATE("(OH)",IF(F83&gt;1,VALUE(F83),""))),IF(G83=0,"",CONCATENATE("(OH2)",IF(G83&gt;1,VALUE(G83),"")))),"]",IF(J83&gt;1,(CONCATENATE(VALUE(J83),"+")),"+")),CONCATENATE("[",S83,IF(P83&gt;1,VALUE(P83),""),IF((D83*3)&gt;((E83*2)+F83),"+","")," ]",VALUE(4)," ",T83,IF(H83&gt;0,VALUE(H83+1),""),"-"," ")))</f>
        <v>[Al(OH)(OH2)3]2+</v>
      </c>
      <c r="P83" s="5" t="str">
        <f aca="false">IF(C83&lt;1,"",(IF((3*D83)-(2*E83)-F83&gt;0, (3*D83)-(2*E83)-F83, 0)))</f>
        <v/>
      </c>
      <c r="Q83" s="5" t="str">
        <f aca="false">IF(C83&lt;1,"",(27*D83)+(16*(E83+F83+G83))+(F83+(G83*2)))</f>
        <v/>
      </c>
      <c r="R83" s="5" t="str">
        <f aca="false">IF(C83&lt;1,"",27+(16*(H83+(4-H83)))+(4-H83))</f>
        <v/>
      </c>
      <c r="S83" s="5" t="str">
        <f aca="false">CONCATENATE("[",CONCATENATE("Al",IF(D83&gt;1,VALUE(D83),""),IF(E83=0,"",CONCATENATE(" O",IF(E83&gt;1,VALUE(E83),""))),IF(F83=0,"",CONCATENATE("(OH)",IF(F83&gt;1,VALUE(F83),""))),IF(G83=0,"",CONCATENATE("(OH2)",IF(G83&gt;1,VALUE(G83),"")))),"]")</f>
        <v>[Al(OH)(OH2)3]</v>
      </c>
      <c r="T83" s="5" t="str">
        <f aca="false">CONCATENATE("[",CONCATENATE("Al",IF(H83=0,"",CONCATENATE("O",IF(H83&gt;1,VALUE(H83),""))),CONCATENATE(IF((4-H83)&gt;0,"(OH)",""),IF((4-H83)&gt;1,VALUE(4-H83),""))),"]")</f>
        <v>[Al(OH)4]</v>
      </c>
      <c r="U83" s="5" t="str">
        <f aca="false">IF(B83&gt;0,IF(M83="","",CONCATENATE("[",IF(M83="","",CONCATENATE("Al",IF(D83&gt;1,VALUE(D83),""),IF(E83=0,"",CONCATENATE(" O",IF(E83&gt;1,VALUE(E83),""))),IF(F83=0,"",CONCATENATE("(OH)",IF(F83&gt;1,VALUE(F83),""))),IF(G83=0,"",CONCATENATE("(OH2)",IF(G83&gt;1,VALUE(G83),""))))),"]",IF(M83="","",IF(J83&gt;1,(CONCATENATE(VALUE(J83),"+")),"+")))),"")</f>
        <v/>
      </c>
    </row>
    <row r="84" s="4" customFormat="true" ht="14.05" hidden="false" customHeight="false" outlineLevel="0" collapsed="false">
      <c r="A84" s="3" t="n">
        <v>4</v>
      </c>
      <c r="B84" s="3" t="n">
        <v>0</v>
      </c>
      <c r="C84" s="3" t="n">
        <v>0</v>
      </c>
      <c r="D84" s="3" t="n">
        <v>5</v>
      </c>
      <c r="E84" s="3" t="n">
        <v>0</v>
      </c>
      <c r="F84" s="5" t="n">
        <v>8</v>
      </c>
      <c r="G84" s="5" t="n">
        <v>4</v>
      </c>
      <c r="H84" s="3" t="n">
        <v>0</v>
      </c>
      <c r="I84" s="5" t="n">
        <v>343</v>
      </c>
      <c r="J84" s="5" t="n">
        <v>7</v>
      </c>
      <c r="K84" s="6" t="n">
        <v>49</v>
      </c>
      <c r="L84" s="7" t="n">
        <v>49</v>
      </c>
      <c r="M84" s="5" t="str">
        <f aca="false">IF(K84="no cation","",IF(L84="","non-candidate",""))</f>
        <v/>
      </c>
      <c r="N84" s="5" t="str">
        <f aca="false">IF(M84="","",IF(B84&gt;0,U84,CONCATENATE("[",IF(M84="","",CONCATENATE("Al",IF(C84+(D84*(1+(C84*3)))&gt;1,VALUE(C84+(D84*(1+(C84*3)))),""),CONCATENATE(IF((E84*(1+(C84*3)))+(C84*H84)&gt;0," O",""),IF((E84*(1+(C84*3)))+(C84*H84)&gt;1,VALUE((E84*(1+(C84*3)))+(C84*H84)),"")),IF(F84=0,"",CONCATENATE("(OH)",IF((F84*(1+(C84*3)))+(C84*(4-H84))&gt;1,VALUE((F84*(1+(C84*3)))+(C84*(4-H84))),""))),IF(G84=0,"",CONCATENATE("(OH2)",IF(G84&gt;1,VALUE(G84),""))))),"]",IF(M84="","",IF(J84&gt;1,(CONCATENATE(VALUE(J84),"+")),"+")))))</f>
        <v/>
      </c>
      <c r="O84" s="5" t="str">
        <f aca="false">IF(B84&gt;0,"",IF(C84=0,CONCATENATE("[",CONCATENATE("Al",IF(D84&gt;1,VALUE(D84),""),IF(E84=0,"",CONCATENATE(" O",IF(E84&gt;1,VALUE(E84),""))),IF(F84=0,"",CONCATENATE("(OH)",IF(F84&gt;1,VALUE(F84),""))),IF(G84=0,"",CONCATENATE("(OH2)",IF(G84&gt;1,VALUE(G84),"")))),"]",IF(J84&gt;1,(CONCATENATE(VALUE(J84),"+")),"+")),CONCATENATE("[",S84,IF(P84&gt;1,VALUE(P84),""),IF((D84*3)&gt;((E84*2)+F84),"+","")," ]",VALUE(4)," ",T84,IF(H84&gt;0,VALUE(H84+1),""),"-"," ")))</f>
        <v>[Al5(OH)8(OH2)4]7+</v>
      </c>
      <c r="P84" s="5" t="str">
        <f aca="false">IF(C84&lt;1,"",(IF((3*D84)-(2*E84)-F84&gt;0, (3*D84)-(2*E84)-F84, 0)))</f>
        <v/>
      </c>
      <c r="Q84" s="5" t="str">
        <f aca="false">IF(C84&lt;1,"",(27*D84)+(16*(E84+F84+G84))+(F84+(G84*2)))</f>
        <v/>
      </c>
      <c r="R84" s="5" t="str">
        <f aca="false">IF(C84&lt;1,"",27+(16*(H84+(4-H84)))+(4-H84))</f>
        <v/>
      </c>
      <c r="S84" s="5" t="str">
        <f aca="false">CONCATENATE("[",CONCATENATE("Al",IF(D84&gt;1,VALUE(D84),""),IF(E84=0,"",CONCATENATE(" O",IF(E84&gt;1,VALUE(E84),""))),IF(F84=0,"",CONCATENATE("(OH)",IF(F84&gt;1,VALUE(F84),""))),IF(G84=0,"",CONCATENATE("(OH2)",IF(G84&gt;1,VALUE(G84),"")))),"]")</f>
        <v>[Al5(OH)8(OH2)4]</v>
      </c>
      <c r="T84" s="5" t="str">
        <f aca="false">CONCATENATE("[",CONCATENATE("Al",IF(H84=0,"",CONCATENATE("O",IF(H84&gt;1,VALUE(H84),""))),CONCATENATE(IF((4-H84)&gt;0,"(OH)",""),IF((4-H84)&gt;1,VALUE(4-H84),""))),"]")</f>
        <v>[Al(OH)4]</v>
      </c>
      <c r="U84" s="5" t="str">
        <f aca="false">IF(B84&gt;0,IF(M84="","",CONCATENATE("[",IF(M84="","",CONCATENATE("Al",IF(D84&gt;1,VALUE(D84),""),IF(E84=0,"",CONCATENATE(" O",IF(E84&gt;1,VALUE(E84),""))),IF(F84=0,"",CONCATENATE("(OH)",IF(F84&gt;1,VALUE(F84),""))),IF(G84=0,"",CONCATENATE("(OH2)",IF(G84&gt;1,VALUE(G84),""))))),"]",IF(M84="","",IF(J84&gt;1,(CONCATENATE(VALUE(J84),"+")),"+")))),"")</f>
        <v/>
      </c>
    </row>
    <row r="85" s="4" customFormat="true" ht="14.05" hidden="false" customHeight="false" outlineLevel="0" collapsed="false">
      <c r="A85" s="5" t="n">
        <v>4</v>
      </c>
      <c r="B85" s="5" t="n">
        <v>0</v>
      </c>
      <c r="C85" s="5" t="n">
        <v>0</v>
      </c>
      <c r="D85" s="5" t="n">
        <v>5</v>
      </c>
      <c r="E85" s="5" t="n">
        <v>2</v>
      </c>
      <c r="F85" s="5" t="n">
        <v>4</v>
      </c>
      <c r="G85" s="5" t="n">
        <v>6</v>
      </c>
      <c r="H85" s="5" t="n">
        <v>0</v>
      </c>
      <c r="I85" s="5" t="n">
        <v>343</v>
      </c>
      <c r="J85" s="5" t="n">
        <v>7</v>
      </c>
      <c r="K85" s="6" t="n">
        <v>49</v>
      </c>
      <c r="L85" s="7" t="n">
        <v>49</v>
      </c>
      <c r="M85" s="5" t="str">
        <f aca="false">IF(K85="no cation","",IF(L85="","non-candidate",""))</f>
        <v/>
      </c>
      <c r="N85" s="5" t="str">
        <f aca="false">IF(M85="","",IF(B85&gt;0,U85,CONCATENATE("[",IF(M85="","",CONCATENATE("Al",IF(C85+(D85*(1+(C85*3)))&gt;1,VALUE(C85+(D85*(1+(C85*3)))),""),CONCATENATE(IF((E85*(1+(C85*3)))+(C85*H85)&gt;0," O",""),IF((E85*(1+(C85*3)))+(C85*H85)&gt;1,VALUE((E85*(1+(C85*3)))+(C85*H85)),"")),IF(F85=0,"",CONCATENATE("(OH)",IF((F85*(1+(C85*3)))+(C85*(4-H85))&gt;1,VALUE((F85*(1+(C85*3)))+(C85*(4-H85))),""))),IF(G85=0,"",CONCATENATE("(OH2)",IF(G85&gt;1,VALUE(G85),""))))),"]",IF(M85="","",IF(J85&gt;1,(CONCATENATE(VALUE(J85),"+")),"+")))))</f>
        <v/>
      </c>
      <c r="O85" s="5" t="str">
        <f aca="false">IF(B85&gt;0,"",IF(C85=0,CONCATENATE("[",CONCATENATE("Al",IF(D85&gt;1,VALUE(D85),""),IF(E85=0,"",CONCATENATE(" O",IF(E85&gt;1,VALUE(E85),""))),IF(F85=0,"",CONCATENATE("(OH)",IF(F85&gt;1,VALUE(F85),""))),IF(G85=0,"",CONCATENATE("(OH2)",IF(G85&gt;1,VALUE(G85),"")))),"]",IF(J85&gt;1,(CONCATENATE(VALUE(J85),"+")),"+")),CONCATENATE("[",S85,IF(P85&gt;1,VALUE(P85),""),IF((D85*3)&gt;((E85*2)+F85),"+","")," ]",VALUE(4)," ",T85,IF(H85&gt;0,VALUE(H85+1),""),"-"," ")))</f>
        <v>[Al5 O2(OH)4(OH2)6]7+</v>
      </c>
      <c r="P85" s="5" t="str">
        <f aca="false">IF(C85&lt;1,"",(IF((3*D85)-(2*E85)-F85&gt;0, (3*D85)-(2*E85)-F85, 0)))</f>
        <v/>
      </c>
      <c r="Q85" s="5" t="str">
        <f aca="false">IF(C85&lt;1,"",(27*D85)+(16*(E85+F85+G85))+(F85+(G85*2)))</f>
        <v/>
      </c>
      <c r="R85" s="5" t="str">
        <f aca="false">IF(C85&lt;1,"",27+(16*(H85+(4-H85)))+(4-H85))</f>
        <v/>
      </c>
      <c r="S85" s="5" t="str">
        <f aca="false">CONCATENATE("[",CONCATENATE("Al",IF(D85&gt;1,VALUE(D85),""),IF(E85=0,"",CONCATENATE(" O",IF(E85&gt;1,VALUE(E85),""))),IF(F85=0,"",CONCATENATE("(OH)",IF(F85&gt;1,VALUE(F85),""))),IF(G85=0,"",CONCATENATE("(OH2)",IF(G85&gt;1,VALUE(G85),"")))),"]")</f>
        <v>[Al5 O2(OH)4(OH2)6]</v>
      </c>
      <c r="T85" s="5" t="str">
        <f aca="false">CONCATENATE("[",CONCATENATE("Al",IF(H85=0,"",CONCATENATE("O",IF(H85&gt;1,VALUE(H85),""))),CONCATENATE(IF((4-H85)&gt;0,"(OH)",""),IF((4-H85)&gt;1,VALUE(4-H85),""))),"]")</f>
        <v>[Al(OH)4]</v>
      </c>
      <c r="U85" s="5" t="str">
        <f aca="false">IF(B85&gt;0,IF(M85="","",CONCATENATE("[",IF(M85="","",CONCATENATE("Al",IF(D85&gt;1,VALUE(D85),""),IF(E85=0,"",CONCATENATE(" O",IF(E85&gt;1,VALUE(E85),""))),IF(F85=0,"",CONCATENATE("(OH)",IF(F85&gt;1,VALUE(F85),""))),IF(G85=0,"",CONCATENATE("(OH2)",IF(G85&gt;1,VALUE(G85),""))))),"]",IF(M85="","",IF(J85&gt;1,(CONCATENATE(VALUE(J85),"+")),"+")))),"")</f>
        <v/>
      </c>
    </row>
    <row r="86" s="4" customFormat="true" ht="14.05" hidden="false" customHeight="false" outlineLevel="0" collapsed="false">
      <c r="A86" s="5" t="n">
        <v>4</v>
      </c>
      <c r="B86" s="5" t="n">
        <v>0</v>
      </c>
      <c r="C86" s="5" t="n">
        <v>0</v>
      </c>
      <c r="D86" s="5" t="n">
        <v>5</v>
      </c>
      <c r="E86" s="5" t="n">
        <v>4</v>
      </c>
      <c r="F86" s="5" t="n">
        <v>0</v>
      </c>
      <c r="G86" s="5" t="n">
        <v>8</v>
      </c>
      <c r="H86" s="5" t="n">
        <v>0</v>
      </c>
      <c r="I86" s="5" t="n">
        <v>343</v>
      </c>
      <c r="J86" s="5" t="n">
        <v>7</v>
      </c>
      <c r="K86" s="6" t="n">
        <v>49</v>
      </c>
      <c r="L86" s="7" t="n">
        <v>49</v>
      </c>
      <c r="M86" s="5" t="str">
        <f aca="false">IF(K86="no cation","",IF(L86="","non-candidate",""))</f>
        <v/>
      </c>
      <c r="N86" s="5" t="str">
        <f aca="false">IF(M86="","",IF(B86&gt;0,U86,CONCATENATE("[",IF(M86="","",CONCATENATE("Al",IF(C86+(D86*(1+(C86*3)))&gt;1,VALUE(C86+(D86*(1+(C86*3)))),""),CONCATENATE(IF((E86*(1+(C86*3)))+(C86*H86)&gt;0," O",""),IF((E86*(1+(C86*3)))+(C86*H86)&gt;1,VALUE((E86*(1+(C86*3)))+(C86*H86)),"")),IF(F86=0,"",CONCATENATE("(OH)",IF((F86*(1+(C86*3)))+(C86*(4-H86))&gt;1,VALUE((F86*(1+(C86*3)))+(C86*(4-H86))),""))),IF(G86=0,"",CONCATENATE("(OH2)",IF(G86&gt;1,VALUE(G86),""))))),"]",IF(M86="","",IF(J86&gt;1,(CONCATENATE(VALUE(J86),"+")),"+")))))</f>
        <v/>
      </c>
      <c r="O86" s="5" t="str">
        <f aca="false">IF(B86&gt;0,"",IF(C86=0,CONCATENATE("[",CONCATENATE("Al",IF(D86&gt;1,VALUE(D86),""),IF(E86=0,"",CONCATENATE(" O",IF(E86&gt;1,VALUE(E86),""))),IF(F86=0,"",CONCATENATE("(OH)",IF(F86&gt;1,VALUE(F86),""))),IF(G86=0,"",CONCATENATE("(OH2)",IF(G86&gt;1,VALUE(G86),"")))),"]",IF(J86&gt;1,(CONCATENATE(VALUE(J86),"+")),"+")),CONCATENATE("[",S86,IF(P86&gt;1,VALUE(P86),""),IF((D86*3)&gt;((E86*2)+F86),"+","")," ]",VALUE(4)," ",T86,IF(H86&gt;0,VALUE(H86+1),""),"-"," ")))</f>
        <v>[Al5 O4(OH2)8]7+</v>
      </c>
      <c r="P86" s="5" t="str">
        <f aca="false">IF(C86&lt;1,"",(IF((3*D86)-(2*E86)-F86&gt;0, (3*D86)-(2*E86)-F86, 0)))</f>
        <v/>
      </c>
      <c r="Q86" s="5" t="str">
        <f aca="false">IF(C86&lt;1,"",(27*D86)+(16*(E86+F86+G86))+(F86+(G86*2)))</f>
        <v/>
      </c>
      <c r="R86" s="5" t="str">
        <f aca="false">IF(C86&lt;1,"",27+(16*(H86+(4-H86)))+(4-H86))</f>
        <v/>
      </c>
      <c r="S86" s="5" t="str">
        <f aca="false">CONCATENATE("[",CONCATENATE("Al",IF(D86&gt;1,VALUE(D86),""),IF(E86=0,"",CONCATENATE(" O",IF(E86&gt;1,VALUE(E86),""))),IF(F86=0,"",CONCATENATE("(OH)",IF(F86&gt;1,VALUE(F86),""))),IF(G86=0,"",CONCATENATE("(OH2)",IF(G86&gt;1,VALUE(G86),"")))),"]")</f>
        <v>[Al5 O4(OH2)8]</v>
      </c>
      <c r="T86" s="5" t="str">
        <f aca="false">CONCATENATE("[",CONCATENATE("Al",IF(H86=0,"",CONCATENATE("O",IF(H86&gt;1,VALUE(H86),""))),CONCATENATE(IF((4-H86)&gt;0,"(OH)",""),IF((4-H86)&gt;1,VALUE(4-H86),""))),"]")</f>
        <v>[Al(OH)4]</v>
      </c>
      <c r="U86" s="5" t="str">
        <f aca="false">IF(B86&gt;0,IF(M86="","",CONCATENATE("[",IF(M86="","",CONCATENATE("Al",IF(D86&gt;1,VALUE(D86),""),IF(E86=0,"",CONCATENATE(" O",IF(E86&gt;1,VALUE(E86),""))),IF(F86=0,"",CONCATENATE("(OH)",IF(F86&gt;1,VALUE(F86),""))),IF(G86=0,"",CONCATENATE("(OH2)",IF(G86&gt;1,VALUE(G86),""))))),"]",IF(M86="","",IF(J86&gt;1,(CONCATENATE(VALUE(J86),"+")),"+")))),"")</f>
        <v/>
      </c>
    </row>
    <row r="87" s="4" customFormat="true" ht="14.05" hidden="false" customHeight="false" outlineLevel="0" collapsed="false">
      <c r="A87" s="5" t="n">
        <v>6</v>
      </c>
      <c r="B87" s="5" t="n">
        <v>1</v>
      </c>
      <c r="C87" s="5" t="n">
        <v>0</v>
      </c>
      <c r="D87" s="5" t="n">
        <v>6</v>
      </c>
      <c r="E87" s="5" t="n">
        <v>0</v>
      </c>
      <c r="F87" s="5" t="n">
        <v>6</v>
      </c>
      <c r="G87" s="5" t="n">
        <v>18</v>
      </c>
      <c r="H87" s="5" t="n">
        <v>0</v>
      </c>
      <c r="I87" s="5" t="n">
        <v>588</v>
      </c>
      <c r="J87" s="5" t="n">
        <v>12</v>
      </c>
      <c r="K87" s="6" t="n">
        <v>49</v>
      </c>
      <c r="L87" s="7" t="n">
        <v>49</v>
      </c>
      <c r="M87" s="5" t="str">
        <f aca="false">IF(K87="no cation","",IF(L87="","non-candidate",""))</f>
        <v/>
      </c>
      <c r="N87" s="5" t="str">
        <f aca="false">IF(M87="","",IF(B87&gt;0,U87,CONCATENATE("[",IF(M87="","",CONCATENATE("Al",IF(C87+(D87*(1+(C87*3)))&gt;1,VALUE(C87+(D87*(1+(C87*3)))),""),CONCATENATE(IF((E87*(1+(C87*3)))+(C87*H87)&gt;0," O",""),IF((E87*(1+(C87*3)))+(C87*H87)&gt;1,VALUE((E87*(1+(C87*3)))+(C87*H87)),"")),IF(F87=0,"",CONCATENATE("(OH)",IF((F87*(1+(C87*3)))+(C87*(4-H87))&gt;1,VALUE((F87*(1+(C87*3)))+(C87*(4-H87))),""))),IF(G87=0,"",CONCATENATE("(OH2)",IF(G87&gt;1,VALUE(G87),""))))),"]",IF(M87="","",IF(J87&gt;1,(CONCATENATE(VALUE(J87),"+")),"+")))))</f>
        <v/>
      </c>
      <c r="O87" s="5" t="str">
        <f aca="false">IF(B87&gt;0,"",IF(C87=0,CONCATENATE("[",CONCATENATE("Al",IF(D87&gt;1,VALUE(D87),""),IF(E87=0,"",CONCATENATE(" O",IF(E87&gt;1,VALUE(E87),""))),IF(F87=0,"",CONCATENATE("(OH)",IF(F87&gt;1,VALUE(F87),""))),IF(G87=0,"",CONCATENATE("(OH2)",IF(G87&gt;1,VALUE(G87),"")))),"]",IF(J87&gt;1,(CONCATENATE(VALUE(J87),"+")),"+")),CONCATENATE("[",S87,IF(P87&gt;1,VALUE(P87),""),IF((D87*3)&gt;((E87*2)+F87),"+","")," ]",VALUE(4)," ",T87,IF(H87&gt;0,VALUE(H87+1),""),"-"," ")))</f>
        <v/>
      </c>
      <c r="P87" s="5" t="str">
        <f aca="false">IF(C87&lt;1,"",(IF((3*D87)-(2*E87)-F87&gt;0, (3*D87)-(2*E87)-F87, 0)))</f>
        <v/>
      </c>
      <c r="Q87" s="5" t="str">
        <f aca="false">IF(C87&lt;1,"",(27*D87)+(16*(E87+F87+G87))+(F87+(G87*2)))</f>
        <v/>
      </c>
      <c r="R87" s="5" t="str">
        <f aca="false">IF(C87&lt;1,"",27+(16*(H87+(4-H87)))+(4-H87))</f>
        <v/>
      </c>
      <c r="S87" s="5" t="str">
        <f aca="false">CONCATENATE("[",CONCATENATE("Al",IF(D87&gt;1,VALUE(D87),""),IF(E87=0,"",CONCATENATE(" O",IF(E87&gt;1,VALUE(E87),""))),IF(F87=0,"",CONCATENATE("(OH)",IF(F87&gt;1,VALUE(F87),""))),IF(G87=0,"",CONCATENATE("(OH2)",IF(G87&gt;1,VALUE(G87),"")))),"]")</f>
        <v>[Al6(OH)6(OH2)18]</v>
      </c>
      <c r="T87" s="5" t="str">
        <f aca="false">CONCATENATE("[",CONCATENATE("Al",IF(H87=0,"",CONCATENATE("O",IF(H87&gt;1,VALUE(H87),""))),CONCATENATE(IF((4-H87)&gt;0,"(OH)",""),IF((4-H87)&gt;1,VALUE(4-H87),""))),"]")</f>
        <v>[Al(OH)4]</v>
      </c>
      <c r="U87" s="5" t="str">
        <f aca="false">IF(B87&gt;0,IF(M87="","",CONCATENATE("[",IF(M87="","",CONCATENATE("Al",IF(D87&gt;1,VALUE(D87),""),IF(E87=0,"",CONCATENATE(" O",IF(E87&gt;1,VALUE(E87),""))),IF(F87=0,"",CONCATENATE("(OH)",IF(F87&gt;1,VALUE(F87),""))),IF(G87=0,"",CONCATENATE("(OH2)",IF(G87&gt;1,VALUE(G87),""))))),"]",IF(M87="","",IF(J87&gt;1,(CONCATENATE(VALUE(J87),"+")),"+")))),"")</f>
        <v/>
      </c>
    </row>
    <row r="88" s="4" customFormat="true" ht="14.05" hidden="false" customHeight="false" outlineLevel="0" collapsed="false">
      <c r="A88" s="5" t="n">
        <v>6</v>
      </c>
      <c r="B88" s="5" t="n">
        <v>1</v>
      </c>
      <c r="C88" s="5" t="n">
        <v>0</v>
      </c>
      <c r="D88" s="5" t="n">
        <v>6</v>
      </c>
      <c r="E88" s="5" t="n">
        <v>2</v>
      </c>
      <c r="F88" s="5" t="n">
        <v>2</v>
      </c>
      <c r="G88" s="5" t="n">
        <v>20</v>
      </c>
      <c r="H88" s="5" t="n">
        <v>0</v>
      </c>
      <c r="I88" s="5" t="n">
        <v>588</v>
      </c>
      <c r="J88" s="5" t="n">
        <v>12</v>
      </c>
      <c r="K88" s="6" t="n">
        <v>49</v>
      </c>
      <c r="L88" s="7" t="n">
        <v>49</v>
      </c>
      <c r="M88" s="5" t="str">
        <f aca="false">IF(K88="no cation","",IF(L88="","non-candidate",""))</f>
        <v/>
      </c>
      <c r="N88" s="5" t="str">
        <f aca="false">IF(M88="","",IF(B88&gt;0,U88,CONCATENATE("[",IF(M88="","",CONCATENATE("Al",IF(C88+(D88*(1+(C88*3)))&gt;1,VALUE(C88+(D88*(1+(C88*3)))),""),CONCATENATE(IF((E88*(1+(C88*3)))+(C88*H88)&gt;0," O",""),IF((E88*(1+(C88*3)))+(C88*H88)&gt;1,VALUE((E88*(1+(C88*3)))+(C88*H88)),"")),IF(F88=0,"",CONCATENATE("(OH)",IF((F88*(1+(C88*3)))+(C88*(4-H88))&gt;1,VALUE((F88*(1+(C88*3)))+(C88*(4-H88))),""))),IF(G88=0,"",CONCATENATE("(OH2)",IF(G88&gt;1,VALUE(G88),""))))),"]",IF(M88="","",IF(J88&gt;1,(CONCATENATE(VALUE(J88),"+")),"+")))))</f>
        <v/>
      </c>
      <c r="O88" s="5" t="str">
        <f aca="false">IF(B88&gt;0,"",IF(C88=0,CONCATENATE("[",CONCATENATE("Al",IF(D88&gt;1,VALUE(D88),""),IF(E88=0,"",CONCATENATE(" O",IF(E88&gt;1,VALUE(E88),""))),IF(F88=0,"",CONCATENATE("(OH)",IF(F88&gt;1,VALUE(F88),""))),IF(G88=0,"",CONCATENATE("(OH2)",IF(G88&gt;1,VALUE(G88),"")))),"]",IF(J88&gt;1,(CONCATENATE(VALUE(J88),"+")),"+")),CONCATENATE("[",S88,IF(P88&gt;1,VALUE(P88),""),IF((D88*3)&gt;((E88*2)+F88),"+","")," ]",VALUE(4)," ",T88,IF(H88&gt;0,VALUE(H88+1),""),"-"," ")))</f>
        <v/>
      </c>
      <c r="P88" s="5" t="str">
        <f aca="false">IF(C88&lt;1,"",(IF((3*D88)-(2*E88)-F88&gt;0, (3*D88)-(2*E88)-F88, 0)))</f>
        <v/>
      </c>
      <c r="Q88" s="5" t="str">
        <f aca="false">IF(C88&lt;1,"",(27*D88)+(16*(E88+F88+G88))+(F88+(G88*2)))</f>
        <v/>
      </c>
      <c r="R88" s="5" t="str">
        <f aca="false">IF(C88&lt;1,"",27+(16*(H88+(4-H88)))+(4-H88))</f>
        <v/>
      </c>
      <c r="S88" s="5" t="str">
        <f aca="false">CONCATENATE("[",CONCATENATE("Al",IF(D88&gt;1,VALUE(D88),""),IF(E88=0,"",CONCATENATE(" O",IF(E88&gt;1,VALUE(E88),""))),IF(F88=0,"",CONCATENATE("(OH)",IF(F88&gt;1,VALUE(F88),""))),IF(G88=0,"",CONCATENATE("(OH2)",IF(G88&gt;1,VALUE(G88),"")))),"]")</f>
        <v>[Al6 O2(OH)2(OH2)20]</v>
      </c>
      <c r="T88" s="5" t="str">
        <f aca="false">CONCATENATE("[",CONCATENATE("Al",IF(H88=0,"",CONCATENATE("O",IF(H88&gt;1,VALUE(H88),""))),CONCATENATE(IF((4-H88)&gt;0,"(OH)",""),IF((4-H88)&gt;1,VALUE(4-H88),""))),"]")</f>
        <v>[Al(OH)4]</v>
      </c>
      <c r="U88" s="5" t="str">
        <f aca="false">IF(B88&gt;0,IF(M88="","",CONCATENATE("[",IF(M88="","",CONCATENATE("Al",IF(D88&gt;1,VALUE(D88),""),IF(E88=0,"",CONCATENATE(" O",IF(E88&gt;1,VALUE(E88),""))),IF(F88=0,"",CONCATENATE("(OH)",IF(F88&gt;1,VALUE(F88),""))),IF(G88=0,"",CONCATENATE("(OH2)",IF(G88&gt;1,VALUE(G88),""))))),"]",IF(M88="","",IF(J88&gt;1,(CONCATENATE(VALUE(J88),"+")),"+")))),"")</f>
        <v/>
      </c>
    </row>
    <row r="89" s="4" customFormat="true" ht="14.05" hidden="false" customHeight="false" outlineLevel="0" collapsed="false">
      <c r="A89" s="5" t="n">
        <v>6</v>
      </c>
      <c r="B89" s="5" t="n">
        <v>0</v>
      </c>
      <c r="C89" s="5" t="n">
        <v>1</v>
      </c>
      <c r="D89" s="5" t="n">
        <v>3</v>
      </c>
      <c r="E89" s="5" t="n">
        <v>0</v>
      </c>
      <c r="F89" s="5" t="n">
        <v>1</v>
      </c>
      <c r="G89" s="5" t="n">
        <v>12</v>
      </c>
      <c r="H89" s="5" t="n">
        <v>4</v>
      </c>
      <c r="I89" s="5" t="n">
        <v>1347</v>
      </c>
      <c r="J89" s="5" t="n">
        <v>27</v>
      </c>
      <c r="K89" s="6" t="n">
        <v>49.8888888888889</v>
      </c>
      <c r="L89" s="7" t="n">
        <v>49.8888888888889</v>
      </c>
      <c r="M89" s="5" t="str">
        <f aca="false">IF(K89="no cation","",IF(L89="","non-candidate",""))</f>
        <v/>
      </c>
      <c r="N89" s="5" t="str">
        <f aca="false">IF(M89="","",IF(B89&gt;0,U89,CONCATENATE("[",IF(M89="","",CONCATENATE("Al",IF(C89+(D89*(1+(C89*3)))&gt;1,VALUE(C89+(D89*(1+(C89*3)))),""),CONCATENATE(IF((E89*(1+(C89*3)))+(C89*H89)&gt;0," O",""),IF((E89*(1+(C89*3)))+(C89*H89)&gt;1,VALUE((E89*(1+(C89*3)))+(C89*H89)),"")),IF(F89=0,"",CONCATENATE("(OH)",IF((F89*(1+(C89*3)))+(C89*(4-H89))&gt;1,VALUE((F89*(1+(C89*3)))+(C89*(4-H89))),""))),IF(G89=0,"",CONCATENATE("(OH2)",IF(G89&gt;1,VALUE(G89),""))))),"]",IF(M89="","",IF(J89&gt;1,(CONCATENATE(VALUE(J89),"+")),"+")))))</f>
        <v/>
      </c>
      <c r="O89" s="5" t="str">
        <f aca="false">IF(B89&gt;0,"",IF(C89=0,CONCATENATE("[",CONCATENATE("Al",IF(D89&gt;1,VALUE(D89),""),IF(E89=0,"",CONCATENATE(" O",IF(E89&gt;1,VALUE(E89),""))),IF(F89=0,"",CONCATENATE("(OH)",IF(F89&gt;1,VALUE(F89),""))),IF(G89=0,"",CONCATENATE("(OH2)",IF(G89&gt;1,VALUE(G89),"")))),"]",IF(J89&gt;1,(CONCATENATE(VALUE(J89),"+")),"+")),CONCATENATE("[",S89,IF(P89&gt;1,VALUE(P89),""),IF((D89*3)&gt;((E89*2)+F89),"+","")," ]",VALUE(4)," ",T89,IF(H89&gt;0,VALUE(H89+1),""),"-"," ")))</f>
        <v>[[Al3(OH)(OH2)12]8+ ]4 [AlO4]5- </v>
      </c>
      <c r="P89" s="5" t="n">
        <f aca="false">IF(C89&lt;1,"",(IF((3*D89)-(2*E89)-F89&gt;0, (3*D89)-(2*E89)-F89, 0)))</f>
        <v>8</v>
      </c>
      <c r="Q89" s="5" t="n">
        <f aca="false">IF(C89&lt;1,"",(27*D89)+(16*(E89+F89+G89))+(F89+(G89*2)))</f>
        <v>314</v>
      </c>
      <c r="R89" s="5" t="n">
        <f aca="false">IF(C89&lt;1,"",27+(16*(H89+(4-H89)))+(4-H89))</f>
        <v>91</v>
      </c>
      <c r="S89" s="5" t="str">
        <f aca="false">CONCATENATE("[",CONCATENATE("Al",IF(D89&gt;1,VALUE(D89),""),IF(E89=0,"",CONCATENATE(" O",IF(E89&gt;1,VALUE(E89),""))),IF(F89=0,"",CONCATENATE("(OH)",IF(F89&gt;1,VALUE(F89),""))),IF(G89=0,"",CONCATENATE("(OH2)",IF(G89&gt;1,VALUE(G89),"")))),"]")</f>
        <v>[Al3(OH)(OH2)12]</v>
      </c>
      <c r="T89" s="5" t="str">
        <f aca="false">CONCATENATE("[",CONCATENATE("Al",IF(H89=0,"",CONCATENATE("O",IF(H89&gt;1,VALUE(H89),""))),CONCATENATE(IF((4-H89)&gt;0,"(OH)",""),IF((4-H89)&gt;1,VALUE(4-H89),""))),"]")</f>
        <v>[AlO4]</v>
      </c>
      <c r="U89" s="5" t="str">
        <f aca="false">IF(B89&gt;0,IF(M89="","",CONCATENATE("[",IF(M89="","",CONCATENATE("Al",IF(D89&gt;1,VALUE(D89),""),IF(E89=0,"",CONCATENATE(" O",IF(E89&gt;1,VALUE(E89),""))),IF(F89=0,"",CONCATENATE("(OH)",IF(F89&gt;1,VALUE(F89),""))),IF(G89=0,"",CONCATENATE("(OH2)",IF(G89&gt;1,VALUE(G89),""))))),"]",IF(M89="","",IF(J89&gt;1,(CONCATENATE(VALUE(J89),"+")),"+")))),"")</f>
        <v/>
      </c>
    </row>
    <row r="90" s="4" customFormat="true" ht="14.05" hidden="false" customHeight="false" outlineLevel="0" collapsed="false">
      <c r="A90" s="3" t="n">
        <v>6</v>
      </c>
      <c r="B90" s="5" t="n">
        <v>0</v>
      </c>
      <c r="C90" s="3" t="n">
        <v>1</v>
      </c>
      <c r="D90" s="3" t="n">
        <v>3</v>
      </c>
      <c r="E90" s="3" t="n">
        <v>0</v>
      </c>
      <c r="F90" s="5" t="n">
        <v>2</v>
      </c>
      <c r="G90" s="5" t="n">
        <v>11</v>
      </c>
      <c r="H90" s="3" t="n">
        <v>0</v>
      </c>
      <c r="I90" s="5" t="n">
        <v>1347</v>
      </c>
      <c r="J90" s="5" t="n">
        <v>27</v>
      </c>
      <c r="K90" s="6" t="n">
        <v>49.8888888888889</v>
      </c>
      <c r="L90" s="7" t="n">
        <v>49.8888888888889</v>
      </c>
      <c r="M90" s="5" t="str">
        <f aca="false">IF(K90="no cation","",IF(L90="","non-candidate",""))</f>
        <v/>
      </c>
      <c r="N90" s="5" t="str">
        <f aca="false">IF(M90="","",IF(B90&gt;0,U90,CONCATENATE("[",IF(M90="","",CONCATENATE("Al",IF(C90+(D90*(1+(C90*3)))&gt;1,VALUE(C90+(D90*(1+(C90*3)))),""),CONCATENATE(IF((E90*(1+(C90*3)))+(C90*H90)&gt;0," O",""),IF((E90*(1+(C90*3)))+(C90*H90)&gt;1,VALUE((E90*(1+(C90*3)))+(C90*H90)),"")),IF(F90=0,"",CONCATENATE("(OH)",IF((F90*(1+(C90*3)))+(C90*(4-H90))&gt;1,VALUE((F90*(1+(C90*3)))+(C90*(4-H90))),""))),IF(G90=0,"",CONCATENATE("(OH2)",IF(G90&gt;1,VALUE(G90),""))))),"]",IF(M90="","",IF(J90&gt;1,(CONCATENATE(VALUE(J90),"+")),"+")))))</f>
        <v/>
      </c>
      <c r="O90" s="5" t="str">
        <f aca="false">IF(B90&gt;0,"",IF(C90=0,CONCATENATE("[",CONCATENATE("Al",IF(D90&gt;1,VALUE(D90),""),IF(E90=0,"",CONCATENATE(" O",IF(E90&gt;1,VALUE(E90),""))),IF(F90=0,"",CONCATENATE("(OH)",IF(F90&gt;1,VALUE(F90),""))),IF(G90=0,"",CONCATENATE("(OH2)",IF(G90&gt;1,VALUE(G90),"")))),"]",IF(J90&gt;1,(CONCATENATE(VALUE(J90),"+")),"+")),CONCATENATE("[",S90,IF(P90&gt;1,VALUE(P90),""),IF((D90*3)&gt;((E90*2)+F90),"+","")," ]",VALUE(4)," ",T90,IF(H90&gt;0,VALUE(H90+1),""),"-"," ")))</f>
        <v>[[Al3(OH)2(OH2)11]7+ ]4 [Al(OH)4]- </v>
      </c>
      <c r="P90" s="5" t="n">
        <f aca="false">IF(C90&lt;1,"",(IF((3*D90)-(2*E90)-F90&gt;0, (3*D90)-(2*E90)-F90, 0)))</f>
        <v>7</v>
      </c>
      <c r="Q90" s="5" t="n">
        <f aca="false">IF(C90&lt;1,"",(27*D90)+(16*(E90+F90+G90))+(F90+(G90*2)))</f>
        <v>313</v>
      </c>
      <c r="R90" s="5" t="n">
        <f aca="false">IF(C90&lt;1,"",27+(16*(H90+(4-H90)))+(4-H90))</f>
        <v>95</v>
      </c>
      <c r="S90" s="5" t="str">
        <f aca="false">CONCATENATE("[",CONCATENATE("Al",IF(D90&gt;1,VALUE(D90),""),IF(E90=0,"",CONCATENATE(" O",IF(E90&gt;1,VALUE(E90),""))),IF(F90=0,"",CONCATENATE("(OH)",IF(F90&gt;1,VALUE(F90),""))),IF(G90=0,"",CONCATENATE("(OH2)",IF(G90&gt;1,VALUE(G90),"")))),"]")</f>
        <v>[Al3(OH)2(OH2)11]</v>
      </c>
      <c r="T90" s="5" t="str">
        <f aca="false">CONCATENATE("[",CONCATENATE("Al",IF(H90=0,"",CONCATENATE("O",IF(H90&gt;1,VALUE(H90),""))),CONCATENATE(IF((4-H90)&gt;0,"(OH)",""),IF((4-H90)&gt;1,VALUE(4-H90),""))),"]")</f>
        <v>[Al(OH)4]</v>
      </c>
      <c r="U90" s="5" t="str">
        <f aca="false">IF(B90&gt;0,IF(M90="","",CONCATENATE("[",IF(M90="","",CONCATENATE("Al",IF(D90&gt;1,VALUE(D90),""),IF(E90=0,"",CONCATENATE(" O",IF(E90&gt;1,VALUE(E90),""))),IF(F90=0,"",CONCATENATE("(OH)",IF(F90&gt;1,VALUE(F90),""))),IF(G90=0,"",CONCATENATE("(OH2)",IF(G90&gt;1,VALUE(G90),""))))),"]",IF(M90="","",IF(J90&gt;1,(CONCATENATE(VALUE(J90),"+")),"+")))),"")</f>
        <v/>
      </c>
    </row>
    <row r="91" s="4" customFormat="true" ht="14.05" hidden="false" customHeight="false" outlineLevel="0" collapsed="false">
      <c r="A91" s="5" t="n">
        <v>6</v>
      </c>
      <c r="B91" s="5" t="n">
        <v>0</v>
      </c>
      <c r="C91" s="5" t="n">
        <v>1</v>
      </c>
      <c r="D91" s="5" t="n">
        <v>3</v>
      </c>
      <c r="E91" s="5" t="n">
        <v>1</v>
      </c>
      <c r="F91" s="5" t="n">
        <v>0</v>
      </c>
      <c r="G91" s="5" t="n">
        <v>12</v>
      </c>
      <c r="H91" s="5" t="n">
        <v>0</v>
      </c>
      <c r="I91" s="5" t="n">
        <v>1347</v>
      </c>
      <c r="J91" s="5" t="n">
        <v>27</v>
      </c>
      <c r="K91" s="6" t="n">
        <v>49.8888888888889</v>
      </c>
      <c r="L91" s="7" t="n">
        <v>49.8888888888889</v>
      </c>
      <c r="M91" s="5" t="str">
        <f aca="false">IF(K91="no cation","",IF(L91="","non-candidate",""))</f>
        <v/>
      </c>
      <c r="N91" s="5" t="str">
        <f aca="false">IF(M91="","",IF(B91&gt;0,U91,CONCATENATE("[",IF(M91="","",CONCATENATE("Al",IF(C91+(D91*(1+(C91*3)))&gt;1,VALUE(C91+(D91*(1+(C91*3)))),""),CONCATENATE(IF((E91*(1+(C91*3)))+(C91*H91)&gt;0," O",""),IF((E91*(1+(C91*3)))+(C91*H91)&gt;1,VALUE((E91*(1+(C91*3)))+(C91*H91)),"")),IF(F91=0,"",CONCATENATE("(OH)",IF((F91*(1+(C91*3)))+(C91*(4-H91))&gt;1,VALUE((F91*(1+(C91*3)))+(C91*(4-H91))),""))),IF(G91=0,"",CONCATENATE("(OH2)",IF(G91&gt;1,VALUE(G91),""))))),"]",IF(M91="","",IF(J91&gt;1,(CONCATENATE(VALUE(J91),"+")),"+")))))</f>
        <v/>
      </c>
      <c r="O91" s="5" t="str">
        <f aca="false">IF(B91&gt;0,"",IF(C91=0,CONCATENATE("[",CONCATENATE("Al",IF(D91&gt;1,VALUE(D91),""),IF(E91=0,"",CONCATENATE(" O",IF(E91&gt;1,VALUE(E91),""))),IF(F91=0,"",CONCATENATE("(OH)",IF(F91&gt;1,VALUE(F91),""))),IF(G91=0,"",CONCATENATE("(OH2)",IF(G91&gt;1,VALUE(G91),"")))),"]",IF(J91&gt;1,(CONCATENATE(VALUE(J91),"+")),"+")),CONCATENATE("[",S91,IF(P91&gt;1,VALUE(P91),""),IF((D91*3)&gt;((E91*2)+F91),"+","")," ]",VALUE(4)," ",T91,IF(H91&gt;0,VALUE(H91+1),""),"-"," ")))</f>
        <v>[[Al3 O(OH2)12]7+ ]4 [Al(OH)4]- </v>
      </c>
      <c r="P91" s="5" t="n">
        <f aca="false">IF(C91&lt;1,"",(IF((3*D91)-(2*E91)-F91&gt;0, (3*D91)-(2*E91)-F91, 0)))</f>
        <v>7</v>
      </c>
      <c r="Q91" s="5" t="n">
        <f aca="false">IF(C91&lt;1,"",(27*D91)+(16*(E91+F91+G91))+(F91+(G91*2)))</f>
        <v>313</v>
      </c>
      <c r="R91" s="5" t="n">
        <f aca="false">IF(C91&lt;1,"",27+(16*(H91+(4-H91)))+(4-H91))</f>
        <v>95</v>
      </c>
      <c r="S91" s="5" t="str">
        <f aca="false">CONCATENATE("[",CONCATENATE("Al",IF(D91&gt;1,VALUE(D91),""),IF(E91=0,"",CONCATENATE(" O",IF(E91&gt;1,VALUE(E91),""))),IF(F91=0,"",CONCATENATE("(OH)",IF(F91&gt;1,VALUE(F91),""))),IF(G91=0,"",CONCATENATE("(OH2)",IF(G91&gt;1,VALUE(G91),"")))),"]")</f>
        <v>[Al3 O(OH2)12]</v>
      </c>
      <c r="T91" s="5" t="str">
        <f aca="false">CONCATENATE("[",CONCATENATE("Al",IF(H91=0,"",CONCATENATE("O",IF(H91&gt;1,VALUE(H91),""))),CONCATENATE(IF((4-H91)&gt;0,"(OH)",""),IF((4-H91)&gt;1,VALUE(4-H91),""))),"]")</f>
        <v>[Al(OH)4]</v>
      </c>
      <c r="U91" s="5" t="str">
        <f aca="false">IF(B91&gt;0,IF(M91="","",CONCATENATE("[",IF(M91="","",CONCATENATE("Al",IF(D91&gt;1,VALUE(D91),""),IF(E91=0,"",CONCATENATE(" O",IF(E91&gt;1,VALUE(E91),""))),IF(F91=0,"",CONCATENATE("(OH)",IF(F91&gt;1,VALUE(F91),""))),IF(G91=0,"",CONCATENATE("(OH2)",IF(G91&gt;1,VALUE(G91),""))))),"]",IF(M91="","",IF(J91&gt;1,(CONCATENATE(VALUE(J91),"+")),"+")))),"")</f>
        <v/>
      </c>
    </row>
    <row r="92" s="4" customFormat="true" ht="14.05" hidden="false" customHeight="false" outlineLevel="0" collapsed="false">
      <c r="A92" s="5" t="n">
        <v>4</v>
      </c>
      <c r="B92" s="5" t="n">
        <v>0</v>
      </c>
      <c r="C92" s="5" t="n">
        <v>0</v>
      </c>
      <c r="D92" s="5" t="n">
        <v>6</v>
      </c>
      <c r="E92" s="5" t="n">
        <v>0</v>
      </c>
      <c r="F92" s="5" t="n">
        <v>10</v>
      </c>
      <c r="G92" s="5" t="n">
        <v>4</v>
      </c>
      <c r="H92" s="5" t="n">
        <v>0</v>
      </c>
      <c r="I92" s="5" t="n">
        <v>404</v>
      </c>
      <c r="J92" s="5" t="n">
        <v>8</v>
      </c>
      <c r="K92" s="6" t="n">
        <v>50.5</v>
      </c>
      <c r="L92" s="7" t="n">
        <v>50.5</v>
      </c>
      <c r="M92" s="5" t="str">
        <f aca="false">IF(K92="no cation","",IF(L92="","non-candidate",""))</f>
        <v/>
      </c>
      <c r="N92" s="5" t="str">
        <f aca="false">IF(M92="","",IF(B92&gt;0,U92,CONCATENATE("[",IF(M92="","",CONCATENATE("Al",IF(C92+(D92*(1+(C92*3)))&gt;1,VALUE(C92+(D92*(1+(C92*3)))),""),CONCATENATE(IF((E92*(1+(C92*3)))+(C92*H92)&gt;0," O",""),IF((E92*(1+(C92*3)))+(C92*H92)&gt;1,VALUE((E92*(1+(C92*3)))+(C92*H92)),"")),IF(F92=0,"",CONCATENATE("(OH)",IF((F92*(1+(C92*3)))+(C92*(4-H92))&gt;1,VALUE((F92*(1+(C92*3)))+(C92*(4-H92))),""))),IF(G92=0,"",CONCATENATE("(OH2)",IF(G92&gt;1,VALUE(G92),""))))),"]",IF(M92="","",IF(J92&gt;1,(CONCATENATE(VALUE(J92),"+")),"+")))))</f>
        <v/>
      </c>
      <c r="O92" s="5" t="str">
        <f aca="false">IF(B92&gt;0,"",IF(C92=0,CONCATENATE("[",CONCATENATE("Al",IF(D92&gt;1,VALUE(D92),""),IF(E92=0,"",CONCATENATE(" O",IF(E92&gt;1,VALUE(E92),""))),IF(F92=0,"",CONCATENATE("(OH)",IF(F92&gt;1,VALUE(F92),""))),IF(G92=0,"",CONCATENATE("(OH2)",IF(G92&gt;1,VALUE(G92),"")))),"]",IF(J92&gt;1,(CONCATENATE(VALUE(J92),"+")),"+")),CONCATENATE("[",S92,IF(P92&gt;1,VALUE(P92),""),IF((D92*3)&gt;((E92*2)+F92),"+","")," ]",VALUE(4)," ",T92,IF(H92&gt;0,VALUE(H92+1),""),"-"," ")))</f>
        <v>[Al6(OH)10(OH2)4]8+</v>
      </c>
      <c r="P92" s="5" t="str">
        <f aca="false">IF(C92&lt;1,"",(IF((3*D92)-(2*E92)-F92&gt;0, (3*D92)-(2*E92)-F92, 0)))</f>
        <v/>
      </c>
      <c r="Q92" s="5" t="str">
        <f aca="false">IF(C92&lt;1,"",(27*D92)+(16*(E92+F92+G92))+(F92+(G92*2)))</f>
        <v/>
      </c>
      <c r="R92" s="5" t="str">
        <f aca="false">IF(C92&lt;1,"",27+(16*(H92+(4-H92)))+(4-H92))</f>
        <v/>
      </c>
      <c r="S92" s="5" t="str">
        <f aca="false">CONCATENATE("[",CONCATENATE("Al",IF(D92&gt;1,VALUE(D92),""),IF(E92=0,"",CONCATENATE(" O",IF(E92&gt;1,VALUE(E92),""))),IF(F92=0,"",CONCATENATE("(OH)",IF(F92&gt;1,VALUE(F92),""))),IF(G92=0,"",CONCATENATE("(OH2)",IF(G92&gt;1,VALUE(G92),"")))),"]")</f>
        <v>[Al6(OH)10(OH2)4]</v>
      </c>
      <c r="T92" s="5" t="str">
        <f aca="false">CONCATENATE("[",CONCATENATE("Al",IF(H92=0,"",CONCATENATE("O",IF(H92&gt;1,VALUE(H92),""))),CONCATENATE(IF((4-H92)&gt;0,"(OH)",""),IF((4-H92)&gt;1,VALUE(4-H92),""))),"]")</f>
        <v>[Al(OH)4]</v>
      </c>
      <c r="U92" s="5" t="str">
        <f aca="false">IF(B92&gt;0,IF(M92="","",CONCATENATE("[",IF(M92="","",CONCATENATE("Al",IF(D92&gt;1,VALUE(D92),""),IF(E92=0,"",CONCATENATE(" O",IF(E92&gt;1,VALUE(E92),""))),IF(F92=0,"",CONCATENATE("(OH)",IF(F92&gt;1,VALUE(F92),""))),IF(G92=0,"",CONCATENATE("(OH2)",IF(G92&gt;1,VALUE(G92),""))))),"]",IF(M92="","",IF(J92&gt;1,(CONCATENATE(VALUE(J92),"+")),"+")))),"")</f>
        <v/>
      </c>
    </row>
    <row r="93" s="4" customFormat="true" ht="14.05" hidden="false" customHeight="false" outlineLevel="0" collapsed="false">
      <c r="A93" s="3" t="n">
        <v>4</v>
      </c>
      <c r="B93" s="5" t="n">
        <v>0</v>
      </c>
      <c r="C93" s="5" t="n">
        <v>0</v>
      </c>
      <c r="D93" s="3" t="n">
        <v>6</v>
      </c>
      <c r="E93" s="3" t="n">
        <v>2</v>
      </c>
      <c r="F93" s="5" t="n">
        <v>6</v>
      </c>
      <c r="G93" s="5" t="n">
        <v>6</v>
      </c>
      <c r="H93" s="5" t="n">
        <v>0</v>
      </c>
      <c r="I93" s="5" t="n">
        <v>404</v>
      </c>
      <c r="J93" s="5" t="n">
        <v>8</v>
      </c>
      <c r="K93" s="6" t="n">
        <v>50.5</v>
      </c>
      <c r="L93" s="7" t="n">
        <v>50.5</v>
      </c>
      <c r="M93" s="5" t="str">
        <f aca="false">IF(K93="no cation","",IF(L93="","non-candidate",""))</f>
        <v/>
      </c>
      <c r="N93" s="5" t="str">
        <f aca="false">IF(M93="","",IF(B93&gt;0,U93,CONCATENATE("[",IF(M93="","",CONCATENATE("Al",IF(C93+(D93*(1+(C93*3)))&gt;1,VALUE(C93+(D93*(1+(C93*3)))),""),CONCATENATE(IF((E93*(1+(C93*3)))+(C93*H93)&gt;0," O",""),IF((E93*(1+(C93*3)))+(C93*H93)&gt;1,VALUE((E93*(1+(C93*3)))+(C93*H93)),"")),IF(F93=0,"",CONCATENATE("(OH)",IF((F93*(1+(C93*3)))+(C93*(4-H93))&gt;1,VALUE((F93*(1+(C93*3)))+(C93*(4-H93))),""))),IF(G93=0,"",CONCATENATE("(OH2)",IF(G93&gt;1,VALUE(G93),""))))),"]",IF(M93="","",IF(J93&gt;1,(CONCATENATE(VALUE(J93),"+")),"+")))))</f>
        <v/>
      </c>
      <c r="O93" s="5" t="str">
        <f aca="false">IF(B93&gt;0,"",IF(C93=0,CONCATENATE("[",CONCATENATE("Al",IF(D93&gt;1,VALUE(D93),""),IF(E93=0,"",CONCATENATE(" O",IF(E93&gt;1,VALUE(E93),""))),IF(F93=0,"",CONCATENATE("(OH)",IF(F93&gt;1,VALUE(F93),""))),IF(G93=0,"",CONCATENATE("(OH2)",IF(G93&gt;1,VALUE(G93),"")))),"]",IF(J93&gt;1,(CONCATENATE(VALUE(J93),"+")),"+")),CONCATENATE("[",S93,IF(P93&gt;1,VALUE(P93),""),IF((D93*3)&gt;((E93*2)+F93),"+","")," ]",VALUE(4)," ",T93,IF(H93&gt;0,VALUE(H93+1),""),"-"," ")))</f>
        <v>[Al6 O2(OH)6(OH2)6]8+</v>
      </c>
      <c r="P93" s="5" t="str">
        <f aca="false">IF(C93&lt;1,"",(IF((3*D93)-(2*E93)-F93&gt;0, (3*D93)-(2*E93)-F93, 0)))</f>
        <v/>
      </c>
      <c r="Q93" s="5" t="str">
        <f aca="false">IF(C93&lt;1,"",(27*D93)+(16*(E93+F93+G93))+(F93+(G93*2)))</f>
        <v/>
      </c>
      <c r="R93" s="5" t="str">
        <f aca="false">IF(C93&lt;1,"",27+(16*(H93+(4-H93)))+(4-H93))</f>
        <v/>
      </c>
      <c r="S93" s="5" t="str">
        <f aca="false">CONCATENATE("[",CONCATENATE("Al",IF(D93&gt;1,VALUE(D93),""),IF(E93=0,"",CONCATENATE(" O",IF(E93&gt;1,VALUE(E93),""))),IF(F93=0,"",CONCATENATE("(OH)",IF(F93&gt;1,VALUE(F93),""))),IF(G93=0,"",CONCATENATE("(OH2)",IF(G93&gt;1,VALUE(G93),"")))),"]")</f>
        <v>[Al6 O2(OH)6(OH2)6]</v>
      </c>
      <c r="T93" s="5" t="str">
        <f aca="false">CONCATENATE("[",CONCATENATE("Al",IF(H93=0,"",CONCATENATE("O",IF(H93&gt;1,VALUE(H93),""))),CONCATENATE(IF((4-H93)&gt;0,"(OH)",""),IF((4-H93)&gt;1,VALUE(4-H93),""))),"]")</f>
        <v>[Al(OH)4]</v>
      </c>
      <c r="U93" s="5" t="str">
        <f aca="false">IF(B93&gt;0,IF(M93="","",CONCATENATE("[",IF(M93="","",CONCATENATE("Al",IF(D93&gt;1,VALUE(D93),""),IF(E93=0,"",CONCATENATE(" O",IF(E93&gt;1,VALUE(E93),""))),IF(F93=0,"",CONCATENATE("(OH)",IF(F93&gt;1,VALUE(F93),""))),IF(G93=0,"",CONCATENATE("(OH2)",IF(G93&gt;1,VALUE(G93),""))))),"]",IF(M93="","",IF(J93&gt;1,(CONCATENATE(VALUE(J93),"+")),"+")))),"")</f>
        <v/>
      </c>
    </row>
    <row r="94" s="4" customFormat="true" ht="14.05" hidden="false" customHeight="false" outlineLevel="0" collapsed="false">
      <c r="A94" s="5" t="n">
        <v>4</v>
      </c>
      <c r="B94" s="5" t="n">
        <v>0</v>
      </c>
      <c r="C94" s="5" t="n">
        <v>0</v>
      </c>
      <c r="D94" s="5" t="n">
        <v>6</v>
      </c>
      <c r="E94" s="5" t="n">
        <v>4</v>
      </c>
      <c r="F94" s="5" t="n">
        <v>2</v>
      </c>
      <c r="G94" s="5" t="n">
        <v>8</v>
      </c>
      <c r="H94" s="5" t="n">
        <v>0</v>
      </c>
      <c r="I94" s="5" t="n">
        <v>404</v>
      </c>
      <c r="J94" s="5" t="n">
        <v>8</v>
      </c>
      <c r="K94" s="6" t="n">
        <v>50.5</v>
      </c>
      <c r="L94" s="7" t="n">
        <v>50.5</v>
      </c>
      <c r="M94" s="5" t="str">
        <f aca="false">IF(K94="no cation","",IF(L94="","non-candidate",""))</f>
        <v/>
      </c>
      <c r="N94" s="5" t="str">
        <f aca="false">IF(M94="","",IF(B94&gt;0,U94,CONCATENATE("[",IF(M94="","",CONCATENATE("Al",IF(C94+(D94*(1+(C94*3)))&gt;1,VALUE(C94+(D94*(1+(C94*3)))),""),CONCATENATE(IF((E94*(1+(C94*3)))+(C94*H94)&gt;0," O",""),IF((E94*(1+(C94*3)))+(C94*H94)&gt;1,VALUE((E94*(1+(C94*3)))+(C94*H94)),"")),IF(F94=0,"",CONCATENATE("(OH)",IF((F94*(1+(C94*3)))+(C94*(4-H94))&gt;1,VALUE((F94*(1+(C94*3)))+(C94*(4-H94))),""))),IF(G94=0,"",CONCATENATE("(OH2)",IF(G94&gt;1,VALUE(G94),""))))),"]",IF(M94="","",IF(J94&gt;1,(CONCATENATE(VALUE(J94),"+")),"+")))))</f>
        <v/>
      </c>
      <c r="O94" s="5" t="str">
        <f aca="false">IF(B94&gt;0,"",IF(C94=0,CONCATENATE("[",CONCATENATE("Al",IF(D94&gt;1,VALUE(D94),""),IF(E94=0,"",CONCATENATE(" O",IF(E94&gt;1,VALUE(E94),""))),IF(F94=0,"",CONCATENATE("(OH)",IF(F94&gt;1,VALUE(F94),""))),IF(G94=0,"",CONCATENATE("(OH2)",IF(G94&gt;1,VALUE(G94),"")))),"]",IF(J94&gt;1,(CONCATENATE(VALUE(J94),"+")),"+")),CONCATENATE("[",S94,IF(P94&gt;1,VALUE(P94),""),IF((D94*3)&gt;((E94*2)+F94),"+","")," ]",VALUE(4)," ",T94,IF(H94&gt;0,VALUE(H94+1),""),"-"," ")))</f>
        <v>[Al6 O4(OH)2(OH2)8]8+</v>
      </c>
      <c r="P94" s="5" t="str">
        <f aca="false">IF(C94&lt;1,"",(IF((3*D94)-(2*E94)-F94&gt;0, (3*D94)-(2*E94)-F94, 0)))</f>
        <v/>
      </c>
      <c r="Q94" s="5" t="str">
        <f aca="false">IF(C94&lt;1,"",(27*D94)+(16*(E94+F94+G94))+(F94+(G94*2)))</f>
        <v/>
      </c>
      <c r="R94" s="5" t="str">
        <f aca="false">IF(C94&lt;1,"",27+(16*(H94+(4-H94)))+(4-H94))</f>
        <v/>
      </c>
      <c r="S94" s="5" t="str">
        <f aca="false">CONCATENATE("[",CONCATENATE("Al",IF(D94&gt;1,VALUE(D94),""),IF(E94=0,"",CONCATENATE(" O",IF(E94&gt;1,VALUE(E94),""))),IF(F94=0,"",CONCATENATE("(OH)",IF(F94&gt;1,VALUE(F94),""))),IF(G94=0,"",CONCATENATE("(OH2)",IF(G94&gt;1,VALUE(G94),"")))),"]")</f>
        <v>[Al6 O4(OH)2(OH2)8]</v>
      </c>
      <c r="T94" s="5" t="str">
        <f aca="false">CONCATENATE("[",CONCATENATE("Al",IF(H94=0,"",CONCATENATE("O",IF(H94&gt;1,VALUE(H94),""))),CONCATENATE(IF((4-H94)&gt;0,"(OH)",""),IF((4-H94)&gt;1,VALUE(4-H94),""))),"]")</f>
        <v>[Al(OH)4]</v>
      </c>
      <c r="U94" s="5" t="str">
        <f aca="false">IF(B94&gt;0,IF(M94="","",CONCATENATE("[",IF(M94="","",CONCATENATE("Al",IF(D94&gt;1,VALUE(D94),""),IF(E94=0,"",CONCATENATE(" O",IF(E94&gt;1,VALUE(E94),""))),IF(F94=0,"",CONCATENATE("(OH)",IF(F94&gt;1,VALUE(F94),""))),IF(G94=0,"",CONCATENATE("(OH2)",IF(G94&gt;1,VALUE(G94),""))))),"]",IF(M94="","",IF(J94&gt;1,(CONCATENATE(VALUE(J94),"+")),"+")))),"")</f>
        <v/>
      </c>
    </row>
    <row r="95" s="4" customFormat="true" ht="14.05" hidden="false" customHeight="false" outlineLevel="0" collapsed="false">
      <c r="A95" s="5" t="n">
        <v>6</v>
      </c>
      <c r="B95" s="5" t="n">
        <v>0</v>
      </c>
      <c r="C95" s="5" t="n">
        <v>0</v>
      </c>
      <c r="D95" s="5" t="n">
        <v>6</v>
      </c>
      <c r="E95" s="5" t="n">
        <v>0</v>
      </c>
      <c r="F95" s="5" t="n">
        <v>6</v>
      </c>
      <c r="G95" s="5" t="n">
        <v>20</v>
      </c>
      <c r="H95" s="5" t="n">
        <v>0</v>
      </c>
      <c r="I95" s="5" t="n">
        <v>624</v>
      </c>
      <c r="J95" s="5" t="n">
        <v>12</v>
      </c>
      <c r="K95" s="6" t="n">
        <v>52</v>
      </c>
      <c r="L95" s="7" t="n">
        <v>52</v>
      </c>
      <c r="M95" s="5" t="str">
        <f aca="false">IF(K95="no cation","",IF(L95="","non-candidate",""))</f>
        <v/>
      </c>
      <c r="N95" s="5" t="str">
        <f aca="false">IF(M95="","",IF(B95&gt;0,U95,CONCATENATE("[",IF(M95="","",CONCATENATE("Al",IF(C95+(D95*(1+(C95*3)))&gt;1,VALUE(C95+(D95*(1+(C95*3)))),""),CONCATENATE(IF((E95*(1+(C95*3)))+(C95*H95)&gt;0," O",""),IF((E95*(1+(C95*3)))+(C95*H95)&gt;1,VALUE((E95*(1+(C95*3)))+(C95*H95)),"")),IF(F95=0,"",CONCATENATE("(OH)",IF((F95*(1+(C95*3)))+(C95*(4-H95))&gt;1,VALUE((F95*(1+(C95*3)))+(C95*(4-H95))),""))),IF(G95=0,"",CONCATENATE("(OH2)",IF(G95&gt;1,VALUE(G95),""))))),"]",IF(M95="","",IF(J95&gt;1,(CONCATENATE(VALUE(J95),"+")),"+")))))</f>
        <v/>
      </c>
      <c r="O95" s="5" t="str">
        <f aca="false">IF(B95&gt;0,"",IF(C95=0,CONCATENATE("[",CONCATENATE("Al",IF(D95&gt;1,VALUE(D95),""),IF(E95=0,"",CONCATENATE(" O",IF(E95&gt;1,VALUE(E95),""))),IF(F95=0,"",CONCATENATE("(OH)",IF(F95&gt;1,VALUE(F95),""))),IF(G95=0,"",CONCATENATE("(OH2)",IF(G95&gt;1,VALUE(G95),"")))),"]",IF(J95&gt;1,(CONCATENATE(VALUE(J95),"+")),"+")),CONCATENATE("[",S95,IF(P95&gt;1,VALUE(P95),""),IF((D95*3)&gt;((E95*2)+F95),"+","")," ]",VALUE(4)," ",T95,IF(H95&gt;0,VALUE(H95+1),""),"-"," ")))</f>
        <v>[Al6(OH)6(OH2)20]12+</v>
      </c>
      <c r="P95" s="5" t="str">
        <f aca="false">IF(C95&lt;1,"",(IF((3*D95)-(2*E95)-F95&gt;0, (3*D95)-(2*E95)-F95, 0)))</f>
        <v/>
      </c>
      <c r="Q95" s="5" t="str">
        <f aca="false">IF(C95&lt;1,"",(27*D95)+(16*(E95+F95+G95))+(F95+(G95*2)))</f>
        <v/>
      </c>
      <c r="R95" s="5" t="str">
        <f aca="false">IF(C95&lt;1,"",27+(16*(H95+(4-H95)))+(4-H95))</f>
        <v/>
      </c>
      <c r="S95" s="5" t="str">
        <f aca="false">CONCATENATE("[",CONCATENATE("Al",IF(D95&gt;1,VALUE(D95),""),IF(E95=0,"",CONCATENATE(" O",IF(E95&gt;1,VALUE(E95),""))),IF(F95=0,"",CONCATENATE("(OH)",IF(F95&gt;1,VALUE(F95),""))),IF(G95=0,"",CONCATENATE("(OH2)",IF(G95&gt;1,VALUE(G95),"")))),"]")</f>
        <v>[Al6(OH)6(OH2)20]</v>
      </c>
      <c r="T95" s="5" t="str">
        <f aca="false">CONCATENATE("[",CONCATENATE("Al",IF(H95=0,"",CONCATENATE("O",IF(H95&gt;1,VALUE(H95),""))),CONCATENATE(IF((4-H95)&gt;0,"(OH)",""),IF((4-H95)&gt;1,VALUE(4-H95),""))),"]")</f>
        <v>[Al(OH)4]</v>
      </c>
      <c r="U95" s="5" t="str">
        <f aca="false">IF(B95&gt;0,IF(M95="","",CONCATENATE("[",IF(M95="","",CONCATENATE("Al",IF(D95&gt;1,VALUE(D95),""),IF(E95=0,"",CONCATENATE(" O",IF(E95&gt;1,VALUE(E95),""))),IF(F95=0,"",CONCATENATE("(OH)",IF(F95&gt;1,VALUE(F95),""))),IF(G95=0,"",CONCATENATE("(OH2)",IF(G95&gt;1,VALUE(G95),""))))),"]",IF(M95="","",IF(J95&gt;1,(CONCATENATE(VALUE(J95),"+")),"+")))),"")</f>
        <v/>
      </c>
    </row>
    <row r="96" s="4" customFormat="true" ht="14.05" hidden="false" customHeight="false" outlineLevel="0" collapsed="false">
      <c r="A96" s="5" t="n">
        <v>6</v>
      </c>
      <c r="B96" s="5" t="n">
        <v>0</v>
      </c>
      <c r="C96" s="5" t="n">
        <v>0</v>
      </c>
      <c r="D96" s="5" t="n">
        <v>6</v>
      </c>
      <c r="E96" s="5" t="n">
        <v>2</v>
      </c>
      <c r="F96" s="5" t="n">
        <v>2</v>
      </c>
      <c r="G96" s="5" t="n">
        <v>22</v>
      </c>
      <c r="H96" s="5" t="n">
        <v>0</v>
      </c>
      <c r="I96" s="5" t="n">
        <v>624</v>
      </c>
      <c r="J96" s="5" t="n">
        <v>12</v>
      </c>
      <c r="K96" s="6" t="n">
        <v>52</v>
      </c>
      <c r="L96" s="7" t="n">
        <v>52</v>
      </c>
      <c r="M96" s="5" t="str">
        <f aca="false">IF(K96="no cation","",IF(L96="","non-candidate",""))</f>
        <v/>
      </c>
      <c r="N96" s="5" t="str">
        <f aca="false">IF(M96="","",IF(B96&gt;0,U96,CONCATENATE("[",IF(M96="","",CONCATENATE("Al",IF(C96+(D96*(1+(C96*3)))&gt;1,VALUE(C96+(D96*(1+(C96*3)))),""),CONCATENATE(IF((E96*(1+(C96*3)))+(C96*H96)&gt;0," O",""),IF((E96*(1+(C96*3)))+(C96*H96)&gt;1,VALUE((E96*(1+(C96*3)))+(C96*H96)),"")),IF(F96=0,"",CONCATENATE("(OH)",IF((F96*(1+(C96*3)))+(C96*(4-H96))&gt;1,VALUE((F96*(1+(C96*3)))+(C96*(4-H96))),""))),IF(G96=0,"",CONCATENATE("(OH2)",IF(G96&gt;1,VALUE(G96),""))))),"]",IF(M96="","",IF(J96&gt;1,(CONCATENATE(VALUE(J96),"+")),"+")))))</f>
        <v/>
      </c>
      <c r="O96" s="5" t="str">
        <f aca="false">IF(B96&gt;0,"",IF(C96=0,CONCATENATE("[",CONCATENATE("Al",IF(D96&gt;1,VALUE(D96),""),IF(E96=0,"",CONCATENATE(" O",IF(E96&gt;1,VALUE(E96),""))),IF(F96=0,"",CONCATENATE("(OH)",IF(F96&gt;1,VALUE(F96),""))),IF(G96=0,"",CONCATENATE("(OH2)",IF(G96&gt;1,VALUE(G96),"")))),"]",IF(J96&gt;1,(CONCATENATE(VALUE(J96),"+")),"+")),CONCATENATE("[",S96,IF(P96&gt;1,VALUE(P96),""),IF((D96*3)&gt;((E96*2)+F96),"+","")," ]",VALUE(4)," ",T96,IF(H96&gt;0,VALUE(H96+1),""),"-"," ")))</f>
        <v>[Al6 O2(OH)2(OH2)22]12+</v>
      </c>
      <c r="P96" s="5" t="str">
        <f aca="false">IF(C96&lt;1,"",(IF((3*D96)-(2*E96)-F96&gt;0, (3*D96)-(2*E96)-F96, 0)))</f>
        <v/>
      </c>
      <c r="Q96" s="5" t="str">
        <f aca="false">IF(C96&lt;1,"",(27*D96)+(16*(E96+F96+G96))+(F96+(G96*2)))</f>
        <v/>
      </c>
      <c r="R96" s="5" t="str">
        <f aca="false">IF(C96&lt;1,"",27+(16*(H96+(4-H96)))+(4-H96))</f>
        <v/>
      </c>
      <c r="S96" s="5" t="str">
        <f aca="false">CONCATENATE("[",CONCATENATE("Al",IF(D96&gt;1,VALUE(D96),""),IF(E96=0,"",CONCATENATE(" O",IF(E96&gt;1,VALUE(E96),""))),IF(F96=0,"",CONCATENATE("(OH)",IF(F96&gt;1,VALUE(F96),""))),IF(G96=0,"",CONCATENATE("(OH2)",IF(G96&gt;1,VALUE(G96),"")))),"]")</f>
        <v>[Al6 O2(OH)2(OH2)22]</v>
      </c>
      <c r="T96" s="5" t="str">
        <f aca="false">CONCATENATE("[",CONCATENATE("Al",IF(H96=0,"",CONCATENATE("O",IF(H96&gt;1,VALUE(H96),""))),CONCATENATE(IF((4-H96)&gt;0,"(OH)",""),IF((4-H96)&gt;1,VALUE(4-H96),""))),"]")</f>
        <v>[Al(OH)4]</v>
      </c>
      <c r="U96" s="5" t="str">
        <f aca="false">IF(B96&gt;0,IF(M96="","",CONCATENATE("[",IF(M96="","",CONCATENATE("Al",IF(D96&gt;1,VALUE(D96),""),IF(E96=0,"",CONCATENATE(" O",IF(E96&gt;1,VALUE(E96),""))),IF(F96=0,"",CONCATENATE("(OH)",IF(F96&gt;1,VALUE(F96),""))),IF(G96=0,"",CONCATENATE("(OH2)",IF(G96&gt;1,VALUE(G96),""))))),"]",IF(M96="","",IF(J96&gt;1,(CONCATENATE(VALUE(J96),"+")),"+")))),"")</f>
        <v/>
      </c>
    </row>
    <row r="97" s="4" customFormat="true" ht="14.05" hidden="false" customHeight="false" outlineLevel="0" collapsed="false">
      <c r="A97" s="5" t="n">
        <v>6</v>
      </c>
      <c r="B97" s="5" t="n">
        <v>0</v>
      </c>
      <c r="C97" s="5" t="n">
        <v>0</v>
      </c>
      <c r="D97" s="5" t="n">
        <v>5</v>
      </c>
      <c r="E97" s="5" t="n">
        <v>0</v>
      </c>
      <c r="F97" s="5" t="n">
        <v>5</v>
      </c>
      <c r="G97" s="5" t="n">
        <v>17</v>
      </c>
      <c r="H97" s="5" t="n">
        <v>0</v>
      </c>
      <c r="I97" s="5" t="n">
        <v>526</v>
      </c>
      <c r="J97" s="5" t="n">
        <v>10</v>
      </c>
      <c r="K97" s="6" t="n">
        <v>52.6</v>
      </c>
      <c r="L97" s="7" t="n">
        <v>52.6</v>
      </c>
      <c r="M97" s="5" t="str">
        <f aca="false">IF(K97="no cation","",IF(L97="","non-candidate",""))</f>
        <v/>
      </c>
      <c r="N97" s="5" t="str">
        <f aca="false">IF(M97="","",IF(B97&gt;0,U97,CONCATENATE("[",IF(M97="","",CONCATENATE("Al",IF(C97+(D97*(1+(C97*3)))&gt;1,VALUE(C97+(D97*(1+(C97*3)))),""),CONCATENATE(IF((E97*(1+(C97*3)))+(C97*H97)&gt;0," O",""),IF((E97*(1+(C97*3)))+(C97*H97)&gt;1,VALUE((E97*(1+(C97*3)))+(C97*H97)),"")),IF(F97=0,"",CONCATENATE("(OH)",IF((F97*(1+(C97*3)))+(C97*(4-H97))&gt;1,VALUE((F97*(1+(C97*3)))+(C97*(4-H97))),""))),IF(G97=0,"",CONCATENATE("(OH2)",IF(G97&gt;1,VALUE(G97),""))))),"]",IF(M97="","",IF(J97&gt;1,(CONCATENATE(VALUE(J97),"+")),"+")))))</f>
        <v/>
      </c>
      <c r="O97" s="5" t="str">
        <f aca="false">IF(B97&gt;0,"",IF(C97=0,CONCATENATE("[",CONCATENATE("Al",IF(D97&gt;1,VALUE(D97),""),IF(E97=0,"",CONCATENATE(" O",IF(E97&gt;1,VALUE(E97),""))),IF(F97=0,"",CONCATENATE("(OH)",IF(F97&gt;1,VALUE(F97),""))),IF(G97=0,"",CONCATENATE("(OH2)",IF(G97&gt;1,VALUE(G97),"")))),"]",IF(J97&gt;1,(CONCATENATE(VALUE(J97),"+")),"+")),CONCATENATE("[",S97,IF(P97&gt;1,VALUE(P97),""),IF((D97*3)&gt;((E97*2)+F97),"+","")," ]",VALUE(4)," ",T97,IF(H97&gt;0,VALUE(H97+1),""),"-"," ")))</f>
        <v>[Al5(OH)5(OH2)17]10+</v>
      </c>
      <c r="P97" s="5" t="str">
        <f aca="false">IF(C97&lt;1,"",(IF((3*D97)-(2*E97)-F97&gt;0, (3*D97)-(2*E97)-F97, 0)))</f>
        <v/>
      </c>
      <c r="Q97" s="5" t="str">
        <f aca="false">IF(C97&lt;1,"",(27*D97)+(16*(E97+F97+G97))+(F97+(G97*2)))</f>
        <v/>
      </c>
      <c r="R97" s="5" t="str">
        <f aca="false">IF(C97&lt;1,"",27+(16*(H97+(4-H97)))+(4-H97))</f>
        <v/>
      </c>
      <c r="S97" s="5" t="str">
        <f aca="false">CONCATENATE("[",CONCATENATE("Al",IF(D97&gt;1,VALUE(D97),""),IF(E97=0,"",CONCATENATE(" O",IF(E97&gt;1,VALUE(E97),""))),IF(F97=0,"",CONCATENATE("(OH)",IF(F97&gt;1,VALUE(F97),""))),IF(G97=0,"",CONCATENATE("(OH2)",IF(G97&gt;1,VALUE(G97),"")))),"]")</f>
        <v>[Al5(OH)5(OH2)17]</v>
      </c>
      <c r="T97" s="5" t="str">
        <f aca="false">CONCATENATE("[",CONCATENATE("Al",IF(H97=0,"",CONCATENATE("O",IF(H97&gt;1,VALUE(H97),""))),CONCATENATE(IF((4-H97)&gt;0,"(OH)",""),IF((4-H97)&gt;1,VALUE(4-H97),""))),"]")</f>
        <v>[Al(OH)4]</v>
      </c>
      <c r="U97" s="5" t="str">
        <f aca="false">IF(B97&gt;0,IF(M97="","",CONCATENATE("[",IF(M97="","",CONCATENATE("Al",IF(D97&gt;1,VALUE(D97),""),IF(E97=0,"",CONCATENATE(" O",IF(E97&gt;1,VALUE(E97),""))),IF(F97=0,"",CONCATENATE("(OH)",IF(F97&gt;1,VALUE(F97),""))),IF(G97=0,"",CONCATENATE("(OH2)",IF(G97&gt;1,VALUE(G97),""))))),"]",IF(M97="","",IF(J97&gt;1,(CONCATENATE(VALUE(J97),"+")),"+")))),"")</f>
        <v/>
      </c>
    </row>
    <row r="98" s="4" customFormat="true" ht="14.05" hidden="false" customHeight="false" outlineLevel="0" collapsed="false">
      <c r="A98" s="5" t="n">
        <v>6</v>
      </c>
      <c r="B98" s="5" t="n">
        <v>0</v>
      </c>
      <c r="C98" s="5" t="n">
        <v>0</v>
      </c>
      <c r="D98" s="5" t="n">
        <v>5</v>
      </c>
      <c r="E98" s="5" t="n">
        <v>2</v>
      </c>
      <c r="F98" s="5" t="n">
        <v>1</v>
      </c>
      <c r="G98" s="5" t="n">
        <v>19</v>
      </c>
      <c r="H98" s="5" t="n">
        <v>0</v>
      </c>
      <c r="I98" s="5" t="n">
        <v>526</v>
      </c>
      <c r="J98" s="5" t="n">
        <v>10</v>
      </c>
      <c r="K98" s="6" t="n">
        <v>52.6</v>
      </c>
      <c r="L98" s="7" t="n">
        <v>52.6</v>
      </c>
      <c r="M98" s="5" t="str">
        <f aca="false">IF(K98="no cation","",IF(L98="","non-candidate",""))</f>
        <v/>
      </c>
      <c r="N98" s="5" t="str">
        <f aca="false">IF(M98="","",IF(B98&gt;0,U98,CONCATENATE("[",IF(M98="","",CONCATENATE("Al",IF(C98+(D98*(1+(C98*3)))&gt;1,VALUE(C98+(D98*(1+(C98*3)))),""),CONCATENATE(IF((E98*(1+(C98*3)))+(C98*H98)&gt;0," O",""),IF((E98*(1+(C98*3)))+(C98*H98)&gt;1,VALUE((E98*(1+(C98*3)))+(C98*H98)),"")),IF(F98=0,"",CONCATENATE("(OH)",IF((F98*(1+(C98*3)))+(C98*(4-H98))&gt;1,VALUE((F98*(1+(C98*3)))+(C98*(4-H98))),""))),IF(G98=0,"",CONCATENATE("(OH2)",IF(G98&gt;1,VALUE(G98),""))))),"]",IF(M98="","",IF(J98&gt;1,(CONCATENATE(VALUE(J98),"+")),"+")))))</f>
        <v/>
      </c>
      <c r="O98" s="5" t="str">
        <f aca="false">IF(B98&gt;0,"",IF(C98=0,CONCATENATE("[",CONCATENATE("Al",IF(D98&gt;1,VALUE(D98),""),IF(E98=0,"",CONCATENATE(" O",IF(E98&gt;1,VALUE(E98),""))),IF(F98=0,"",CONCATENATE("(OH)",IF(F98&gt;1,VALUE(F98),""))),IF(G98=0,"",CONCATENATE("(OH2)",IF(G98&gt;1,VALUE(G98),"")))),"]",IF(J98&gt;1,(CONCATENATE(VALUE(J98),"+")),"+")),CONCATENATE("[",S98,IF(P98&gt;1,VALUE(P98),""),IF((D98*3)&gt;((E98*2)+F98),"+","")," ]",VALUE(4)," ",T98,IF(H98&gt;0,VALUE(H98+1),""),"-"," ")))</f>
        <v>[Al5 O2(OH)(OH2)19]10+</v>
      </c>
      <c r="P98" s="5" t="str">
        <f aca="false">IF(C98&lt;1,"",(IF((3*D98)-(2*E98)-F98&gt;0, (3*D98)-(2*E98)-F98, 0)))</f>
        <v/>
      </c>
      <c r="Q98" s="5" t="str">
        <f aca="false">IF(C98&lt;1,"",(27*D98)+(16*(E98+F98+G98))+(F98+(G98*2)))</f>
        <v/>
      </c>
      <c r="R98" s="5" t="str">
        <f aca="false">IF(C98&lt;1,"",27+(16*(H98+(4-H98)))+(4-H98))</f>
        <v/>
      </c>
      <c r="S98" s="5" t="str">
        <f aca="false">CONCATENATE("[",CONCATENATE("Al",IF(D98&gt;1,VALUE(D98),""),IF(E98=0,"",CONCATENATE(" O",IF(E98&gt;1,VALUE(E98),""))),IF(F98=0,"",CONCATENATE("(OH)",IF(F98&gt;1,VALUE(F98),""))),IF(G98=0,"",CONCATENATE("(OH2)",IF(G98&gt;1,VALUE(G98),"")))),"]")</f>
        <v>[Al5 O2(OH)(OH2)19]</v>
      </c>
      <c r="T98" s="5" t="str">
        <f aca="false">CONCATENATE("[",CONCATENATE("Al",IF(H98=0,"",CONCATENATE("O",IF(H98&gt;1,VALUE(H98),""))),CONCATENATE(IF((4-H98)&gt;0,"(OH)",""),IF((4-H98)&gt;1,VALUE(4-H98),""))),"]")</f>
        <v>[Al(OH)4]</v>
      </c>
      <c r="U98" s="5" t="str">
        <f aca="false">IF(B98&gt;0,IF(M98="","",CONCATENATE("[",IF(M98="","",CONCATENATE("Al",IF(D98&gt;1,VALUE(D98),""),IF(E98=0,"",CONCATENATE(" O",IF(E98&gt;1,VALUE(E98),""))),IF(F98=0,"",CONCATENATE("(OH)",IF(F98&gt;1,VALUE(F98),""))),IF(G98=0,"",CONCATENATE("(OH2)",IF(G98&gt;1,VALUE(G98),""))))),"]",IF(M98="","",IF(J98&gt;1,(CONCATENATE(VALUE(J98),"+")),"+")))),"")</f>
        <v/>
      </c>
    </row>
    <row r="99" s="4" customFormat="true" ht="14.05" hidden="false" customHeight="false" outlineLevel="0" collapsed="false">
      <c r="A99" s="5" t="n">
        <v>4</v>
      </c>
      <c r="B99" s="5" t="n">
        <v>0</v>
      </c>
      <c r="C99" s="5" t="n">
        <v>0</v>
      </c>
      <c r="D99" s="5" t="n">
        <v>2</v>
      </c>
      <c r="E99" s="5" t="n">
        <v>0</v>
      </c>
      <c r="F99" s="5" t="n">
        <v>3</v>
      </c>
      <c r="G99" s="5" t="n">
        <v>3</v>
      </c>
      <c r="H99" s="5" t="n">
        <v>0</v>
      </c>
      <c r="I99" s="5" t="n">
        <v>159</v>
      </c>
      <c r="J99" s="5" t="n">
        <v>3</v>
      </c>
      <c r="K99" s="6" t="n">
        <v>53</v>
      </c>
      <c r="L99" s="7" t="n">
        <v>53</v>
      </c>
      <c r="M99" s="5" t="str">
        <f aca="false">IF(K99="no cation","",IF(L99="","non-candidate",""))</f>
        <v/>
      </c>
      <c r="N99" s="5" t="str">
        <f aca="false">IF(M99="","",IF(B99&gt;0,U99,CONCATENATE("[",IF(M99="","",CONCATENATE("Al",IF(C99+(D99*(1+(C99*3)))&gt;1,VALUE(C99+(D99*(1+(C99*3)))),""),CONCATENATE(IF((E99*(1+(C99*3)))+(C99*H99)&gt;0," O",""),IF((E99*(1+(C99*3)))+(C99*H99)&gt;1,VALUE((E99*(1+(C99*3)))+(C99*H99)),"")),IF(F99=0,"",CONCATENATE("(OH)",IF((F99*(1+(C99*3)))+(C99*(4-H99))&gt;1,VALUE((F99*(1+(C99*3)))+(C99*(4-H99))),""))),IF(G99=0,"",CONCATENATE("(OH2)",IF(G99&gt;1,VALUE(G99),""))))),"]",IF(M99="","",IF(J99&gt;1,(CONCATENATE(VALUE(J99),"+")),"+")))))</f>
        <v/>
      </c>
      <c r="O99" s="5" t="str">
        <f aca="false">IF(B99&gt;0,"",IF(C99=0,CONCATENATE("[",CONCATENATE("Al",IF(D99&gt;1,VALUE(D99),""),IF(E99=0,"",CONCATENATE(" O",IF(E99&gt;1,VALUE(E99),""))),IF(F99=0,"",CONCATENATE("(OH)",IF(F99&gt;1,VALUE(F99),""))),IF(G99=0,"",CONCATENATE("(OH2)",IF(G99&gt;1,VALUE(G99),"")))),"]",IF(J99&gt;1,(CONCATENATE(VALUE(J99),"+")),"+")),CONCATENATE("[",S99,IF(P99&gt;1,VALUE(P99),""),IF((D99*3)&gt;((E99*2)+F99),"+","")," ]",VALUE(4)," ",T99,IF(H99&gt;0,VALUE(H99+1),""),"-"," ")))</f>
        <v>[Al2(OH)3(OH2)3]3+</v>
      </c>
      <c r="P99" s="5" t="str">
        <f aca="false">IF(C99&lt;1,"",(IF((3*D99)-(2*E99)-F99&gt;0, (3*D99)-(2*E99)-F99, 0)))</f>
        <v/>
      </c>
      <c r="Q99" s="5" t="str">
        <f aca="false">IF(C99&lt;1,"",(27*D99)+(16*(E99+F99+G99))+(F99+(G99*2)))</f>
        <v/>
      </c>
      <c r="R99" s="5" t="str">
        <f aca="false">IF(C99&lt;1,"",27+(16*(H99+(4-H99)))+(4-H99))</f>
        <v/>
      </c>
      <c r="S99" s="5" t="str">
        <f aca="false">CONCATENATE("[",CONCATENATE("Al",IF(D99&gt;1,VALUE(D99),""),IF(E99=0,"",CONCATENATE(" O",IF(E99&gt;1,VALUE(E99),""))),IF(F99=0,"",CONCATENATE("(OH)",IF(F99&gt;1,VALUE(F99),""))),IF(G99=0,"",CONCATENATE("(OH2)",IF(G99&gt;1,VALUE(G99),"")))),"]")</f>
        <v>[Al2(OH)3(OH2)3]</v>
      </c>
      <c r="T99" s="5" t="str">
        <f aca="false">CONCATENATE("[",CONCATENATE("Al",IF(H99=0,"",CONCATENATE("O",IF(H99&gt;1,VALUE(H99),""))),CONCATENATE(IF((4-H99)&gt;0,"(OH)",""),IF((4-H99)&gt;1,VALUE(4-H99),""))),"]")</f>
        <v>[Al(OH)4]</v>
      </c>
      <c r="U99" s="5" t="str">
        <f aca="false">IF(B99&gt;0,IF(M99="","",CONCATENATE("[",IF(M99="","",CONCATENATE("Al",IF(D99&gt;1,VALUE(D99),""),IF(E99=0,"",CONCATENATE(" O",IF(E99&gt;1,VALUE(E99),""))),IF(F99=0,"",CONCATENATE("(OH)",IF(F99&gt;1,VALUE(F99),""))),IF(G99=0,"",CONCATENATE("(OH2)",IF(G99&gt;1,VALUE(G99),""))))),"]",IF(M99="","",IF(J99&gt;1,(CONCATENATE(VALUE(J99),"+")),"+")))),"")</f>
        <v/>
      </c>
    </row>
    <row r="100" s="4" customFormat="true" ht="14.05" hidden="false" customHeight="false" outlineLevel="0" collapsed="false">
      <c r="A100" s="5" t="n">
        <v>6</v>
      </c>
      <c r="B100" s="5" t="n">
        <v>0</v>
      </c>
      <c r="C100" s="5" t="n">
        <v>0</v>
      </c>
      <c r="D100" s="5" t="n">
        <v>4</v>
      </c>
      <c r="E100" s="5" t="n">
        <v>0</v>
      </c>
      <c r="F100" s="5" t="n">
        <v>4</v>
      </c>
      <c r="G100" s="5" t="n">
        <v>14</v>
      </c>
      <c r="H100" s="5" t="n">
        <v>0</v>
      </c>
      <c r="I100" s="5" t="n">
        <v>428</v>
      </c>
      <c r="J100" s="5" t="n">
        <v>8</v>
      </c>
      <c r="K100" s="6" t="n">
        <v>53.5</v>
      </c>
      <c r="L100" s="7" t="n">
        <v>53.5</v>
      </c>
      <c r="M100" s="5" t="str">
        <f aca="false">IF(K100="no cation","",IF(L100="","non-candidate",""))</f>
        <v/>
      </c>
      <c r="N100" s="5" t="str">
        <f aca="false">IF(M100="","",IF(B100&gt;0,U100,CONCATENATE("[",IF(M100="","",CONCATENATE("Al",IF(C100+(D100*(1+(C100*3)))&gt;1,VALUE(C100+(D100*(1+(C100*3)))),""),CONCATENATE(IF((E100*(1+(C100*3)))+(C100*H100)&gt;0," O",""),IF((E100*(1+(C100*3)))+(C100*H100)&gt;1,VALUE((E100*(1+(C100*3)))+(C100*H100)),"")),IF(F100=0,"",CONCATENATE("(OH)",IF((F100*(1+(C100*3)))+(C100*(4-H100))&gt;1,VALUE((F100*(1+(C100*3)))+(C100*(4-H100))),""))),IF(G100=0,"",CONCATENATE("(OH2)",IF(G100&gt;1,VALUE(G100),""))))),"]",IF(M100="","",IF(J100&gt;1,(CONCATENATE(VALUE(J100),"+")),"+")))))</f>
        <v/>
      </c>
      <c r="O100" s="5" t="str">
        <f aca="false">IF(B100&gt;0,"",IF(C100=0,CONCATENATE("[",CONCATENATE("Al",IF(D100&gt;1,VALUE(D100),""),IF(E100=0,"",CONCATENATE(" O",IF(E100&gt;1,VALUE(E100),""))),IF(F100=0,"",CONCATENATE("(OH)",IF(F100&gt;1,VALUE(F100),""))),IF(G100=0,"",CONCATENATE("(OH2)",IF(G100&gt;1,VALUE(G100),"")))),"]",IF(J100&gt;1,(CONCATENATE(VALUE(J100),"+")),"+")),CONCATENATE("[",S100,IF(P100&gt;1,VALUE(P100),""),IF((D100*3)&gt;((E100*2)+F100),"+","")," ]",VALUE(4)," ",T100,IF(H100&gt;0,VALUE(H100+1),""),"-"," ")))</f>
        <v>[Al4(OH)4(OH2)14]8+</v>
      </c>
      <c r="P100" s="5" t="str">
        <f aca="false">IF(C100&lt;1,"",(IF((3*D100)-(2*E100)-F100&gt;0, (3*D100)-(2*E100)-F100, 0)))</f>
        <v/>
      </c>
      <c r="Q100" s="5" t="str">
        <f aca="false">IF(C100&lt;1,"",(27*D100)+(16*(E100+F100+G100))+(F100+(G100*2)))</f>
        <v/>
      </c>
      <c r="R100" s="5" t="str">
        <f aca="false">IF(C100&lt;1,"",27+(16*(H100+(4-H100)))+(4-H100))</f>
        <v/>
      </c>
      <c r="S100" s="5" t="str">
        <f aca="false">CONCATENATE("[",CONCATENATE("Al",IF(D100&gt;1,VALUE(D100),""),IF(E100=0,"",CONCATENATE(" O",IF(E100&gt;1,VALUE(E100),""))),IF(F100=0,"",CONCATENATE("(OH)",IF(F100&gt;1,VALUE(F100),""))),IF(G100=0,"",CONCATENATE("(OH2)",IF(G100&gt;1,VALUE(G100),"")))),"]")</f>
        <v>[Al4(OH)4(OH2)14]</v>
      </c>
      <c r="T100" s="5" t="str">
        <f aca="false">CONCATENATE("[",CONCATENATE("Al",IF(H100=0,"",CONCATENATE("O",IF(H100&gt;1,VALUE(H100),""))),CONCATENATE(IF((4-H100)&gt;0,"(OH)",""),IF((4-H100)&gt;1,VALUE(4-H100),""))),"]")</f>
        <v>[Al(OH)4]</v>
      </c>
      <c r="U100" s="5" t="str">
        <f aca="false">IF(B100&gt;0,IF(M100="","",CONCATENATE("[",IF(M100="","",CONCATENATE("Al",IF(D100&gt;1,VALUE(D100),""),IF(E100=0,"",CONCATENATE(" O",IF(E100&gt;1,VALUE(E100),""))),IF(F100=0,"",CONCATENATE("(OH)",IF(F100&gt;1,VALUE(F100),""))),IF(G100=0,"",CONCATENATE("(OH2)",IF(G100&gt;1,VALUE(G100),""))))),"]",IF(M100="","",IF(J100&gt;1,(CONCATENATE(VALUE(J100),"+")),"+")))),"")</f>
        <v/>
      </c>
    </row>
    <row r="101" s="4" customFormat="true" ht="14.05" hidden="false" customHeight="false" outlineLevel="0" collapsed="false">
      <c r="A101" s="5" t="n">
        <v>6</v>
      </c>
      <c r="B101" s="5" t="n">
        <v>0</v>
      </c>
      <c r="C101" s="5" t="n">
        <v>0</v>
      </c>
      <c r="D101" s="5" t="n">
        <v>3</v>
      </c>
      <c r="E101" s="5" t="n">
        <v>0</v>
      </c>
      <c r="F101" s="5" t="n">
        <v>3</v>
      </c>
      <c r="G101" s="5" t="n">
        <v>11</v>
      </c>
      <c r="H101" s="5" t="n">
        <v>0</v>
      </c>
      <c r="I101" s="5" t="n">
        <v>330</v>
      </c>
      <c r="J101" s="5" t="n">
        <v>6</v>
      </c>
      <c r="K101" s="6" t="n">
        <v>55</v>
      </c>
      <c r="L101" s="7" t="n">
        <v>55</v>
      </c>
      <c r="M101" s="5" t="str">
        <f aca="false">IF(K101="no cation","",IF(L101="","non-candidate",""))</f>
        <v/>
      </c>
      <c r="N101" s="5" t="str">
        <f aca="false">IF(M101="","",IF(B101&gt;0,U101,CONCATENATE("[",IF(M101="","",CONCATENATE("Al",IF(C101+(D101*(1+(C101*3)))&gt;1,VALUE(C101+(D101*(1+(C101*3)))),""),CONCATENATE(IF((E101*(1+(C101*3)))+(C101*H101)&gt;0," O",""),IF((E101*(1+(C101*3)))+(C101*H101)&gt;1,VALUE((E101*(1+(C101*3)))+(C101*H101)),"")),IF(F101=0,"",CONCATENATE("(OH)",IF((F101*(1+(C101*3)))+(C101*(4-H101))&gt;1,VALUE((F101*(1+(C101*3)))+(C101*(4-H101))),""))),IF(G101=0,"",CONCATENATE("(OH2)",IF(G101&gt;1,VALUE(G101),""))))),"]",IF(M101="","",IF(J101&gt;1,(CONCATENATE(VALUE(J101),"+")),"+")))))</f>
        <v/>
      </c>
      <c r="O101" s="5" t="str">
        <f aca="false">IF(B101&gt;0,"",IF(C101=0,CONCATENATE("[",CONCATENATE("Al",IF(D101&gt;1,VALUE(D101),""),IF(E101=0,"",CONCATENATE(" O",IF(E101&gt;1,VALUE(E101),""))),IF(F101=0,"",CONCATENATE("(OH)",IF(F101&gt;1,VALUE(F101),""))),IF(G101=0,"",CONCATENATE("(OH2)",IF(G101&gt;1,VALUE(G101),"")))),"]",IF(J101&gt;1,(CONCATENATE(VALUE(J101),"+")),"+")),CONCATENATE("[",S101,IF(P101&gt;1,VALUE(P101),""),IF((D101*3)&gt;((E101*2)+F101),"+","")," ]",VALUE(4)," ",T101,IF(H101&gt;0,VALUE(H101+1),""),"-"," ")))</f>
        <v>[Al3(OH)3(OH2)11]6+</v>
      </c>
      <c r="P101" s="5" t="str">
        <f aca="false">IF(C101&lt;1,"",(IF((3*D101)-(2*E101)-F101&gt;0, (3*D101)-(2*E101)-F101, 0)))</f>
        <v/>
      </c>
      <c r="Q101" s="5" t="str">
        <f aca="false">IF(C101&lt;1,"",(27*D101)+(16*(E101+F101+G101))+(F101+(G101*2)))</f>
        <v/>
      </c>
      <c r="R101" s="5" t="str">
        <f aca="false">IF(C101&lt;1,"",27+(16*(H101+(4-H101)))+(4-H101))</f>
        <v/>
      </c>
      <c r="S101" s="5" t="str">
        <f aca="false">CONCATENATE("[",CONCATENATE("Al",IF(D101&gt;1,VALUE(D101),""),IF(E101=0,"",CONCATENATE(" O",IF(E101&gt;1,VALUE(E101),""))),IF(F101=0,"",CONCATENATE("(OH)",IF(F101&gt;1,VALUE(F101),""))),IF(G101=0,"",CONCATENATE("(OH2)",IF(G101&gt;1,VALUE(G101),"")))),"]")</f>
        <v>[Al3(OH)3(OH2)11]</v>
      </c>
      <c r="T101" s="5" t="str">
        <f aca="false">CONCATENATE("[",CONCATENATE("Al",IF(H101=0,"",CONCATENATE("O",IF(H101&gt;1,VALUE(H101),""))),CONCATENATE(IF((4-H101)&gt;0,"(OH)",""),IF((4-H101)&gt;1,VALUE(4-H101),""))),"]")</f>
        <v>[Al(OH)4]</v>
      </c>
      <c r="U101" s="5" t="str">
        <f aca="false">IF(B101&gt;0,IF(M101="","",CONCATENATE("[",IF(M101="","",CONCATENATE("Al",IF(D101&gt;1,VALUE(D101),""),IF(E101=0,"",CONCATENATE(" O",IF(E101&gt;1,VALUE(E101),""))),IF(F101=0,"",CONCATENATE("(OH)",IF(F101&gt;1,VALUE(F101),""))),IF(G101=0,"",CONCATENATE("(OH2)",IF(G101&gt;1,VALUE(G101),""))))),"]",IF(M101="","",IF(J101&gt;1,(CONCATENATE(VALUE(J101),"+")),"+")))),"")</f>
        <v/>
      </c>
    </row>
    <row r="102" s="4" customFormat="true" ht="14.05" hidden="false" customHeight="false" outlineLevel="0" collapsed="false">
      <c r="A102" s="5" t="n">
        <v>4</v>
      </c>
      <c r="B102" s="5" t="n">
        <v>0</v>
      </c>
      <c r="C102" s="5" t="n">
        <v>0</v>
      </c>
      <c r="D102" s="5" t="n">
        <v>3</v>
      </c>
      <c r="E102" s="5" t="n">
        <v>0</v>
      </c>
      <c r="F102" s="5" t="n">
        <v>5</v>
      </c>
      <c r="G102" s="5" t="n">
        <v>3</v>
      </c>
      <c r="H102" s="5" t="n">
        <v>0</v>
      </c>
      <c r="I102" s="5" t="n">
        <v>220</v>
      </c>
      <c r="J102" s="5" t="n">
        <v>4</v>
      </c>
      <c r="K102" s="6" t="n">
        <v>55</v>
      </c>
      <c r="L102" s="7" t="n">
        <v>55</v>
      </c>
      <c r="M102" s="5" t="str">
        <f aca="false">IF(K102="no cation","",IF(L102="","non-candidate",""))</f>
        <v/>
      </c>
      <c r="N102" s="5" t="str">
        <f aca="false">IF(M102="","",IF(B102&gt;0,U102,CONCATENATE("[",IF(M102="","",CONCATENATE("Al",IF(C102+(D102*(1+(C102*3)))&gt;1,VALUE(C102+(D102*(1+(C102*3)))),""),CONCATENATE(IF((E102*(1+(C102*3)))+(C102*H102)&gt;0," O",""),IF((E102*(1+(C102*3)))+(C102*H102)&gt;1,VALUE((E102*(1+(C102*3)))+(C102*H102)),"")),IF(F102=0,"",CONCATENATE("(OH)",IF((F102*(1+(C102*3)))+(C102*(4-H102))&gt;1,VALUE((F102*(1+(C102*3)))+(C102*(4-H102))),""))),IF(G102=0,"",CONCATENATE("(OH2)",IF(G102&gt;1,VALUE(G102),""))))),"]",IF(M102="","",IF(J102&gt;1,(CONCATENATE(VALUE(J102),"+")),"+")))))</f>
        <v/>
      </c>
      <c r="O102" s="5" t="str">
        <f aca="false">IF(B102&gt;0,"",IF(C102=0,CONCATENATE("[",CONCATENATE("Al",IF(D102&gt;1,VALUE(D102),""),IF(E102=0,"",CONCATENATE(" O",IF(E102&gt;1,VALUE(E102),""))),IF(F102=0,"",CONCATENATE("(OH)",IF(F102&gt;1,VALUE(F102),""))),IF(G102=0,"",CONCATENATE("(OH2)",IF(G102&gt;1,VALUE(G102),"")))),"]",IF(J102&gt;1,(CONCATENATE(VALUE(J102),"+")),"+")),CONCATENATE("[",S102,IF(P102&gt;1,VALUE(P102),""),IF((D102*3)&gt;((E102*2)+F102),"+","")," ]",VALUE(4)," ",T102,IF(H102&gt;0,VALUE(H102+1),""),"-"," ")))</f>
        <v>[Al3(OH)5(OH2)3]4+</v>
      </c>
      <c r="P102" s="5" t="str">
        <f aca="false">IF(C102&lt;1,"",(IF((3*D102)-(2*E102)-F102&gt;0, (3*D102)-(2*E102)-F102, 0)))</f>
        <v/>
      </c>
      <c r="Q102" s="5" t="str">
        <f aca="false">IF(C102&lt;1,"",(27*D102)+(16*(E102+F102+G102))+(F102+(G102*2)))</f>
        <v/>
      </c>
      <c r="R102" s="5" t="str">
        <f aca="false">IF(C102&lt;1,"",27+(16*(H102+(4-H102)))+(4-H102))</f>
        <v/>
      </c>
      <c r="S102" s="5" t="str">
        <f aca="false">CONCATENATE("[",CONCATENATE("Al",IF(D102&gt;1,VALUE(D102),""),IF(E102=0,"",CONCATENATE(" O",IF(E102&gt;1,VALUE(E102),""))),IF(F102=0,"",CONCATENATE("(OH)",IF(F102&gt;1,VALUE(F102),""))),IF(G102=0,"",CONCATENATE("(OH2)",IF(G102&gt;1,VALUE(G102),"")))),"]")</f>
        <v>[Al3(OH)5(OH2)3]</v>
      </c>
      <c r="T102" s="5" t="str">
        <f aca="false">CONCATENATE("[",CONCATENATE("Al",IF(H102=0,"",CONCATENATE("O",IF(H102&gt;1,VALUE(H102),""))),CONCATENATE(IF((4-H102)&gt;0,"(OH)",""),IF((4-H102)&gt;1,VALUE(4-H102),""))),"]")</f>
        <v>[Al(OH)4]</v>
      </c>
      <c r="U102" s="5" t="str">
        <f aca="false">IF(B102&gt;0,IF(M102="","",CONCATENATE("[",IF(M102="","",CONCATENATE("Al",IF(D102&gt;1,VALUE(D102),""),IF(E102=0,"",CONCATENATE(" O",IF(E102&gt;1,VALUE(E102),""))),IF(F102=0,"",CONCATENATE("(OH)",IF(F102&gt;1,VALUE(F102),""))),IF(G102=0,"",CONCATENATE("(OH2)",IF(G102&gt;1,VALUE(G102),""))))),"]",IF(M102="","",IF(J102&gt;1,(CONCATENATE(VALUE(J102),"+")),"+")))),"")</f>
        <v/>
      </c>
    </row>
    <row r="103" s="4" customFormat="true" ht="14.05" hidden="false" customHeight="false" outlineLevel="0" collapsed="false">
      <c r="A103" s="5" t="n">
        <v>4</v>
      </c>
      <c r="B103" s="5" t="n">
        <v>0</v>
      </c>
      <c r="C103" s="5" t="n">
        <v>0</v>
      </c>
      <c r="D103" s="5" t="n">
        <v>3</v>
      </c>
      <c r="E103" s="5" t="n">
        <v>2</v>
      </c>
      <c r="F103" s="5" t="n">
        <v>1</v>
      </c>
      <c r="G103" s="5" t="n">
        <v>5</v>
      </c>
      <c r="H103" s="5" t="n">
        <v>0</v>
      </c>
      <c r="I103" s="5" t="n">
        <v>220</v>
      </c>
      <c r="J103" s="5" t="n">
        <v>4</v>
      </c>
      <c r="K103" s="6" t="n">
        <v>55</v>
      </c>
      <c r="L103" s="7" t="n">
        <v>55</v>
      </c>
      <c r="M103" s="5" t="str">
        <f aca="false">IF(K103="no cation","",IF(L103="","non-candidate",""))</f>
        <v/>
      </c>
      <c r="N103" s="5" t="str">
        <f aca="false">IF(M103="","",IF(B103&gt;0,U103,CONCATENATE("[",IF(M103="","",CONCATENATE("Al",IF(C103+(D103*(1+(C103*3)))&gt;1,VALUE(C103+(D103*(1+(C103*3)))),""),CONCATENATE(IF((E103*(1+(C103*3)))+(C103*H103)&gt;0," O",""),IF((E103*(1+(C103*3)))+(C103*H103)&gt;1,VALUE((E103*(1+(C103*3)))+(C103*H103)),"")),IF(F103=0,"",CONCATENATE("(OH)",IF((F103*(1+(C103*3)))+(C103*(4-H103))&gt;1,VALUE((F103*(1+(C103*3)))+(C103*(4-H103))),""))),IF(G103=0,"",CONCATENATE("(OH2)",IF(G103&gt;1,VALUE(G103),""))))),"]",IF(M103="","",IF(J103&gt;1,(CONCATENATE(VALUE(J103),"+")),"+")))))</f>
        <v/>
      </c>
      <c r="O103" s="5" t="str">
        <f aca="false">IF(B103&gt;0,"",IF(C103=0,CONCATENATE("[",CONCATENATE("Al",IF(D103&gt;1,VALUE(D103),""),IF(E103=0,"",CONCATENATE(" O",IF(E103&gt;1,VALUE(E103),""))),IF(F103=0,"",CONCATENATE("(OH)",IF(F103&gt;1,VALUE(F103),""))),IF(G103=0,"",CONCATENATE("(OH2)",IF(G103&gt;1,VALUE(G103),"")))),"]",IF(J103&gt;1,(CONCATENATE(VALUE(J103),"+")),"+")),CONCATENATE("[",S103,IF(P103&gt;1,VALUE(P103),""),IF((D103*3)&gt;((E103*2)+F103),"+","")," ]",VALUE(4)," ",T103,IF(H103&gt;0,VALUE(H103+1),""),"-"," ")))</f>
        <v>[Al3 O2(OH)(OH2)5]4+</v>
      </c>
      <c r="P103" s="5" t="str">
        <f aca="false">IF(C103&lt;1,"",(IF((3*D103)-(2*E103)-F103&gt;0, (3*D103)-(2*E103)-F103, 0)))</f>
        <v/>
      </c>
      <c r="Q103" s="5" t="str">
        <f aca="false">IF(C103&lt;1,"",(27*D103)+(16*(E103+F103+G103))+(F103+(G103*2)))</f>
        <v/>
      </c>
      <c r="R103" s="5" t="str">
        <f aca="false">IF(C103&lt;1,"",27+(16*(H103+(4-H103)))+(4-H103))</f>
        <v/>
      </c>
      <c r="S103" s="5" t="str">
        <f aca="false">CONCATENATE("[",CONCATENATE("Al",IF(D103&gt;1,VALUE(D103),""),IF(E103=0,"",CONCATENATE(" O",IF(E103&gt;1,VALUE(E103),""))),IF(F103=0,"",CONCATENATE("(OH)",IF(F103&gt;1,VALUE(F103),""))),IF(G103=0,"",CONCATENATE("(OH2)",IF(G103&gt;1,VALUE(G103),"")))),"]")</f>
        <v>[Al3 O2(OH)(OH2)5]</v>
      </c>
      <c r="T103" s="5" t="str">
        <f aca="false">CONCATENATE("[",CONCATENATE("Al",IF(H103=0,"",CONCATENATE("O",IF(H103&gt;1,VALUE(H103),""))),CONCATENATE(IF((4-H103)&gt;0,"(OH)",""),IF((4-H103)&gt;1,VALUE(4-H103),""))),"]")</f>
        <v>[Al(OH)4]</v>
      </c>
      <c r="U103" s="5" t="str">
        <f aca="false">IF(B103&gt;0,IF(M103="","",CONCATENATE("[",IF(M103="","",CONCATENATE("Al",IF(D103&gt;1,VALUE(D103),""),IF(E103=0,"",CONCATENATE(" O",IF(E103&gt;1,VALUE(E103),""))),IF(F103=0,"",CONCATENATE("(OH)",IF(F103&gt;1,VALUE(F103),""))),IF(G103=0,"",CONCATENATE("(OH2)",IF(G103&gt;1,VALUE(G103),""))))),"]",IF(M103="","",IF(J103&gt;1,(CONCATENATE(VALUE(J103),"+")),"+")))),"")</f>
        <v/>
      </c>
    </row>
    <row r="104" s="4" customFormat="true" ht="14.05" hidden="false" customHeight="false" outlineLevel="0" collapsed="false">
      <c r="A104" s="5" t="n">
        <v>4</v>
      </c>
      <c r="B104" s="5" t="n">
        <v>0</v>
      </c>
      <c r="C104" s="5" t="n">
        <v>0</v>
      </c>
      <c r="D104" s="5" t="n">
        <v>4</v>
      </c>
      <c r="E104" s="5" t="n">
        <v>0</v>
      </c>
      <c r="F104" s="5" t="n">
        <v>7</v>
      </c>
      <c r="G104" s="5" t="n">
        <v>3</v>
      </c>
      <c r="H104" s="5" t="n">
        <v>0</v>
      </c>
      <c r="I104" s="5" t="n">
        <v>281</v>
      </c>
      <c r="J104" s="5" t="n">
        <v>5</v>
      </c>
      <c r="K104" s="6" t="n">
        <v>56.2</v>
      </c>
      <c r="L104" s="7" t="n">
        <v>56.2</v>
      </c>
      <c r="M104" s="5" t="str">
        <f aca="false">IF(K104="no cation","",IF(L104="","non-candidate",""))</f>
        <v/>
      </c>
      <c r="N104" s="5" t="str">
        <f aca="false">IF(M104="","",IF(B104&gt;0,U104,CONCATENATE("[",IF(M104="","",CONCATENATE("Al",IF(C104+(D104*(1+(C104*3)))&gt;1,VALUE(C104+(D104*(1+(C104*3)))),""),CONCATENATE(IF((E104*(1+(C104*3)))+(C104*H104)&gt;0," O",""),IF((E104*(1+(C104*3)))+(C104*H104)&gt;1,VALUE((E104*(1+(C104*3)))+(C104*H104)),"")),IF(F104=0,"",CONCATENATE("(OH)",IF((F104*(1+(C104*3)))+(C104*(4-H104))&gt;1,VALUE((F104*(1+(C104*3)))+(C104*(4-H104))),""))),IF(G104=0,"",CONCATENATE("(OH2)",IF(G104&gt;1,VALUE(G104),""))))),"]",IF(M104="","",IF(J104&gt;1,(CONCATENATE(VALUE(J104),"+")),"+")))))</f>
        <v/>
      </c>
      <c r="O104" s="5" t="str">
        <f aca="false">IF(B104&gt;0,"",IF(C104=0,CONCATENATE("[",CONCATENATE("Al",IF(D104&gt;1,VALUE(D104),""),IF(E104=0,"",CONCATENATE(" O",IF(E104&gt;1,VALUE(E104),""))),IF(F104=0,"",CONCATENATE("(OH)",IF(F104&gt;1,VALUE(F104),""))),IF(G104=0,"",CONCATENATE("(OH2)",IF(G104&gt;1,VALUE(G104),"")))),"]",IF(J104&gt;1,(CONCATENATE(VALUE(J104),"+")),"+")),CONCATENATE("[",S104,IF(P104&gt;1,VALUE(P104),""),IF((D104*3)&gt;((E104*2)+F104),"+","")," ]",VALUE(4)," ",T104,IF(H104&gt;0,VALUE(H104+1),""),"-"," ")))</f>
        <v>[Al4(OH)7(OH2)3]5+</v>
      </c>
      <c r="P104" s="5" t="str">
        <f aca="false">IF(C104&lt;1,"",(IF((3*D104)-(2*E104)-F104&gt;0, (3*D104)-(2*E104)-F104, 0)))</f>
        <v/>
      </c>
      <c r="Q104" s="5" t="str">
        <f aca="false">IF(C104&lt;1,"",(27*D104)+(16*(E104+F104+G104))+(F104+(G104*2)))</f>
        <v/>
      </c>
      <c r="R104" s="5" t="str">
        <f aca="false">IF(C104&lt;1,"",27+(16*(H104+(4-H104)))+(4-H104))</f>
        <v/>
      </c>
      <c r="S104" s="5" t="str">
        <f aca="false">CONCATENATE("[",CONCATENATE("Al",IF(D104&gt;1,VALUE(D104),""),IF(E104=0,"",CONCATENATE(" O",IF(E104&gt;1,VALUE(E104),""))),IF(F104=0,"",CONCATENATE("(OH)",IF(F104&gt;1,VALUE(F104),""))),IF(G104=0,"",CONCATENATE("(OH2)",IF(G104&gt;1,VALUE(G104),"")))),"]")</f>
        <v>[Al4(OH)7(OH2)3]</v>
      </c>
      <c r="T104" s="5" t="str">
        <f aca="false">CONCATENATE("[",CONCATENATE("Al",IF(H104=0,"",CONCATENATE("O",IF(H104&gt;1,VALUE(H104),""))),CONCATENATE(IF((4-H104)&gt;0,"(OH)",""),IF((4-H104)&gt;1,VALUE(4-H104),""))),"]")</f>
        <v>[Al(OH)4]</v>
      </c>
      <c r="U104" s="5" t="str">
        <f aca="false">IF(B104&gt;0,IF(M104="","",CONCATENATE("[",IF(M104="","",CONCATENATE("Al",IF(D104&gt;1,VALUE(D104),""),IF(E104=0,"",CONCATENATE(" O",IF(E104&gt;1,VALUE(E104),""))),IF(F104=0,"",CONCATENATE("(OH)",IF(F104&gt;1,VALUE(F104),""))),IF(G104=0,"",CONCATENATE("(OH2)",IF(G104&gt;1,VALUE(G104),""))))),"]",IF(M104="","",IF(J104&gt;1,(CONCATENATE(VALUE(J104),"+")),"+")))),"")</f>
        <v/>
      </c>
    </row>
    <row r="105" s="4" customFormat="true" ht="14.05" hidden="false" customHeight="false" outlineLevel="0" collapsed="false">
      <c r="A105" s="5" t="n">
        <v>4</v>
      </c>
      <c r="B105" s="5" t="n">
        <v>0</v>
      </c>
      <c r="C105" s="5" t="n">
        <v>0</v>
      </c>
      <c r="D105" s="5" t="n">
        <v>4</v>
      </c>
      <c r="E105" s="5" t="n">
        <v>2</v>
      </c>
      <c r="F105" s="5" t="n">
        <v>3</v>
      </c>
      <c r="G105" s="5" t="n">
        <v>5</v>
      </c>
      <c r="H105" s="5" t="n">
        <v>0</v>
      </c>
      <c r="I105" s="5" t="n">
        <v>281</v>
      </c>
      <c r="J105" s="5" t="n">
        <v>5</v>
      </c>
      <c r="K105" s="6" t="n">
        <v>56.2</v>
      </c>
      <c r="L105" s="7" t="n">
        <v>56.2</v>
      </c>
      <c r="M105" s="5" t="str">
        <f aca="false">IF(K105="no cation","",IF(L105="","non-candidate",""))</f>
        <v/>
      </c>
      <c r="N105" s="5" t="str">
        <f aca="false">IF(M105="","",IF(B105&gt;0,U105,CONCATENATE("[",IF(M105="","",CONCATENATE("Al",IF(C105+(D105*(1+(C105*3)))&gt;1,VALUE(C105+(D105*(1+(C105*3)))),""),CONCATENATE(IF((E105*(1+(C105*3)))+(C105*H105)&gt;0," O",""),IF((E105*(1+(C105*3)))+(C105*H105)&gt;1,VALUE((E105*(1+(C105*3)))+(C105*H105)),"")),IF(F105=0,"",CONCATENATE("(OH)",IF((F105*(1+(C105*3)))+(C105*(4-H105))&gt;1,VALUE((F105*(1+(C105*3)))+(C105*(4-H105))),""))),IF(G105=0,"",CONCATENATE("(OH2)",IF(G105&gt;1,VALUE(G105),""))))),"]",IF(M105="","",IF(J105&gt;1,(CONCATENATE(VALUE(J105),"+")),"+")))))</f>
        <v/>
      </c>
      <c r="O105" s="5" t="str">
        <f aca="false">IF(B105&gt;0,"",IF(C105=0,CONCATENATE("[",CONCATENATE("Al",IF(D105&gt;1,VALUE(D105),""),IF(E105=0,"",CONCATENATE(" O",IF(E105&gt;1,VALUE(E105),""))),IF(F105=0,"",CONCATENATE("(OH)",IF(F105&gt;1,VALUE(F105),""))),IF(G105=0,"",CONCATENATE("(OH2)",IF(G105&gt;1,VALUE(G105),"")))),"]",IF(J105&gt;1,(CONCATENATE(VALUE(J105),"+")),"+")),CONCATENATE("[",S105,IF(P105&gt;1,VALUE(P105),""),IF((D105*3)&gt;((E105*2)+F105),"+","")," ]",VALUE(4)," ",T105,IF(H105&gt;0,VALUE(H105+1),""),"-"," ")))</f>
        <v>[Al4 O2(OH)3(OH2)5]5+</v>
      </c>
      <c r="P105" s="5" t="str">
        <f aca="false">IF(C105&lt;1,"",(IF((3*D105)-(2*E105)-F105&gt;0, (3*D105)-(2*E105)-F105, 0)))</f>
        <v/>
      </c>
      <c r="Q105" s="5" t="str">
        <f aca="false">IF(C105&lt;1,"",(27*D105)+(16*(E105+F105+G105))+(F105+(G105*2)))</f>
        <v/>
      </c>
      <c r="R105" s="5" t="str">
        <f aca="false">IF(C105&lt;1,"",27+(16*(H105+(4-H105)))+(4-H105))</f>
        <v/>
      </c>
      <c r="S105" s="5" t="str">
        <f aca="false">CONCATENATE("[",CONCATENATE("Al",IF(D105&gt;1,VALUE(D105),""),IF(E105=0,"",CONCATENATE(" O",IF(E105&gt;1,VALUE(E105),""))),IF(F105=0,"",CONCATENATE("(OH)",IF(F105&gt;1,VALUE(F105),""))),IF(G105=0,"",CONCATENATE("(OH2)",IF(G105&gt;1,VALUE(G105),"")))),"]")</f>
        <v>[Al4 O2(OH)3(OH2)5]</v>
      </c>
      <c r="T105" s="5" t="str">
        <f aca="false">CONCATENATE("[",CONCATENATE("Al",IF(H105=0,"",CONCATENATE("O",IF(H105&gt;1,VALUE(H105),""))),CONCATENATE(IF((4-H105)&gt;0,"(OH)",""),IF((4-H105)&gt;1,VALUE(4-H105),""))),"]")</f>
        <v>[Al(OH)4]</v>
      </c>
      <c r="U105" s="5" t="str">
        <f aca="false">IF(B105&gt;0,IF(M105="","",CONCATENATE("[",IF(M105="","",CONCATENATE("Al",IF(D105&gt;1,VALUE(D105),""),IF(E105=0,"",CONCATENATE(" O",IF(E105&gt;1,VALUE(E105),""))),IF(F105=0,"",CONCATENATE("(OH)",IF(F105&gt;1,VALUE(F105),""))),IF(G105=0,"",CONCATENATE("(OH2)",IF(G105&gt;1,VALUE(G105),""))))),"]",IF(M105="","",IF(J105&gt;1,(CONCATENATE(VALUE(J105),"+")),"+")))),"")</f>
        <v/>
      </c>
    </row>
    <row r="106" s="4" customFormat="true" ht="14.05" hidden="false" customHeight="false" outlineLevel="0" collapsed="false">
      <c r="A106" s="5" t="n">
        <v>6</v>
      </c>
      <c r="B106" s="5" t="n">
        <v>0</v>
      </c>
      <c r="C106" s="5" t="n">
        <v>0</v>
      </c>
      <c r="D106" s="5" t="n">
        <v>6</v>
      </c>
      <c r="E106" s="5" t="n">
        <v>0</v>
      </c>
      <c r="F106" s="5" t="n">
        <v>7</v>
      </c>
      <c r="G106" s="5" t="n">
        <v>19</v>
      </c>
      <c r="H106" s="5" t="n">
        <v>0</v>
      </c>
      <c r="I106" s="5" t="n">
        <v>623</v>
      </c>
      <c r="J106" s="5" t="n">
        <v>11</v>
      </c>
      <c r="K106" s="6" t="n">
        <v>56.6363636363636</v>
      </c>
      <c r="L106" s="7" t="n">
        <v>56.6363636363636</v>
      </c>
      <c r="M106" s="5" t="str">
        <f aca="false">IF(K106="no cation","",IF(L106="","non-candidate",""))</f>
        <v/>
      </c>
      <c r="N106" s="5" t="str">
        <f aca="false">IF(M106="","",IF(B106&gt;0,U106,CONCATENATE("[",IF(M106="","",CONCATENATE("Al",IF(C106+(D106*(1+(C106*3)))&gt;1,VALUE(C106+(D106*(1+(C106*3)))),""),CONCATENATE(IF((E106*(1+(C106*3)))+(C106*H106)&gt;0," O",""),IF((E106*(1+(C106*3)))+(C106*H106)&gt;1,VALUE((E106*(1+(C106*3)))+(C106*H106)),"")),IF(F106=0,"",CONCATENATE("(OH)",IF((F106*(1+(C106*3)))+(C106*(4-H106))&gt;1,VALUE((F106*(1+(C106*3)))+(C106*(4-H106))),""))),IF(G106=0,"",CONCATENATE("(OH2)",IF(G106&gt;1,VALUE(G106),""))))),"]",IF(M106="","",IF(J106&gt;1,(CONCATENATE(VALUE(J106),"+")),"+")))))</f>
        <v/>
      </c>
      <c r="O106" s="5" t="str">
        <f aca="false">IF(B106&gt;0,"",IF(C106=0,CONCATENATE("[",CONCATENATE("Al",IF(D106&gt;1,VALUE(D106),""),IF(E106=0,"",CONCATENATE(" O",IF(E106&gt;1,VALUE(E106),""))),IF(F106=0,"",CONCATENATE("(OH)",IF(F106&gt;1,VALUE(F106),""))),IF(G106=0,"",CONCATENATE("(OH2)",IF(G106&gt;1,VALUE(G106),"")))),"]",IF(J106&gt;1,(CONCATENATE(VALUE(J106),"+")),"+")),CONCATENATE("[",S106,IF(P106&gt;1,VALUE(P106),""),IF((D106*3)&gt;((E106*2)+F106),"+","")," ]",VALUE(4)," ",T106,IF(H106&gt;0,VALUE(H106+1),""),"-"," ")))</f>
        <v>[Al6(OH)7(OH2)19]11+</v>
      </c>
      <c r="P106" s="5" t="str">
        <f aca="false">IF(C106&lt;1,"",(IF((3*D106)-(2*E106)-F106&gt;0, (3*D106)-(2*E106)-F106, 0)))</f>
        <v/>
      </c>
      <c r="Q106" s="5" t="str">
        <f aca="false">IF(C106&lt;1,"",(27*D106)+(16*(E106+F106+G106))+(F106+(G106*2)))</f>
        <v/>
      </c>
      <c r="R106" s="5" t="str">
        <f aca="false">IF(C106&lt;1,"",27+(16*(H106+(4-H106)))+(4-H106))</f>
        <v/>
      </c>
      <c r="S106" s="5" t="str">
        <f aca="false">CONCATENATE("[",CONCATENATE("Al",IF(D106&gt;1,VALUE(D106),""),IF(E106=0,"",CONCATENATE(" O",IF(E106&gt;1,VALUE(E106),""))),IF(F106=0,"",CONCATENATE("(OH)",IF(F106&gt;1,VALUE(F106),""))),IF(G106=0,"",CONCATENATE("(OH2)",IF(G106&gt;1,VALUE(G106),"")))),"]")</f>
        <v>[Al6(OH)7(OH2)19]</v>
      </c>
      <c r="T106" s="5" t="str">
        <f aca="false">CONCATENATE("[",CONCATENATE("Al",IF(H106=0,"",CONCATENATE("O",IF(H106&gt;1,VALUE(H106),""))),CONCATENATE(IF((4-H106)&gt;0,"(OH)",""),IF((4-H106)&gt;1,VALUE(4-H106),""))),"]")</f>
        <v>[Al(OH)4]</v>
      </c>
      <c r="U106" s="5" t="str">
        <f aca="false">IF(B106&gt;0,IF(M106="","",CONCATENATE("[",IF(M106="","",CONCATENATE("Al",IF(D106&gt;1,VALUE(D106),""),IF(E106=0,"",CONCATENATE(" O",IF(E106&gt;1,VALUE(E106),""))),IF(F106=0,"",CONCATENATE("(OH)",IF(F106&gt;1,VALUE(F106),""))),IF(G106=0,"",CONCATENATE("(OH2)",IF(G106&gt;1,VALUE(G106),""))))),"]",IF(M106="","",IF(J106&gt;1,(CONCATENATE(VALUE(J106),"+")),"+")))),"")</f>
        <v/>
      </c>
    </row>
    <row r="107" s="4" customFormat="true" ht="14.05" hidden="false" customHeight="false" outlineLevel="0" collapsed="false">
      <c r="A107" s="5" t="n">
        <v>6</v>
      </c>
      <c r="B107" s="5" t="n">
        <v>0</v>
      </c>
      <c r="C107" s="5" t="n">
        <v>0</v>
      </c>
      <c r="D107" s="5" t="n">
        <v>6</v>
      </c>
      <c r="E107" s="5" t="n">
        <v>2</v>
      </c>
      <c r="F107" s="5" t="n">
        <v>3</v>
      </c>
      <c r="G107" s="5" t="n">
        <v>21</v>
      </c>
      <c r="H107" s="5" t="n">
        <v>0</v>
      </c>
      <c r="I107" s="5" t="n">
        <v>623</v>
      </c>
      <c r="J107" s="5" t="n">
        <v>11</v>
      </c>
      <c r="K107" s="6" t="n">
        <v>56.6363636363636</v>
      </c>
      <c r="L107" s="7" t="n">
        <v>56.6363636363636</v>
      </c>
      <c r="M107" s="5" t="str">
        <f aca="false">IF(K107="no cation","",IF(L107="","non-candidate",""))</f>
        <v/>
      </c>
      <c r="N107" s="5" t="str">
        <f aca="false">IF(M107="","",IF(B107&gt;0,U107,CONCATENATE("[",IF(M107="","",CONCATENATE("Al",IF(C107+(D107*(1+(C107*3)))&gt;1,VALUE(C107+(D107*(1+(C107*3)))),""),CONCATENATE(IF((E107*(1+(C107*3)))+(C107*H107)&gt;0," O",""),IF((E107*(1+(C107*3)))+(C107*H107)&gt;1,VALUE((E107*(1+(C107*3)))+(C107*H107)),"")),IF(F107=0,"",CONCATENATE("(OH)",IF((F107*(1+(C107*3)))+(C107*(4-H107))&gt;1,VALUE((F107*(1+(C107*3)))+(C107*(4-H107))),""))),IF(G107=0,"",CONCATENATE("(OH2)",IF(G107&gt;1,VALUE(G107),""))))),"]",IF(M107="","",IF(J107&gt;1,(CONCATENATE(VALUE(J107),"+")),"+")))))</f>
        <v/>
      </c>
      <c r="O107" s="5" t="str">
        <f aca="false">IF(B107&gt;0,"",IF(C107=0,CONCATENATE("[",CONCATENATE("Al",IF(D107&gt;1,VALUE(D107),""),IF(E107=0,"",CONCATENATE(" O",IF(E107&gt;1,VALUE(E107),""))),IF(F107=0,"",CONCATENATE("(OH)",IF(F107&gt;1,VALUE(F107),""))),IF(G107=0,"",CONCATENATE("(OH2)",IF(G107&gt;1,VALUE(G107),"")))),"]",IF(J107&gt;1,(CONCATENATE(VALUE(J107),"+")),"+")),CONCATENATE("[",S107,IF(P107&gt;1,VALUE(P107),""),IF((D107*3)&gt;((E107*2)+F107),"+","")," ]",VALUE(4)," ",T107,IF(H107&gt;0,VALUE(H107+1),""),"-"," ")))</f>
        <v>[Al6 O2(OH)3(OH2)21]11+</v>
      </c>
      <c r="P107" s="5" t="str">
        <f aca="false">IF(C107&lt;1,"",(IF((3*D107)-(2*E107)-F107&gt;0, (3*D107)-(2*E107)-F107, 0)))</f>
        <v/>
      </c>
      <c r="Q107" s="5" t="str">
        <f aca="false">IF(C107&lt;1,"",(27*D107)+(16*(E107+F107+G107))+(F107+(G107*2)))</f>
        <v/>
      </c>
      <c r="R107" s="5" t="str">
        <f aca="false">IF(C107&lt;1,"",27+(16*(H107+(4-H107)))+(4-H107))</f>
        <v/>
      </c>
      <c r="S107" s="5" t="str">
        <f aca="false">CONCATENATE("[",CONCATENATE("Al",IF(D107&gt;1,VALUE(D107),""),IF(E107=0,"",CONCATENATE(" O",IF(E107&gt;1,VALUE(E107),""))),IF(F107=0,"",CONCATENATE("(OH)",IF(F107&gt;1,VALUE(F107),""))),IF(G107=0,"",CONCATENATE("(OH2)",IF(G107&gt;1,VALUE(G107),"")))),"]")</f>
        <v>[Al6 O2(OH)3(OH2)21]</v>
      </c>
      <c r="T107" s="5" t="str">
        <f aca="false">CONCATENATE("[",CONCATENATE("Al",IF(H107=0,"",CONCATENATE("O",IF(H107&gt;1,VALUE(H107),""))),CONCATENATE(IF((4-H107)&gt;0,"(OH)",""),IF((4-H107)&gt;1,VALUE(4-H107),""))),"]")</f>
        <v>[Al(OH)4]</v>
      </c>
      <c r="U107" s="5" t="str">
        <f aca="false">IF(B107&gt;0,IF(M107="","",CONCATENATE("[",IF(M107="","",CONCATENATE("Al",IF(D107&gt;1,VALUE(D107),""),IF(E107=0,"",CONCATENATE(" O",IF(E107&gt;1,VALUE(E107),""))),IF(F107=0,"",CONCATENATE("(OH)",IF(F107&gt;1,VALUE(F107),""))),IF(G107=0,"",CONCATENATE("(OH2)",IF(G107&gt;1,VALUE(G107),""))))),"]",IF(M107="","",IF(J107&gt;1,(CONCATENATE(VALUE(J107),"+")),"+")))),"")</f>
        <v/>
      </c>
    </row>
    <row r="108" s="4" customFormat="true" ht="14.05" hidden="false" customHeight="false" outlineLevel="0" collapsed="false">
      <c r="A108" s="5" t="n">
        <v>4</v>
      </c>
      <c r="B108" s="5" t="n">
        <v>0</v>
      </c>
      <c r="C108" s="5" t="n">
        <v>0</v>
      </c>
      <c r="D108" s="5" t="n">
        <v>5</v>
      </c>
      <c r="E108" s="5" t="n">
        <v>0</v>
      </c>
      <c r="F108" s="5" t="n">
        <v>9</v>
      </c>
      <c r="G108" s="5" t="n">
        <v>3</v>
      </c>
      <c r="H108" s="5" t="n">
        <v>0</v>
      </c>
      <c r="I108" s="5" t="n">
        <v>342</v>
      </c>
      <c r="J108" s="5" t="n">
        <v>6</v>
      </c>
      <c r="K108" s="6" t="n">
        <v>57</v>
      </c>
      <c r="L108" s="7" t="n">
        <v>57</v>
      </c>
      <c r="M108" s="5" t="str">
        <f aca="false">IF(K108="no cation","",IF(L108="","non-candidate",""))</f>
        <v/>
      </c>
      <c r="N108" s="5" t="str">
        <f aca="false">IF(M108="","",IF(B108&gt;0,U108,CONCATENATE("[",IF(M108="","",CONCATENATE("Al",IF(C108+(D108*(1+(C108*3)))&gt;1,VALUE(C108+(D108*(1+(C108*3)))),""),CONCATENATE(IF((E108*(1+(C108*3)))+(C108*H108)&gt;0," O",""),IF((E108*(1+(C108*3)))+(C108*H108)&gt;1,VALUE((E108*(1+(C108*3)))+(C108*H108)),"")),IF(F108=0,"",CONCATENATE("(OH)",IF((F108*(1+(C108*3)))+(C108*(4-H108))&gt;1,VALUE((F108*(1+(C108*3)))+(C108*(4-H108))),""))),IF(G108=0,"",CONCATENATE("(OH2)",IF(G108&gt;1,VALUE(G108),""))))),"]",IF(M108="","",IF(J108&gt;1,(CONCATENATE(VALUE(J108),"+")),"+")))))</f>
        <v/>
      </c>
      <c r="O108" s="5" t="str">
        <f aca="false">IF(B108&gt;0,"",IF(C108=0,CONCATENATE("[",CONCATENATE("Al",IF(D108&gt;1,VALUE(D108),""),IF(E108=0,"",CONCATENATE(" O",IF(E108&gt;1,VALUE(E108),""))),IF(F108=0,"",CONCATENATE("(OH)",IF(F108&gt;1,VALUE(F108),""))),IF(G108=0,"",CONCATENATE("(OH2)",IF(G108&gt;1,VALUE(G108),"")))),"]",IF(J108&gt;1,(CONCATENATE(VALUE(J108),"+")),"+")),CONCATENATE("[",S108,IF(P108&gt;1,VALUE(P108),""),IF((D108*3)&gt;((E108*2)+F108),"+","")," ]",VALUE(4)," ",T108,IF(H108&gt;0,VALUE(H108+1),""),"-"," ")))</f>
        <v>[Al5(OH)9(OH2)3]6+</v>
      </c>
      <c r="P108" s="5" t="str">
        <f aca="false">IF(C108&lt;1,"",(IF((3*D108)-(2*E108)-F108&gt;0, (3*D108)-(2*E108)-F108, 0)))</f>
        <v/>
      </c>
      <c r="Q108" s="5" t="str">
        <f aca="false">IF(C108&lt;1,"",(27*D108)+(16*(E108+F108+G108))+(F108+(G108*2)))</f>
        <v/>
      </c>
      <c r="R108" s="5" t="str">
        <f aca="false">IF(C108&lt;1,"",27+(16*(H108+(4-H108)))+(4-H108))</f>
        <v/>
      </c>
      <c r="S108" s="5" t="str">
        <f aca="false">CONCATENATE("[",CONCATENATE("Al",IF(D108&gt;1,VALUE(D108),""),IF(E108=0,"",CONCATENATE(" O",IF(E108&gt;1,VALUE(E108),""))),IF(F108=0,"",CONCATENATE("(OH)",IF(F108&gt;1,VALUE(F108),""))),IF(G108=0,"",CONCATENATE("(OH2)",IF(G108&gt;1,VALUE(G108),"")))),"]")</f>
        <v>[Al5(OH)9(OH2)3]</v>
      </c>
      <c r="T108" s="5" t="str">
        <f aca="false">CONCATENATE("[",CONCATENATE("Al",IF(H108=0,"",CONCATENATE("O",IF(H108&gt;1,VALUE(H108),""))),CONCATENATE(IF((4-H108)&gt;0,"(OH)",""),IF((4-H108)&gt;1,VALUE(4-H108),""))),"]")</f>
        <v>[Al(OH)4]</v>
      </c>
      <c r="U108" s="5" t="str">
        <f aca="false">IF(B108&gt;0,IF(M108="","",CONCATENATE("[",IF(M108="","",CONCATENATE("Al",IF(D108&gt;1,VALUE(D108),""),IF(E108=0,"",CONCATENATE(" O",IF(E108&gt;1,VALUE(E108),""))),IF(F108=0,"",CONCATENATE("(OH)",IF(F108&gt;1,VALUE(F108),""))),IF(G108=0,"",CONCATENATE("(OH2)",IF(G108&gt;1,VALUE(G108),""))))),"]",IF(M108="","",IF(J108&gt;1,(CONCATENATE(VALUE(J108),"+")),"+")))),"")</f>
        <v/>
      </c>
    </row>
    <row r="109" s="4" customFormat="true" ht="14.05" hidden="false" customHeight="false" outlineLevel="0" collapsed="false">
      <c r="A109" s="5" t="n">
        <v>4</v>
      </c>
      <c r="B109" s="5" t="n">
        <v>0</v>
      </c>
      <c r="C109" s="5" t="n">
        <v>0</v>
      </c>
      <c r="D109" s="5" t="n">
        <v>5</v>
      </c>
      <c r="E109" s="5" t="n">
        <v>2</v>
      </c>
      <c r="F109" s="5" t="n">
        <v>5</v>
      </c>
      <c r="G109" s="5" t="n">
        <v>5</v>
      </c>
      <c r="H109" s="5" t="n">
        <v>0</v>
      </c>
      <c r="I109" s="5" t="n">
        <v>342</v>
      </c>
      <c r="J109" s="5" t="n">
        <v>6</v>
      </c>
      <c r="K109" s="6" t="n">
        <v>57</v>
      </c>
      <c r="L109" s="7" t="n">
        <v>57</v>
      </c>
      <c r="M109" s="5" t="str">
        <f aca="false">IF(K109="no cation","",IF(L109="","non-candidate",""))</f>
        <v/>
      </c>
      <c r="N109" s="5" t="str">
        <f aca="false">IF(M109="","",IF(B109&gt;0,U109,CONCATENATE("[",IF(M109="","",CONCATENATE("Al",IF(C109+(D109*(1+(C109*3)))&gt;1,VALUE(C109+(D109*(1+(C109*3)))),""),CONCATENATE(IF((E109*(1+(C109*3)))+(C109*H109)&gt;0," O",""),IF((E109*(1+(C109*3)))+(C109*H109)&gt;1,VALUE((E109*(1+(C109*3)))+(C109*H109)),"")),IF(F109=0,"",CONCATENATE("(OH)",IF((F109*(1+(C109*3)))+(C109*(4-H109))&gt;1,VALUE((F109*(1+(C109*3)))+(C109*(4-H109))),""))),IF(G109=0,"",CONCATENATE("(OH2)",IF(G109&gt;1,VALUE(G109),""))))),"]",IF(M109="","",IF(J109&gt;1,(CONCATENATE(VALUE(J109),"+")),"+")))))</f>
        <v/>
      </c>
      <c r="O109" s="5" t="str">
        <f aca="false">IF(B109&gt;0,"",IF(C109=0,CONCATENATE("[",CONCATENATE("Al",IF(D109&gt;1,VALUE(D109),""),IF(E109=0,"",CONCATENATE(" O",IF(E109&gt;1,VALUE(E109),""))),IF(F109=0,"",CONCATENATE("(OH)",IF(F109&gt;1,VALUE(F109),""))),IF(G109=0,"",CONCATENATE("(OH2)",IF(G109&gt;1,VALUE(G109),"")))),"]",IF(J109&gt;1,(CONCATENATE(VALUE(J109),"+")),"+")),CONCATENATE("[",S109,IF(P109&gt;1,VALUE(P109),""),IF((D109*3)&gt;((E109*2)+F109),"+","")," ]",VALUE(4)," ",T109,IF(H109&gt;0,VALUE(H109+1),""),"-"," ")))</f>
        <v>[Al5 O2(OH)5(OH2)5]6+</v>
      </c>
      <c r="P109" s="5" t="str">
        <f aca="false">IF(C109&lt;1,"",(IF((3*D109)-(2*E109)-F109&gt;0, (3*D109)-(2*E109)-F109, 0)))</f>
        <v/>
      </c>
      <c r="Q109" s="5" t="str">
        <f aca="false">IF(C109&lt;1,"",(27*D109)+(16*(E109+F109+G109))+(F109+(G109*2)))</f>
        <v/>
      </c>
      <c r="R109" s="5" t="str">
        <f aca="false">IF(C109&lt;1,"",27+(16*(H109+(4-H109)))+(4-H109))</f>
        <v/>
      </c>
      <c r="S109" s="5" t="str">
        <f aca="false">CONCATENATE("[",CONCATENATE("Al",IF(D109&gt;1,VALUE(D109),""),IF(E109=0,"",CONCATENATE(" O",IF(E109&gt;1,VALUE(E109),""))),IF(F109=0,"",CONCATENATE("(OH)",IF(F109&gt;1,VALUE(F109),""))),IF(G109=0,"",CONCATENATE("(OH2)",IF(G109&gt;1,VALUE(G109),"")))),"]")</f>
        <v>[Al5 O2(OH)5(OH2)5]</v>
      </c>
      <c r="T109" s="5" t="str">
        <f aca="false">CONCATENATE("[",CONCATENATE("Al",IF(H109=0,"",CONCATENATE("O",IF(H109&gt;1,VALUE(H109),""))),CONCATENATE(IF((4-H109)&gt;0,"(OH)",""),IF((4-H109)&gt;1,VALUE(4-H109),""))),"]")</f>
        <v>[Al(OH)4]</v>
      </c>
      <c r="U109" s="5" t="str">
        <f aca="false">IF(B109&gt;0,IF(M109="","",CONCATENATE("[",IF(M109="","",CONCATENATE("Al",IF(D109&gt;1,VALUE(D109),""),IF(E109=0,"",CONCATENATE(" O",IF(E109&gt;1,VALUE(E109),""))),IF(F109=0,"",CONCATENATE("(OH)",IF(F109&gt;1,VALUE(F109),""))),IF(G109=0,"",CONCATENATE("(OH2)",IF(G109&gt;1,VALUE(G109),""))))),"]",IF(M109="","",IF(J109&gt;1,(CONCATENATE(VALUE(J109),"+")),"+")))),"")</f>
        <v/>
      </c>
    </row>
    <row r="110" s="4" customFormat="true" ht="14.05" hidden="false" customHeight="false" outlineLevel="0" collapsed="false">
      <c r="A110" s="5" t="n">
        <v>4</v>
      </c>
      <c r="B110" s="5" t="n">
        <v>0</v>
      </c>
      <c r="C110" s="5" t="n">
        <v>0</v>
      </c>
      <c r="D110" s="3" t="n">
        <v>5</v>
      </c>
      <c r="E110" s="3" t="n">
        <v>4</v>
      </c>
      <c r="F110" s="5" t="n">
        <v>1</v>
      </c>
      <c r="G110" s="5" t="n">
        <v>7</v>
      </c>
      <c r="H110" s="5" t="n">
        <v>0</v>
      </c>
      <c r="I110" s="5" t="n">
        <v>342</v>
      </c>
      <c r="J110" s="5" t="n">
        <v>6</v>
      </c>
      <c r="K110" s="6" t="n">
        <v>57</v>
      </c>
      <c r="L110" s="7" t="n">
        <v>57</v>
      </c>
      <c r="M110" s="5" t="str">
        <f aca="false">IF(K110="no cation","",IF(L110="","non-candidate",""))</f>
        <v/>
      </c>
      <c r="N110" s="5" t="str">
        <f aca="false">IF(M110="","",IF(B110&gt;0,U110,CONCATENATE("[",IF(M110="","",CONCATENATE("Al",IF(C110+(D110*(1+(C110*3)))&gt;1,VALUE(C110+(D110*(1+(C110*3)))),""),CONCATENATE(IF((E110*(1+(C110*3)))+(C110*H110)&gt;0," O",""),IF((E110*(1+(C110*3)))+(C110*H110)&gt;1,VALUE((E110*(1+(C110*3)))+(C110*H110)),"")),IF(F110=0,"",CONCATENATE("(OH)",IF((F110*(1+(C110*3)))+(C110*(4-H110))&gt;1,VALUE((F110*(1+(C110*3)))+(C110*(4-H110))),""))),IF(G110=0,"",CONCATENATE("(OH2)",IF(G110&gt;1,VALUE(G110),""))))),"]",IF(M110="","",IF(J110&gt;1,(CONCATENATE(VALUE(J110),"+")),"+")))))</f>
        <v/>
      </c>
      <c r="O110" s="5" t="str">
        <f aca="false">IF(B110&gt;0,"",IF(C110=0,CONCATENATE("[",CONCATENATE("Al",IF(D110&gt;1,VALUE(D110),""),IF(E110=0,"",CONCATENATE(" O",IF(E110&gt;1,VALUE(E110),""))),IF(F110=0,"",CONCATENATE("(OH)",IF(F110&gt;1,VALUE(F110),""))),IF(G110=0,"",CONCATENATE("(OH2)",IF(G110&gt;1,VALUE(G110),"")))),"]",IF(J110&gt;1,(CONCATENATE(VALUE(J110),"+")),"+")),CONCATENATE("[",S110,IF(P110&gt;1,VALUE(P110),""),IF((D110*3)&gt;((E110*2)+F110),"+","")," ]",VALUE(4)," ",T110,IF(H110&gt;0,VALUE(H110+1),""),"-"," ")))</f>
        <v>[Al5 O4(OH)(OH2)7]6+</v>
      </c>
      <c r="P110" s="5" t="str">
        <f aca="false">IF(C110&lt;1,"",(IF((3*D110)-(2*E110)-F110&gt;0, (3*D110)-(2*E110)-F110, 0)))</f>
        <v/>
      </c>
      <c r="Q110" s="5" t="str">
        <f aca="false">IF(C110&lt;1,"",(27*D110)+(16*(E110+F110+G110))+(F110+(G110*2)))</f>
        <v/>
      </c>
      <c r="R110" s="5" t="str">
        <f aca="false">IF(C110&lt;1,"",27+(16*(H110+(4-H110)))+(4-H110))</f>
        <v/>
      </c>
      <c r="S110" s="5" t="str">
        <f aca="false">CONCATENATE("[",CONCATENATE("Al",IF(D110&gt;1,VALUE(D110),""),IF(E110=0,"",CONCATENATE(" O",IF(E110&gt;1,VALUE(E110),""))),IF(F110=0,"",CONCATENATE("(OH)",IF(F110&gt;1,VALUE(F110),""))),IF(G110=0,"",CONCATENATE("(OH2)",IF(G110&gt;1,VALUE(G110),"")))),"]")</f>
        <v>[Al5 O4(OH)(OH2)7]</v>
      </c>
      <c r="T110" s="5" t="str">
        <f aca="false">CONCATENATE("[",CONCATENATE("Al",IF(H110=0,"",CONCATENATE("O",IF(H110&gt;1,VALUE(H110),""))),CONCATENATE(IF((4-H110)&gt;0,"(OH)",""),IF((4-H110)&gt;1,VALUE(4-H110),""))),"]")</f>
        <v>[Al(OH)4]</v>
      </c>
      <c r="U110" s="5" t="str">
        <f aca="false">IF(B110&gt;0,IF(M110="","",CONCATENATE("[",IF(M110="","",CONCATENATE("Al",IF(D110&gt;1,VALUE(D110),""),IF(E110=0,"",CONCATENATE(" O",IF(E110&gt;1,VALUE(E110),""))),IF(F110=0,"",CONCATENATE("(OH)",IF(F110&gt;1,VALUE(F110),""))),IF(G110=0,"",CONCATENATE("(OH2)",IF(G110&gt;1,VALUE(G110),""))))),"]",IF(M110="","",IF(J110&gt;1,(CONCATENATE(VALUE(J110),"+")),"+")))),"")</f>
        <v/>
      </c>
    </row>
    <row r="111" s="4" customFormat="true" ht="14.05" hidden="false" customHeight="false" outlineLevel="0" collapsed="false">
      <c r="A111" s="5" t="n">
        <v>4</v>
      </c>
      <c r="B111" s="5" t="n">
        <v>0</v>
      </c>
      <c r="C111" s="5" t="n">
        <v>0</v>
      </c>
      <c r="D111" s="5" t="n">
        <v>6</v>
      </c>
      <c r="E111" s="5" t="n">
        <v>0</v>
      </c>
      <c r="F111" s="5" t="n">
        <v>11</v>
      </c>
      <c r="G111" s="5" t="n">
        <v>3</v>
      </c>
      <c r="H111" s="5" t="n">
        <v>0</v>
      </c>
      <c r="I111" s="5" t="n">
        <v>403</v>
      </c>
      <c r="J111" s="5" t="n">
        <v>7</v>
      </c>
      <c r="K111" s="6" t="n">
        <v>57.5714285714286</v>
      </c>
      <c r="L111" s="7" t="n">
        <v>57.5714285714286</v>
      </c>
      <c r="M111" s="5" t="str">
        <f aca="false">IF(K111="no cation","",IF(L111="","non-candidate",""))</f>
        <v/>
      </c>
      <c r="N111" s="5" t="str">
        <f aca="false">IF(M111="","",IF(B111&gt;0,U111,CONCATENATE("[",IF(M111="","",CONCATENATE("Al",IF(C111+(D111*(1+(C111*3)))&gt;1,VALUE(C111+(D111*(1+(C111*3)))),""),CONCATENATE(IF((E111*(1+(C111*3)))+(C111*H111)&gt;0," O",""),IF((E111*(1+(C111*3)))+(C111*H111)&gt;1,VALUE((E111*(1+(C111*3)))+(C111*H111)),"")),IF(F111=0,"",CONCATENATE("(OH)",IF((F111*(1+(C111*3)))+(C111*(4-H111))&gt;1,VALUE((F111*(1+(C111*3)))+(C111*(4-H111))),""))),IF(G111=0,"",CONCATENATE("(OH2)",IF(G111&gt;1,VALUE(G111),""))))),"]",IF(M111="","",IF(J111&gt;1,(CONCATENATE(VALUE(J111),"+")),"+")))))</f>
        <v/>
      </c>
      <c r="O111" s="5" t="str">
        <f aca="false">IF(B111&gt;0,"",IF(C111=0,CONCATENATE("[",CONCATENATE("Al",IF(D111&gt;1,VALUE(D111),""),IF(E111=0,"",CONCATENATE(" O",IF(E111&gt;1,VALUE(E111),""))),IF(F111=0,"",CONCATENATE("(OH)",IF(F111&gt;1,VALUE(F111),""))),IF(G111=0,"",CONCATENATE("(OH2)",IF(G111&gt;1,VALUE(G111),"")))),"]",IF(J111&gt;1,(CONCATENATE(VALUE(J111),"+")),"+")),CONCATENATE("[",S111,IF(P111&gt;1,VALUE(P111),""),IF((D111*3)&gt;((E111*2)+F111),"+","")," ]",VALUE(4)," ",T111,IF(H111&gt;0,VALUE(H111+1),""),"-"," ")))</f>
        <v>[Al6(OH)11(OH2)3]7+</v>
      </c>
      <c r="P111" s="5" t="str">
        <f aca="false">IF(C111&lt;1,"",(IF((3*D111)-(2*E111)-F111&gt;0, (3*D111)-(2*E111)-F111, 0)))</f>
        <v/>
      </c>
      <c r="Q111" s="5" t="str">
        <f aca="false">IF(C111&lt;1,"",(27*D111)+(16*(E111+F111+G111))+(F111+(G111*2)))</f>
        <v/>
      </c>
      <c r="R111" s="5" t="str">
        <f aca="false">IF(C111&lt;1,"",27+(16*(H111+(4-H111)))+(4-H111))</f>
        <v/>
      </c>
      <c r="S111" s="5" t="str">
        <f aca="false">CONCATENATE("[",CONCATENATE("Al",IF(D111&gt;1,VALUE(D111),""),IF(E111=0,"",CONCATENATE(" O",IF(E111&gt;1,VALUE(E111),""))),IF(F111=0,"",CONCATENATE("(OH)",IF(F111&gt;1,VALUE(F111),""))),IF(G111=0,"",CONCATENATE("(OH2)",IF(G111&gt;1,VALUE(G111),"")))),"]")</f>
        <v>[Al6(OH)11(OH2)3]</v>
      </c>
      <c r="T111" s="5" t="str">
        <f aca="false">CONCATENATE("[",CONCATENATE("Al",IF(H111=0,"",CONCATENATE("O",IF(H111&gt;1,VALUE(H111),""))),CONCATENATE(IF((4-H111)&gt;0,"(OH)",""),IF((4-H111)&gt;1,VALUE(4-H111),""))),"]")</f>
        <v>[Al(OH)4]</v>
      </c>
      <c r="U111" s="5" t="str">
        <f aca="false">IF(B111&gt;0,IF(M111="","",CONCATENATE("[",IF(M111="","",CONCATENATE("Al",IF(D111&gt;1,VALUE(D111),""),IF(E111=0,"",CONCATENATE(" O",IF(E111&gt;1,VALUE(E111),""))),IF(F111=0,"",CONCATENATE("(OH)",IF(F111&gt;1,VALUE(F111),""))),IF(G111=0,"",CONCATENATE("(OH2)",IF(G111&gt;1,VALUE(G111),""))))),"]",IF(M111="","",IF(J111&gt;1,(CONCATENATE(VALUE(J111),"+")),"+")))),"")</f>
        <v/>
      </c>
    </row>
    <row r="112" s="4" customFormat="true" ht="14.05" hidden="false" customHeight="false" outlineLevel="0" collapsed="false">
      <c r="A112" s="5" t="n">
        <v>4</v>
      </c>
      <c r="B112" s="5" t="n">
        <v>0</v>
      </c>
      <c r="C112" s="5" t="n">
        <v>0</v>
      </c>
      <c r="D112" s="5" t="n">
        <v>6</v>
      </c>
      <c r="E112" s="5" t="n">
        <v>2</v>
      </c>
      <c r="F112" s="5" t="n">
        <v>7</v>
      </c>
      <c r="G112" s="5" t="n">
        <v>5</v>
      </c>
      <c r="H112" s="5" t="n">
        <v>0</v>
      </c>
      <c r="I112" s="5" t="n">
        <v>403</v>
      </c>
      <c r="J112" s="5" t="n">
        <v>7</v>
      </c>
      <c r="K112" s="6" t="n">
        <v>57.5714285714286</v>
      </c>
      <c r="L112" s="7" t="n">
        <v>57.5714285714286</v>
      </c>
      <c r="M112" s="5" t="str">
        <f aca="false">IF(K112="no cation","",IF(L112="","non-candidate",""))</f>
        <v/>
      </c>
      <c r="N112" s="5" t="str">
        <f aca="false">IF(M112="","",IF(B112&gt;0,U112,CONCATENATE("[",IF(M112="","",CONCATENATE("Al",IF(C112+(D112*(1+(C112*3)))&gt;1,VALUE(C112+(D112*(1+(C112*3)))),""),CONCATENATE(IF((E112*(1+(C112*3)))+(C112*H112)&gt;0," O",""),IF((E112*(1+(C112*3)))+(C112*H112)&gt;1,VALUE((E112*(1+(C112*3)))+(C112*H112)),"")),IF(F112=0,"",CONCATENATE("(OH)",IF((F112*(1+(C112*3)))+(C112*(4-H112))&gt;1,VALUE((F112*(1+(C112*3)))+(C112*(4-H112))),""))),IF(G112=0,"",CONCATENATE("(OH2)",IF(G112&gt;1,VALUE(G112),""))))),"]",IF(M112="","",IF(J112&gt;1,(CONCATENATE(VALUE(J112),"+")),"+")))))</f>
        <v/>
      </c>
      <c r="O112" s="5" t="str">
        <f aca="false">IF(B112&gt;0,"",IF(C112=0,CONCATENATE("[",CONCATENATE("Al",IF(D112&gt;1,VALUE(D112),""),IF(E112=0,"",CONCATENATE(" O",IF(E112&gt;1,VALUE(E112),""))),IF(F112=0,"",CONCATENATE("(OH)",IF(F112&gt;1,VALUE(F112),""))),IF(G112=0,"",CONCATENATE("(OH2)",IF(G112&gt;1,VALUE(G112),"")))),"]",IF(J112&gt;1,(CONCATENATE(VALUE(J112),"+")),"+")),CONCATENATE("[",S112,IF(P112&gt;1,VALUE(P112),""),IF((D112*3)&gt;((E112*2)+F112),"+","")," ]",VALUE(4)," ",T112,IF(H112&gt;0,VALUE(H112+1),""),"-"," ")))</f>
        <v>[Al6 O2(OH)7(OH2)5]7+</v>
      </c>
      <c r="P112" s="5" t="str">
        <f aca="false">IF(C112&lt;1,"",(IF((3*D112)-(2*E112)-F112&gt;0, (3*D112)-(2*E112)-F112, 0)))</f>
        <v/>
      </c>
      <c r="Q112" s="5" t="str">
        <f aca="false">IF(C112&lt;1,"",(27*D112)+(16*(E112+F112+G112))+(F112+(G112*2)))</f>
        <v/>
      </c>
      <c r="R112" s="5" t="str">
        <f aca="false">IF(C112&lt;1,"",27+(16*(H112+(4-H112)))+(4-H112))</f>
        <v/>
      </c>
      <c r="S112" s="5" t="str">
        <f aca="false">CONCATENATE("[",CONCATENATE("Al",IF(D112&gt;1,VALUE(D112),""),IF(E112=0,"",CONCATENATE(" O",IF(E112&gt;1,VALUE(E112),""))),IF(F112=0,"",CONCATENATE("(OH)",IF(F112&gt;1,VALUE(F112),""))),IF(G112=0,"",CONCATENATE("(OH2)",IF(G112&gt;1,VALUE(G112),"")))),"]")</f>
        <v>[Al6 O2(OH)7(OH2)5]</v>
      </c>
      <c r="T112" s="5" t="str">
        <f aca="false">CONCATENATE("[",CONCATENATE("Al",IF(H112=0,"",CONCATENATE("O",IF(H112&gt;1,VALUE(H112),""))),CONCATENATE(IF((4-H112)&gt;0,"(OH)",""),IF((4-H112)&gt;1,VALUE(4-H112),""))),"]")</f>
        <v>[Al(OH)4]</v>
      </c>
      <c r="U112" s="5" t="str">
        <f aca="false">IF(B112&gt;0,IF(M112="","",CONCATENATE("[",IF(M112="","",CONCATENATE("Al",IF(D112&gt;1,VALUE(D112),""),IF(E112=0,"",CONCATENATE(" O",IF(E112&gt;1,VALUE(E112),""))),IF(F112=0,"",CONCATENATE("(OH)",IF(F112&gt;1,VALUE(F112),""))),IF(G112=0,"",CONCATENATE("(OH2)",IF(G112&gt;1,VALUE(G112),""))))),"]",IF(M112="","",IF(J112&gt;1,(CONCATENATE(VALUE(J112),"+")),"+")))),"")</f>
        <v/>
      </c>
    </row>
    <row r="113" s="4" customFormat="true" ht="14.05" hidden="false" customHeight="false" outlineLevel="0" collapsed="false">
      <c r="A113" s="5" t="n">
        <v>4</v>
      </c>
      <c r="B113" s="5" t="n">
        <v>0</v>
      </c>
      <c r="C113" s="5" t="n">
        <v>0</v>
      </c>
      <c r="D113" s="5" t="n">
        <v>6</v>
      </c>
      <c r="E113" s="5" t="n">
        <v>4</v>
      </c>
      <c r="F113" s="5" t="n">
        <v>3</v>
      </c>
      <c r="G113" s="5" t="n">
        <v>7</v>
      </c>
      <c r="H113" s="5" t="n">
        <v>0</v>
      </c>
      <c r="I113" s="5" t="n">
        <v>403</v>
      </c>
      <c r="J113" s="5" t="n">
        <v>7</v>
      </c>
      <c r="K113" s="6" t="n">
        <v>57.5714285714286</v>
      </c>
      <c r="L113" s="7" t="n">
        <v>57.5714285714286</v>
      </c>
      <c r="M113" s="5" t="str">
        <f aca="false">IF(K113="no cation","",IF(L113="","non-candidate",""))</f>
        <v/>
      </c>
      <c r="N113" s="5" t="str">
        <f aca="false">IF(M113="","",IF(B113&gt;0,U113,CONCATENATE("[",IF(M113="","",CONCATENATE("Al",IF(C113+(D113*(1+(C113*3)))&gt;1,VALUE(C113+(D113*(1+(C113*3)))),""),CONCATENATE(IF((E113*(1+(C113*3)))+(C113*H113)&gt;0," O",""),IF((E113*(1+(C113*3)))+(C113*H113)&gt;1,VALUE((E113*(1+(C113*3)))+(C113*H113)),"")),IF(F113=0,"",CONCATENATE("(OH)",IF((F113*(1+(C113*3)))+(C113*(4-H113))&gt;1,VALUE((F113*(1+(C113*3)))+(C113*(4-H113))),""))),IF(G113=0,"",CONCATENATE("(OH2)",IF(G113&gt;1,VALUE(G113),""))))),"]",IF(M113="","",IF(J113&gt;1,(CONCATENATE(VALUE(J113),"+")),"+")))))</f>
        <v/>
      </c>
      <c r="O113" s="5" t="str">
        <f aca="false">IF(B113&gt;0,"",IF(C113=0,CONCATENATE("[",CONCATENATE("Al",IF(D113&gt;1,VALUE(D113),""),IF(E113=0,"",CONCATENATE(" O",IF(E113&gt;1,VALUE(E113),""))),IF(F113=0,"",CONCATENATE("(OH)",IF(F113&gt;1,VALUE(F113),""))),IF(G113=0,"",CONCATENATE("(OH2)",IF(G113&gt;1,VALUE(G113),"")))),"]",IF(J113&gt;1,(CONCATENATE(VALUE(J113),"+")),"+")),CONCATENATE("[",S113,IF(P113&gt;1,VALUE(P113),""),IF((D113*3)&gt;((E113*2)+F113),"+","")," ]",VALUE(4)," ",T113,IF(H113&gt;0,VALUE(H113+1),""),"-"," ")))</f>
        <v>[Al6 O4(OH)3(OH2)7]7+</v>
      </c>
      <c r="P113" s="5" t="str">
        <f aca="false">IF(C113&lt;1,"",(IF((3*D113)-(2*E113)-F113&gt;0, (3*D113)-(2*E113)-F113, 0)))</f>
        <v/>
      </c>
      <c r="Q113" s="5" t="str">
        <f aca="false">IF(C113&lt;1,"",(27*D113)+(16*(E113+F113+G113))+(F113+(G113*2)))</f>
        <v/>
      </c>
      <c r="R113" s="5" t="str">
        <f aca="false">IF(C113&lt;1,"",27+(16*(H113+(4-H113)))+(4-H113))</f>
        <v/>
      </c>
      <c r="S113" s="5" t="str">
        <f aca="false">CONCATENATE("[",CONCATENATE("Al",IF(D113&gt;1,VALUE(D113),""),IF(E113=0,"",CONCATENATE(" O",IF(E113&gt;1,VALUE(E113),""))),IF(F113=0,"",CONCATENATE("(OH)",IF(F113&gt;1,VALUE(F113),""))),IF(G113=0,"",CONCATENATE("(OH2)",IF(G113&gt;1,VALUE(G113),"")))),"]")</f>
        <v>[Al6 O4(OH)3(OH2)7]</v>
      </c>
      <c r="T113" s="5" t="str">
        <f aca="false">CONCATENATE("[",CONCATENATE("Al",IF(H113=0,"",CONCATENATE("O",IF(H113&gt;1,VALUE(H113),""))),CONCATENATE(IF((4-H113)&gt;0,"(OH)",""),IF((4-H113)&gt;1,VALUE(4-H113),""))),"]")</f>
        <v>[Al(OH)4]</v>
      </c>
      <c r="U113" s="5" t="str">
        <f aca="false">IF(B113&gt;0,IF(M113="","",CONCATENATE("[",IF(M113="","",CONCATENATE("Al",IF(D113&gt;1,VALUE(D113),""),IF(E113=0,"",CONCATENATE(" O",IF(E113&gt;1,VALUE(E113),""))),IF(F113=0,"",CONCATENATE("(OH)",IF(F113&gt;1,VALUE(F113),""))),IF(G113=0,"",CONCATENATE("(OH2)",IF(G113&gt;1,VALUE(G113),""))))),"]",IF(M113="","",IF(J113&gt;1,(CONCATENATE(VALUE(J113),"+")),"+")))),"")</f>
        <v/>
      </c>
    </row>
    <row r="114" s="4" customFormat="true" ht="14.05" hidden="false" customHeight="false" outlineLevel="0" collapsed="false">
      <c r="A114" s="5" t="n">
        <v>6</v>
      </c>
      <c r="B114" s="5" t="n">
        <v>0</v>
      </c>
      <c r="C114" s="5" t="n">
        <v>0</v>
      </c>
      <c r="D114" s="5" t="n">
        <v>2</v>
      </c>
      <c r="E114" s="5" t="n">
        <v>0</v>
      </c>
      <c r="F114" s="5" t="n">
        <v>2</v>
      </c>
      <c r="G114" s="5" t="n">
        <v>8</v>
      </c>
      <c r="H114" s="5" t="n">
        <v>0</v>
      </c>
      <c r="I114" s="5" t="n">
        <v>232</v>
      </c>
      <c r="J114" s="5" t="n">
        <v>4</v>
      </c>
      <c r="K114" s="6" t="n">
        <v>58</v>
      </c>
      <c r="L114" s="7" t="n">
        <v>58</v>
      </c>
      <c r="M114" s="5" t="str">
        <f aca="false">IF(K114="no cation","",IF(L114="","non-candidate",""))</f>
        <v/>
      </c>
      <c r="N114" s="5" t="str">
        <f aca="false">IF(M114="","",IF(B114&gt;0,U114,CONCATENATE("[",IF(M114="","",CONCATENATE("Al",IF(C114+(D114*(1+(C114*3)))&gt;1,VALUE(C114+(D114*(1+(C114*3)))),""),CONCATENATE(IF((E114*(1+(C114*3)))+(C114*H114)&gt;0," O",""),IF((E114*(1+(C114*3)))+(C114*H114)&gt;1,VALUE((E114*(1+(C114*3)))+(C114*H114)),"")),IF(F114=0,"",CONCATENATE("(OH)",IF((F114*(1+(C114*3)))+(C114*(4-H114))&gt;1,VALUE((F114*(1+(C114*3)))+(C114*(4-H114))),""))),IF(G114=0,"",CONCATENATE("(OH2)",IF(G114&gt;1,VALUE(G114),""))))),"]",IF(M114="","",IF(J114&gt;1,(CONCATENATE(VALUE(J114),"+")),"+")))))</f>
        <v/>
      </c>
      <c r="O114" s="5" t="str">
        <f aca="false">IF(B114&gt;0,"",IF(C114=0,CONCATENATE("[",CONCATENATE("Al",IF(D114&gt;1,VALUE(D114),""),IF(E114=0,"",CONCATENATE(" O",IF(E114&gt;1,VALUE(E114),""))),IF(F114=0,"",CONCATENATE("(OH)",IF(F114&gt;1,VALUE(F114),""))),IF(G114=0,"",CONCATENATE("(OH2)",IF(G114&gt;1,VALUE(G114),"")))),"]",IF(J114&gt;1,(CONCATENATE(VALUE(J114),"+")),"+")),CONCATENATE("[",S114,IF(P114&gt;1,VALUE(P114),""),IF((D114*3)&gt;((E114*2)+F114),"+","")," ]",VALUE(4)," ",T114,IF(H114&gt;0,VALUE(H114+1),""),"-"," ")))</f>
        <v>[Al2(OH)2(OH2)8]4+</v>
      </c>
      <c r="P114" s="5" t="str">
        <f aca="false">IF(C114&lt;1,"",(IF((3*D114)-(2*E114)-F114&gt;0, (3*D114)-(2*E114)-F114, 0)))</f>
        <v/>
      </c>
      <c r="Q114" s="5" t="str">
        <f aca="false">IF(C114&lt;1,"",(27*D114)+(16*(E114+F114+G114))+(F114+(G114*2)))</f>
        <v/>
      </c>
      <c r="R114" s="5" t="str">
        <f aca="false">IF(C114&lt;1,"",27+(16*(H114+(4-H114)))+(4-H114))</f>
        <v/>
      </c>
      <c r="S114" s="5" t="str">
        <f aca="false">CONCATENATE("[",CONCATENATE("Al",IF(D114&gt;1,VALUE(D114),""),IF(E114=0,"",CONCATENATE(" O",IF(E114&gt;1,VALUE(E114),""))),IF(F114=0,"",CONCATENATE("(OH)",IF(F114&gt;1,VALUE(F114),""))),IF(G114=0,"",CONCATENATE("(OH2)",IF(G114&gt;1,VALUE(G114),"")))),"]")</f>
        <v>[Al2(OH)2(OH2)8]</v>
      </c>
      <c r="T114" s="5" t="str">
        <f aca="false">CONCATENATE("[",CONCATENATE("Al",IF(H114=0,"",CONCATENATE("O",IF(H114&gt;1,VALUE(H114),""))),CONCATENATE(IF((4-H114)&gt;0,"(OH)",""),IF((4-H114)&gt;1,VALUE(4-H114),""))),"]")</f>
        <v>[Al(OH)4]</v>
      </c>
      <c r="U114" s="5" t="str">
        <f aca="false">IF(B114&gt;0,IF(M114="","",CONCATENATE("[",IF(M114="","",CONCATENATE("Al",IF(D114&gt;1,VALUE(D114),""),IF(E114=0,"",CONCATENATE(" O",IF(E114&gt;1,VALUE(E114),""))),IF(F114=0,"",CONCATENATE("(OH)",IF(F114&gt;1,VALUE(F114),""))),IF(G114=0,"",CONCATENATE("(OH2)",IF(G114&gt;1,VALUE(G114),""))))),"]",IF(M114="","",IF(J114&gt;1,(CONCATENATE(VALUE(J114),"+")),"+")))),"")</f>
        <v/>
      </c>
    </row>
    <row r="115" s="4" customFormat="true" ht="14.05" hidden="false" customHeight="false" outlineLevel="0" collapsed="false">
      <c r="A115" s="5" t="n">
        <v>6</v>
      </c>
      <c r="B115" s="5" t="n">
        <v>0</v>
      </c>
      <c r="C115" s="5" t="n">
        <v>0</v>
      </c>
      <c r="D115" s="5" t="n">
        <v>5</v>
      </c>
      <c r="E115" s="5" t="n">
        <v>0</v>
      </c>
      <c r="F115" s="5" t="n">
        <v>6</v>
      </c>
      <c r="G115" s="5" t="n">
        <v>16</v>
      </c>
      <c r="H115" s="5" t="n">
        <v>0</v>
      </c>
      <c r="I115" s="5" t="n">
        <v>525</v>
      </c>
      <c r="J115" s="5" t="n">
        <v>9</v>
      </c>
      <c r="K115" s="6" t="n">
        <v>58.3333333333333</v>
      </c>
      <c r="L115" s="7" t="n">
        <v>58.3333333333333</v>
      </c>
      <c r="M115" s="5" t="str">
        <f aca="false">IF(K115="no cation","",IF(L115="","non-candidate",""))</f>
        <v/>
      </c>
      <c r="N115" s="5" t="str">
        <f aca="false">IF(M115="","",IF(B115&gt;0,U115,CONCATENATE("[",IF(M115="","",CONCATENATE("Al",IF(C115+(D115*(1+(C115*3)))&gt;1,VALUE(C115+(D115*(1+(C115*3)))),""),CONCATENATE(IF((E115*(1+(C115*3)))+(C115*H115)&gt;0," O",""),IF((E115*(1+(C115*3)))+(C115*H115)&gt;1,VALUE((E115*(1+(C115*3)))+(C115*H115)),"")),IF(F115=0,"",CONCATENATE("(OH)",IF((F115*(1+(C115*3)))+(C115*(4-H115))&gt;1,VALUE((F115*(1+(C115*3)))+(C115*(4-H115))),""))),IF(G115=0,"",CONCATENATE("(OH2)",IF(G115&gt;1,VALUE(G115),""))))),"]",IF(M115="","",IF(J115&gt;1,(CONCATENATE(VALUE(J115),"+")),"+")))))</f>
        <v/>
      </c>
      <c r="O115" s="5" t="str">
        <f aca="false">IF(B115&gt;0,"",IF(C115=0,CONCATENATE("[",CONCATENATE("Al",IF(D115&gt;1,VALUE(D115),""),IF(E115=0,"",CONCATENATE(" O",IF(E115&gt;1,VALUE(E115),""))),IF(F115=0,"",CONCATENATE("(OH)",IF(F115&gt;1,VALUE(F115),""))),IF(G115=0,"",CONCATENATE("(OH2)",IF(G115&gt;1,VALUE(G115),"")))),"]",IF(J115&gt;1,(CONCATENATE(VALUE(J115),"+")),"+")),CONCATENATE("[",S115,IF(P115&gt;1,VALUE(P115),""),IF((D115*3)&gt;((E115*2)+F115),"+","")," ]",VALUE(4)," ",T115,IF(H115&gt;0,VALUE(H115+1),""),"-"," ")))</f>
        <v>[Al5(OH)6(OH2)16]9+</v>
      </c>
      <c r="P115" s="5" t="str">
        <f aca="false">IF(C115&lt;1,"",(IF((3*D115)-(2*E115)-F115&gt;0, (3*D115)-(2*E115)-F115, 0)))</f>
        <v/>
      </c>
      <c r="Q115" s="5" t="str">
        <f aca="false">IF(C115&lt;1,"",(27*D115)+(16*(E115+F115+G115))+(F115+(G115*2)))</f>
        <v/>
      </c>
      <c r="R115" s="5" t="str">
        <f aca="false">IF(C115&lt;1,"",27+(16*(H115+(4-H115)))+(4-H115))</f>
        <v/>
      </c>
      <c r="S115" s="5" t="str">
        <f aca="false">CONCATENATE("[",CONCATENATE("Al",IF(D115&gt;1,VALUE(D115),""),IF(E115=0,"",CONCATENATE(" O",IF(E115&gt;1,VALUE(E115),""))),IF(F115=0,"",CONCATENATE("(OH)",IF(F115&gt;1,VALUE(F115),""))),IF(G115=0,"",CONCATENATE("(OH2)",IF(G115&gt;1,VALUE(G115),"")))),"]")</f>
        <v>[Al5(OH)6(OH2)16]</v>
      </c>
      <c r="T115" s="5" t="str">
        <f aca="false">CONCATENATE("[",CONCATENATE("Al",IF(H115=0,"",CONCATENATE("O",IF(H115&gt;1,VALUE(H115),""))),CONCATENATE(IF((4-H115)&gt;0,"(OH)",""),IF((4-H115)&gt;1,VALUE(4-H115),""))),"]")</f>
        <v>[Al(OH)4]</v>
      </c>
      <c r="U115" s="5" t="str">
        <f aca="false">IF(B115&gt;0,IF(M115="","",CONCATENATE("[",IF(M115="","",CONCATENATE("Al",IF(D115&gt;1,VALUE(D115),""),IF(E115=0,"",CONCATENATE(" O",IF(E115&gt;1,VALUE(E115),""))),IF(F115=0,"",CONCATENATE("(OH)",IF(F115&gt;1,VALUE(F115),""))),IF(G115=0,"",CONCATENATE("(OH2)",IF(G115&gt;1,VALUE(G115),""))))),"]",IF(M115="","",IF(J115&gt;1,(CONCATENATE(VALUE(J115),"+")),"+")))),"")</f>
        <v/>
      </c>
    </row>
    <row r="116" s="4" customFormat="true" ht="14.05" hidden="false" customHeight="false" outlineLevel="0" collapsed="false">
      <c r="A116" s="5" t="n">
        <v>6</v>
      </c>
      <c r="B116" s="5" t="n">
        <v>0</v>
      </c>
      <c r="C116" s="5" t="n">
        <v>0</v>
      </c>
      <c r="D116" s="5" t="n">
        <v>5</v>
      </c>
      <c r="E116" s="5" t="n">
        <v>2</v>
      </c>
      <c r="F116" s="5" t="n">
        <v>2</v>
      </c>
      <c r="G116" s="5" t="n">
        <v>18</v>
      </c>
      <c r="H116" s="5" t="n">
        <v>0</v>
      </c>
      <c r="I116" s="5" t="n">
        <v>525</v>
      </c>
      <c r="J116" s="5" t="n">
        <v>9</v>
      </c>
      <c r="K116" s="6" t="n">
        <v>58.3333333333333</v>
      </c>
      <c r="L116" s="7" t="n">
        <v>58.3333333333333</v>
      </c>
      <c r="M116" s="5" t="str">
        <f aca="false">IF(K116="no cation","",IF(L116="","non-candidate",""))</f>
        <v/>
      </c>
      <c r="N116" s="5" t="str">
        <f aca="false">IF(M116="","",IF(B116&gt;0,U116,CONCATENATE("[",IF(M116="","",CONCATENATE("Al",IF(C116+(D116*(1+(C116*3)))&gt;1,VALUE(C116+(D116*(1+(C116*3)))),""),CONCATENATE(IF((E116*(1+(C116*3)))+(C116*H116)&gt;0," O",""),IF((E116*(1+(C116*3)))+(C116*H116)&gt;1,VALUE((E116*(1+(C116*3)))+(C116*H116)),"")),IF(F116=0,"",CONCATENATE("(OH)",IF((F116*(1+(C116*3)))+(C116*(4-H116))&gt;1,VALUE((F116*(1+(C116*3)))+(C116*(4-H116))),""))),IF(G116=0,"",CONCATENATE("(OH2)",IF(G116&gt;1,VALUE(G116),""))))),"]",IF(M116="","",IF(J116&gt;1,(CONCATENATE(VALUE(J116),"+")),"+")))))</f>
        <v/>
      </c>
      <c r="O116" s="5" t="str">
        <f aca="false">IF(B116&gt;0,"",IF(C116=0,CONCATENATE("[",CONCATENATE("Al",IF(D116&gt;1,VALUE(D116),""),IF(E116=0,"",CONCATENATE(" O",IF(E116&gt;1,VALUE(E116),""))),IF(F116=0,"",CONCATENATE("(OH)",IF(F116&gt;1,VALUE(F116),""))),IF(G116=0,"",CONCATENATE("(OH2)",IF(G116&gt;1,VALUE(G116),"")))),"]",IF(J116&gt;1,(CONCATENATE(VALUE(J116),"+")),"+")),CONCATENATE("[",S116,IF(P116&gt;1,VALUE(P116),""),IF((D116*3)&gt;((E116*2)+F116),"+","")," ]",VALUE(4)," ",T116,IF(H116&gt;0,VALUE(H116+1),""),"-"," ")))</f>
        <v>[Al5 O2(OH)2(OH2)18]9+</v>
      </c>
      <c r="P116" s="5" t="str">
        <f aca="false">IF(C116&lt;1,"",(IF((3*D116)-(2*E116)-F116&gt;0, (3*D116)-(2*E116)-F116, 0)))</f>
        <v/>
      </c>
      <c r="Q116" s="5" t="str">
        <f aca="false">IF(C116&lt;1,"",(27*D116)+(16*(E116+F116+G116))+(F116+(G116*2)))</f>
        <v/>
      </c>
      <c r="R116" s="5" t="str">
        <f aca="false">IF(C116&lt;1,"",27+(16*(H116+(4-H116)))+(4-H116))</f>
        <v/>
      </c>
      <c r="S116" s="5" t="str">
        <f aca="false">CONCATENATE("[",CONCATENATE("Al",IF(D116&gt;1,VALUE(D116),""),IF(E116=0,"",CONCATENATE(" O",IF(E116&gt;1,VALUE(E116),""))),IF(F116=0,"",CONCATENATE("(OH)",IF(F116&gt;1,VALUE(F116),""))),IF(G116=0,"",CONCATENATE("(OH2)",IF(G116&gt;1,VALUE(G116),"")))),"]")</f>
        <v>[Al5 O2(OH)2(OH2)18]</v>
      </c>
      <c r="T116" s="5" t="str">
        <f aca="false">CONCATENATE("[",CONCATENATE("Al",IF(H116=0,"",CONCATENATE("O",IF(H116&gt;1,VALUE(H116),""))),CONCATENATE(IF((4-H116)&gt;0,"(OH)",""),IF((4-H116)&gt;1,VALUE(4-H116),""))),"]")</f>
        <v>[Al(OH)4]</v>
      </c>
      <c r="U116" s="5" t="str">
        <f aca="false">IF(B116&gt;0,IF(M116="","",CONCATENATE("[",IF(M116="","",CONCATENATE("Al",IF(D116&gt;1,VALUE(D116),""),IF(E116=0,"",CONCATENATE(" O",IF(E116&gt;1,VALUE(E116),""))),IF(F116=0,"",CONCATENATE("(OH)",IF(F116&gt;1,VALUE(F116),""))),IF(G116=0,"",CONCATENATE("(OH2)",IF(G116&gt;1,VALUE(G116),""))))),"]",IF(M116="","",IF(J116&gt;1,(CONCATENATE(VALUE(J116),"+")),"+")))),"")</f>
        <v/>
      </c>
    </row>
    <row r="117" s="4" customFormat="true" ht="14.05" hidden="false" customHeight="false" outlineLevel="0" collapsed="false">
      <c r="A117" s="5" t="n">
        <v>6</v>
      </c>
      <c r="B117" s="5" t="n">
        <v>0</v>
      </c>
      <c r="C117" s="5" t="n">
        <v>1</v>
      </c>
      <c r="D117" s="5" t="n">
        <v>3</v>
      </c>
      <c r="E117" s="5" t="n">
        <v>0</v>
      </c>
      <c r="F117" s="5" t="n">
        <v>2</v>
      </c>
      <c r="G117" s="5" t="n">
        <v>11</v>
      </c>
      <c r="H117" s="5" t="n">
        <v>4</v>
      </c>
      <c r="I117" s="5" t="n">
        <v>1343</v>
      </c>
      <c r="J117" s="5" t="n">
        <v>23</v>
      </c>
      <c r="K117" s="6" t="n">
        <v>58.3913043478261</v>
      </c>
      <c r="L117" s="7" t="n">
        <v>58.3913043478261</v>
      </c>
      <c r="M117" s="5" t="str">
        <f aca="false">IF(K117="no cation","",IF(L117="","non-candidate",""))</f>
        <v/>
      </c>
      <c r="N117" s="5" t="str">
        <f aca="false">IF(M117="","",IF(B117&gt;0,U117,CONCATENATE("[",IF(M117="","",CONCATENATE("Al",IF(C117+(D117*(1+(C117*3)))&gt;1,VALUE(C117+(D117*(1+(C117*3)))),""),CONCATENATE(IF((E117*(1+(C117*3)))+(C117*H117)&gt;0," O",""),IF((E117*(1+(C117*3)))+(C117*H117)&gt;1,VALUE((E117*(1+(C117*3)))+(C117*H117)),"")),IF(F117=0,"",CONCATENATE("(OH)",IF((F117*(1+(C117*3)))+(C117*(4-H117))&gt;1,VALUE((F117*(1+(C117*3)))+(C117*(4-H117))),""))),IF(G117=0,"",CONCATENATE("(OH2)",IF(G117&gt;1,VALUE(G117),""))))),"]",IF(M117="","",IF(J117&gt;1,(CONCATENATE(VALUE(J117),"+")),"+")))))</f>
        <v/>
      </c>
      <c r="O117" s="5" t="str">
        <f aca="false">IF(B117&gt;0,"",IF(C117=0,CONCATENATE("[",CONCATENATE("Al",IF(D117&gt;1,VALUE(D117),""),IF(E117=0,"",CONCATENATE(" O",IF(E117&gt;1,VALUE(E117),""))),IF(F117=0,"",CONCATENATE("(OH)",IF(F117&gt;1,VALUE(F117),""))),IF(G117=0,"",CONCATENATE("(OH2)",IF(G117&gt;1,VALUE(G117),"")))),"]",IF(J117&gt;1,(CONCATENATE(VALUE(J117),"+")),"+")),CONCATENATE("[",S117,IF(P117&gt;1,VALUE(P117),""),IF((D117*3)&gt;((E117*2)+F117),"+","")," ]",VALUE(4)," ",T117,IF(H117&gt;0,VALUE(H117+1),""),"-"," ")))</f>
        <v>[[Al3(OH)2(OH2)11]7+ ]4 [AlO4]5- </v>
      </c>
      <c r="P117" s="5" t="n">
        <f aca="false">IF(C117&lt;1,"",(IF((3*D117)-(2*E117)-F117&gt;0, (3*D117)-(2*E117)-F117, 0)))</f>
        <v>7</v>
      </c>
      <c r="Q117" s="5" t="n">
        <f aca="false">IF(C117&lt;1,"",(27*D117)+(16*(E117+F117+G117))+(F117+(G117*2)))</f>
        <v>313</v>
      </c>
      <c r="R117" s="5" t="n">
        <f aca="false">IF(C117&lt;1,"",27+(16*(H117+(4-H117)))+(4-H117))</f>
        <v>91</v>
      </c>
      <c r="S117" s="5" t="str">
        <f aca="false">CONCATENATE("[",CONCATENATE("Al",IF(D117&gt;1,VALUE(D117),""),IF(E117=0,"",CONCATENATE(" O",IF(E117&gt;1,VALUE(E117),""))),IF(F117=0,"",CONCATENATE("(OH)",IF(F117&gt;1,VALUE(F117),""))),IF(G117=0,"",CONCATENATE("(OH2)",IF(G117&gt;1,VALUE(G117),"")))),"]")</f>
        <v>[Al3(OH)2(OH2)11]</v>
      </c>
      <c r="T117" s="5" t="str">
        <f aca="false">CONCATENATE("[",CONCATENATE("Al",IF(H117=0,"",CONCATENATE("O",IF(H117&gt;1,VALUE(H117),""))),CONCATENATE(IF((4-H117)&gt;0,"(OH)",""),IF((4-H117)&gt;1,VALUE(4-H117),""))),"]")</f>
        <v>[AlO4]</v>
      </c>
      <c r="U117" s="5" t="str">
        <f aca="false">IF(B117&gt;0,IF(M117="","",CONCATENATE("[",IF(M117="","",CONCATENATE("Al",IF(D117&gt;1,VALUE(D117),""),IF(E117=0,"",CONCATENATE(" O",IF(E117&gt;1,VALUE(E117),""))),IF(F117=0,"",CONCATENATE("(OH)",IF(F117&gt;1,VALUE(F117),""))),IF(G117=0,"",CONCATENATE("(OH2)",IF(G117&gt;1,VALUE(G117),""))))),"]",IF(M117="","",IF(J117&gt;1,(CONCATENATE(VALUE(J117),"+")),"+")))),"")</f>
        <v/>
      </c>
    </row>
    <row r="118" s="4" customFormat="true" ht="14.05" hidden="false" customHeight="false" outlineLevel="0" collapsed="false">
      <c r="A118" s="5" t="n">
        <v>6</v>
      </c>
      <c r="B118" s="5" t="n">
        <v>0</v>
      </c>
      <c r="C118" s="5" t="n">
        <v>1</v>
      </c>
      <c r="D118" s="5" t="n">
        <v>3</v>
      </c>
      <c r="E118" s="5" t="n">
        <v>0</v>
      </c>
      <c r="F118" s="5" t="n">
        <v>3</v>
      </c>
      <c r="G118" s="5" t="n">
        <v>10</v>
      </c>
      <c r="H118" s="5" t="n">
        <v>0</v>
      </c>
      <c r="I118" s="5" t="n">
        <v>1343</v>
      </c>
      <c r="J118" s="5" t="n">
        <v>23</v>
      </c>
      <c r="K118" s="6" t="n">
        <v>58.3913043478261</v>
      </c>
      <c r="L118" s="7" t="n">
        <v>58.3913043478261</v>
      </c>
      <c r="M118" s="5" t="str">
        <f aca="false">IF(K118="no cation","",IF(L118="","non-candidate",""))</f>
        <v/>
      </c>
      <c r="N118" s="5" t="str">
        <f aca="false">IF(M118="","",IF(B118&gt;0,U118,CONCATENATE("[",IF(M118="","",CONCATENATE("Al",IF(C118+(D118*(1+(C118*3)))&gt;1,VALUE(C118+(D118*(1+(C118*3)))),""),CONCATENATE(IF((E118*(1+(C118*3)))+(C118*H118)&gt;0," O",""),IF((E118*(1+(C118*3)))+(C118*H118)&gt;1,VALUE((E118*(1+(C118*3)))+(C118*H118)),"")),IF(F118=0,"",CONCATENATE("(OH)",IF((F118*(1+(C118*3)))+(C118*(4-H118))&gt;1,VALUE((F118*(1+(C118*3)))+(C118*(4-H118))),""))),IF(G118=0,"",CONCATENATE("(OH2)",IF(G118&gt;1,VALUE(G118),""))))),"]",IF(M118="","",IF(J118&gt;1,(CONCATENATE(VALUE(J118),"+")),"+")))))</f>
        <v/>
      </c>
      <c r="O118" s="5" t="str">
        <f aca="false">IF(B118&gt;0,"",IF(C118=0,CONCATENATE("[",CONCATENATE("Al",IF(D118&gt;1,VALUE(D118),""),IF(E118=0,"",CONCATENATE(" O",IF(E118&gt;1,VALUE(E118),""))),IF(F118=0,"",CONCATENATE("(OH)",IF(F118&gt;1,VALUE(F118),""))),IF(G118=0,"",CONCATENATE("(OH2)",IF(G118&gt;1,VALUE(G118),"")))),"]",IF(J118&gt;1,(CONCATENATE(VALUE(J118),"+")),"+")),CONCATENATE("[",S118,IF(P118&gt;1,VALUE(P118),""),IF((D118*3)&gt;((E118*2)+F118),"+","")," ]",VALUE(4)," ",T118,IF(H118&gt;0,VALUE(H118+1),""),"-"," ")))</f>
        <v>[[Al3(OH)3(OH2)10]6+ ]4 [Al(OH)4]- </v>
      </c>
      <c r="P118" s="5" t="n">
        <f aca="false">IF(C118&lt;1,"",(IF((3*D118)-(2*E118)-F118&gt;0, (3*D118)-(2*E118)-F118, 0)))</f>
        <v>6</v>
      </c>
      <c r="Q118" s="5" t="n">
        <f aca="false">IF(C118&lt;1,"",(27*D118)+(16*(E118+F118+G118))+(F118+(G118*2)))</f>
        <v>312</v>
      </c>
      <c r="R118" s="5" t="n">
        <f aca="false">IF(C118&lt;1,"",27+(16*(H118+(4-H118)))+(4-H118))</f>
        <v>95</v>
      </c>
      <c r="S118" s="5" t="str">
        <f aca="false">CONCATENATE("[",CONCATENATE("Al",IF(D118&gt;1,VALUE(D118),""),IF(E118=0,"",CONCATENATE(" O",IF(E118&gt;1,VALUE(E118),""))),IF(F118=0,"",CONCATENATE("(OH)",IF(F118&gt;1,VALUE(F118),""))),IF(G118=0,"",CONCATENATE("(OH2)",IF(G118&gt;1,VALUE(G118),"")))),"]")</f>
        <v>[Al3(OH)3(OH2)10]</v>
      </c>
      <c r="T118" s="5" t="str">
        <f aca="false">CONCATENATE("[",CONCATENATE("Al",IF(H118=0,"",CONCATENATE("O",IF(H118&gt;1,VALUE(H118),""))),CONCATENATE(IF((4-H118)&gt;0,"(OH)",""),IF((4-H118)&gt;1,VALUE(4-H118),""))),"]")</f>
        <v>[Al(OH)4]</v>
      </c>
      <c r="U118" s="5" t="str">
        <f aca="false">IF(B118&gt;0,IF(M118="","",CONCATENATE("[",IF(M118="","",CONCATENATE("Al",IF(D118&gt;1,VALUE(D118),""),IF(E118=0,"",CONCATENATE(" O",IF(E118&gt;1,VALUE(E118),""))),IF(F118=0,"",CONCATENATE("(OH)",IF(F118&gt;1,VALUE(F118),""))),IF(G118=0,"",CONCATENATE("(OH2)",IF(G118&gt;1,VALUE(G118),""))))),"]",IF(M118="","",IF(J118&gt;1,(CONCATENATE(VALUE(J118),"+")),"+")))),"")</f>
        <v/>
      </c>
    </row>
    <row r="119" s="4" customFormat="true" ht="14.05" hidden="false" customHeight="false" outlineLevel="0" collapsed="false">
      <c r="A119" s="3" t="n">
        <v>6</v>
      </c>
      <c r="B119" s="5" t="n">
        <v>0</v>
      </c>
      <c r="C119" s="5" t="n">
        <v>1</v>
      </c>
      <c r="D119" s="3" t="n">
        <v>3</v>
      </c>
      <c r="E119" s="3" t="n">
        <v>1</v>
      </c>
      <c r="F119" s="5" t="n">
        <v>0</v>
      </c>
      <c r="G119" s="5" t="n">
        <v>12</v>
      </c>
      <c r="H119" s="5" t="n">
        <v>4</v>
      </c>
      <c r="I119" s="5" t="n">
        <v>1343</v>
      </c>
      <c r="J119" s="5" t="n">
        <v>23</v>
      </c>
      <c r="K119" s="6" t="n">
        <v>58.3913043478261</v>
      </c>
      <c r="L119" s="7" t="n">
        <v>58.3913043478261</v>
      </c>
      <c r="M119" s="5" t="str">
        <f aca="false">IF(K119="no cation","",IF(L119="","non-candidate",""))</f>
        <v/>
      </c>
      <c r="N119" s="5" t="str">
        <f aca="false">IF(M119="","",IF(B119&gt;0,U119,CONCATENATE("[",IF(M119="","",CONCATENATE("Al",IF(C119+(D119*(1+(C119*3)))&gt;1,VALUE(C119+(D119*(1+(C119*3)))),""),CONCATENATE(IF((E119*(1+(C119*3)))+(C119*H119)&gt;0," O",""),IF((E119*(1+(C119*3)))+(C119*H119)&gt;1,VALUE((E119*(1+(C119*3)))+(C119*H119)),"")),IF(F119=0,"",CONCATENATE("(OH)",IF((F119*(1+(C119*3)))+(C119*(4-H119))&gt;1,VALUE((F119*(1+(C119*3)))+(C119*(4-H119))),""))),IF(G119=0,"",CONCATENATE("(OH2)",IF(G119&gt;1,VALUE(G119),""))))),"]",IF(M119="","",IF(J119&gt;1,(CONCATENATE(VALUE(J119),"+")),"+")))))</f>
        <v/>
      </c>
      <c r="O119" s="5" t="str">
        <f aca="false">IF(B119&gt;0,"",IF(C119=0,CONCATENATE("[",CONCATENATE("Al",IF(D119&gt;1,VALUE(D119),""),IF(E119=0,"",CONCATENATE(" O",IF(E119&gt;1,VALUE(E119),""))),IF(F119=0,"",CONCATENATE("(OH)",IF(F119&gt;1,VALUE(F119),""))),IF(G119=0,"",CONCATENATE("(OH2)",IF(G119&gt;1,VALUE(G119),"")))),"]",IF(J119&gt;1,(CONCATENATE(VALUE(J119),"+")),"+")),CONCATENATE("[",S119,IF(P119&gt;1,VALUE(P119),""),IF((D119*3)&gt;((E119*2)+F119),"+","")," ]",VALUE(4)," ",T119,IF(H119&gt;0,VALUE(H119+1),""),"-"," ")))</f>
        <v>[[Al3 O(OH2)12]7+ ]4 [AlO4]5- </v>
      </c>
      <c r="P119" s="5" t="n">
        <f aca="false">IF(C119&lt;1,"",(IF((3*D119)-(2*E119)-F119&gt;0, (3*D119)-(2*E119)-F119, 0)))</f>
        <v>7</v>
      </c>
      <c r="Q119" s="5" t="n">
        <f aca="false">IF(C119&lt;1,"",(27*D119)+(16*(E119+F119+G119))+(F119+(G119*2)))</f>
        <v>313</v>
      </c>
      <c r="R119" s="5" t="n">
        <f aca="false">IF(C119&lt;1,"",27+(16*(H119+(4-H119)))+(4-H119))</f>
        <v>91</v>
      </c>
      <c r="S119" s="5" t="str">
        <f aca="false">CONCATENATE("[",CONCATENATE("Al",IF(D119&gt;1,VALUE(D119),""),IF(E119=0,"",CONCATENATE(" O",IF(E119&gt;1,VALUE(E119),""))),IF(F119=0,"",CONCATENATE("(OH)",IF(F119&gt;1,VALUE(F119),""))),IF(G119=0,"",CONCATENATE("(OH2)",IF(G119&gt;1,VALUE(G119),"")))),"]")</f>
        <v>[Al3 O(OH2)12]</v>
      </c>
      <c r="T119" s="5" t="str">
        <f aca="false">CONCATENATE("[",CONCATENATE("Al",IF(H119=0,"",CONCATENATE("O",IF(H119&gt;1,VALUE(H119),""))),CONCATENATE(IF((4-H119)&gt;0,"(OH)",""),IF((4-H119)&gt;1,VALUE(4-H119),""))),"]")</f>
        <v>[AlO4]</v>
      </c>
      <c r="U119" s="5" t="str">
        <f aca="false">IF(B119&gt;0,IF(M119="","",CONCATENATE("[",IF(M119="","",CONCATENATE("Al",IF(D119&gt;1,VALUE(D119),""),IF(E119=0,"",CONCATENATE(" O",IF(E119&gt;1,VALUE(E119),""))),IF(F119=0,"",CONCATENATE("(OH)",IF(F119&gt;1,VALUE(F119),""))),IF(G119=0,"",CONCATENATE("(OH2)",IF(G119&gt;1,VALUE(G119),""))))),"]",IF(M119="","",IF(J119&gt;1,(CONCATENATE(VALUE(J119),"+")),"+")))),"")</f>
        <v/>
      </c>
    </row>
    <row r="120" s="4" customFormat="true" ht="14.05" hidden="false" customHeight="false" outlineLevel="0" collapsed="false">
      <c r="A120" s="5" t="n">
        <v>6</v>
      </c>
      <c r="B120" s="5" t="n">
        <v>0</v>
      </c>
      <c r="C120" s="5" t="n">
        <v>1</v>
      </c>
      <c r="D120" s="5" t="n">
        <v>3</v>
      </c>
      <c r="E120" s="5" t="n">
        <v>1</v>
      </c>
      <c r="F120" s="5" t="n">
        <v>1</v>
      </c>
      <c r="G120" s="5" t="n">
        <v>11</v>
      </c>
      <c r="H120" s="5" t="n">
        <v>0</v>
      </c>
      <c r="I120" s="5" t="n">
        <v>1343</v>
      </c>
      <c r="J120" s="5" t="n">
        <v>23</v>
      </c>
      <c r="K120" s="6" t="n">
        <v>58.3913043478261</v>
      </c>
      <c r="L120" s="7" t="n">
        <v>58.3913043478261</v>
      </c>
      <c r="M120" s="5" t="str">
        <f aca="false">IF(K120="no cation","",IF(L120="","non-candidate",""))</f>
        <v/>
      </c>
      <c r="N120" s="5" t="str">
        <f aca="false">IF(M120="","",IF(B120&gt;0,U120,CONCATENATE("[",IF(M120="","",CONCATENATE("Al",IF(C120+(D120*(1+(C120*3)))&gt;1,VALUE(C120+(D120*(1+(C120*3)))),""),CONCATENATE(IF((E120*(1+(C120*3)))+(C120*H120)&gt;0," O",""),IF((E120*(1+(C120*3)))+(C120*H120)&gt;1,VALUE((E120*(1+(C120*3)))+(C120*H120)),"")),IF(F120=0,"",CONCATENATE("(OH)",IF((F120*(1+(C120*3)))+(C120*(4-H120))&gt;1,VALUE((F120*(1+(C120*3)))+(C120*(4-H120))),""))),IF(G120=0,"",CONCATENATE("(OH2)",IF(G120&gt;1,VALUE(G120),""))))),"]",IF(M120="","",IF(J120&gt;1,(CONCATENATE(VALUE(J120),"+")),"+")))))</f>
        <v/>
      </c>
      <c r="O120" s="5" t="str">
        <f aca="false">IF(B120&gt;0,"",IF(C120=0,CONCATENATE("[",CONCATENATE("Al",IF(D120&gt;1,VALUE(D120),""),IF(E120=0,"",CONCATENATE(" O",IF(E120&gt;1,VALUE(E120),""))),IF(F120=0,"",CONCATENATE("(OH)",IF(F120&gt;1,VALUE(F120),""))),IF(G120=0,"",CONCATENATE("(OH2)",IF(G120&gt;1,VALUE(G120),"")))),"]",IF(J120&gt;1,(CONCATENATE(VALUE(J120),"+")),"+")),CONCATENATE("[",S120,IF(P120&gt;1,VALUE(P120),""),IF((D120*3)&gt;((E120*2)+F120),"+","")," ]",VALUE(4)," ",T120,IF(H120&gt;0,VALUE(H120+1),""),"-"," ")))</f>
        <v>[[Al3 O(OH)(OH2)11]6+ ]4 [Al(OH)4]- </v>
      </c>
      <c r="P120" s="5" t="n">
        <f aca="false">IF(C120&lt;1,"",(IF((3*D120)-(2*E120)-F120&gt;0, (3*D120)-(2*E120)-F120, 0)))</f>
        <v>6</v>
      </c>
      <c r="Q120" s="5" t="n">
        <f aca="false">IF(C120&lt;1,"",(27*D120)+(16*(E120+F120+G120))+(F120+(G120*2)))</f>
        <v>312</v>
      </c>
      <c r="R120" s="5" t="n">
        <f aca="false">IF(C120&lt;1,"",27+(16*(H120+(4-H120)))+(4-H120))</f>
        <v>95</v>
      </c>
      <c r="S120" s="5" t="str">
        <f aca="false">CONCATENATE("[",CONCATENATE("Al",IF(D120&gt;1,VALUE(D120),""),IF(E120=0,"",CONCATENATE(" O",IF(E120&gt;1,VALUE(E120),""))),IF(F120=0,"",CONCATENATE("(OH)",IF(F120&gt;1,VALUE(F120),""))),IF(G120=0,"",CONCATENATE("(OH2)",IF(G120&gt;1,VALUE(G120),"")))),"]")</f>
        <v>[Al3 O(OH)(OH2)11]</v>
      </c>
      <c r="T120" s="5" t="str">
        <f aca="false">CONCATENATE("[",CONCATENATE("Al",IF(H120=0,"",CONCATENATE("O",IF(H120&gt;1,VALUE(H120),""))),CONCATENATE(IF((4-H120)&gt;0,"(OH)",""),IF((4-H120)&gt;1,VALUE(4-H120),""))),"]")</f>
        <v>[Al(OH)4]</v>
      </c>
      <c r="U120" s="5" t="str">
        <f aca="false">IF(B120&gt;0,IF(M120="","",CONCATENATE("[",IF(M120="","",CONCATENATE("Al",IF(D120&gt;1,VALUE(D120),""),IF(E120=0,"",CONCATENATE(" O",IF(E120&gt;1,VALUE(E120),""))),IF(F120=0,"",CONCATENATE("(OH)",IF(F120&gt;1,VALUE(F120),""))),IF(G120=0,"",CONCATENATE("(OH2)",IF(G120&gt;1,VALUE(G120),""))))),"]",IF(M120="","",IF(J120&gt;1,(CONCATENATE(VALUE(J120),"+")),"+")))),"")</f>
        <v/>
      </c>
    </row>
    <row r="121" s="4" customFormat="true" ht="14.05" hidden="false" customHeight="false" outlineLevel="0" collapsed="false">
      <c r="A121" s="5" t="n">
        <v>6</v>
      </c>
      <c r="B121" s="5" t="n">
        <v>1</v>
      </c>
      <c r="C121" s="5" t="n">
        <v>0</v>
      </c>
      <c r="D121" s="5" t="n">
        <v>6</v>
      </c>
      <c r="E121" s="5" t="n">
        <v>0</v>
      </c>
      <c r="F121" s="5" t="n">
        <v>8</v>
      </c>
      <c r="G121" s="5" t="n">
        <v>16</v>
      </c>
      <c r="H121" s="5" t="n">
        <v>0</v>
      </c>
      <c r="I121" s="5" t="n">
        <v>586</v>
      </c>
      <c r="J121" s="5" t="n">
        <v>10</v>
      </c>
      <c r="K121" s="6" t="n">
        <v>58.6</v>
      </c>
      <c r="L121" s="7" t="n">
        <v>58.6</v>
      </c>
      <c r="M121" s="5" t="str">
        <f aca="false">IF(K121="no cation","",IF(L121="","non-candidate",""))</f>
        <v/>
      </c>
      <c r="N121" s="5" t="str">
        <f aca="false">IF(M121="","",IF(B121&gt;0,U121,CONCATENATE("[",IF(M121="","",CONCATENATE("Al",IF(C121+(D121*(1+(C121*3)))&gt;1,VALUE(C121+(D121*(1+(C121*3)))),""),CONCATENATE(IF((E121*(1+(C121*3)))+(C121*H121)&gt;0," O",""),IF((E121*(1+(C121*3)))+(C121*H121)&gt;1,VALUE((E121*(1+(C121*3)))+(C121*H121)),"")),IF(F121=0,"",CONCATENATE("(OH)",IF((F121*(1+(C121*3)))+(C121*(4-H121))&gt;1,VALUE((F121*(1+(C121*3)))+(C121*(4-H121))),""))),IF(G121=0,"",CONCATENATE("(OH2)",IF(G121&gt;1,VALUE(G121),""))))),"]",IF(M121="","",IF(J121&gt;1,(CONCATENATE(VALUE(J121),"+")),"+")))))</f>
        <v/>
      </c>
      <c r="O121" s="5" t="str">
        <f aca="false">IF(B121&gt;0,"",IF(C121=0,CONCATENATE("[",CONCATENATE("Al",IF(D121&gt;1,VALUE(D121),""),IF(E121=0,"",CONCATENATE(" O",IF(E121&gt;1,VALUE(E121),""))),IF(F121=0,"",CONCATENATE("(OH)",IF(F121&gt;1,VALUE(F121),""))),IF(G121=0,"",CONCATENATE("(OH2)",IF(G121&gt;1,VALUE(G121),"")))),"]",IF(J121&gt;1,(CONCATENATE(VALUE(J121),"+")),"+")),CONCATENATE("[",S121,IF(P121&gt;1,VALUE(P121),""),IF((D121*3)&gt;((E121*2)+F121),"+","")," ]",VALUE(4)," ",T121,IF(H121&gt;0,VALUE(H121+1),""),"-"," ")))</f>
        <v/>
      </c>
      <c r="P121" s="5" t="str">
        <f aca="false">IF(C121&lt;1,"",(IF((3*D121)-(2*E121)-F121&gt;0, (3*D121)-(2*E121)-F121, 0)))</f>
        <v/>
      </c>
      <c r="Q121" s="5" t="str">
        <f aca="false">IF(C121&lt;1,"",(27*D121)+(16*(E121+F121+G121))+(F121+(G121*2)))</f>
        <v/>
      </c>
      <c r="R121" s="5" t="str">
        <f aca="false">IF(C121&lt;1,"",27+(16*(H121+(4-H121)))+(4-H121))</f>
        <v/>
      </c>
      <c r="S121" s="5" t="str">
        <f aca="false">CONCATENATE("[",CONCATENATE("Al",IF(D121&gt;1,VALUE(D121),""),IF(E121=0,"",CONCATENATE(" O",IF(E121&gt;1,VALUE(E121),""))),IF(F121=0,"",CONCATENATE("(OH)",IF(F121&gt;1,VALUE(F121),""))),IF(G121=0,"",CONCATENATE("(OH2)",IF(G121&gt;1,VALUE(G121),"")))),"]")</f>
        <v>[Al6(OH)8(OH2)16]</v>
      </c>
      <c r="T121" s="5" t="str">
        <f aca="false">CONCATENATE("[",CONCATENATE("Al",IF(H121=0,"",CONCATENATE("O",IF(H121&gt;1,VALUE(H121),""))),CONCATENATE(IF((4-H121)&gt;0,"(OH)",""),IF((4-H121)&gt;1,VALUE(4-H121),""))),"]")</f>
        <v>[Al(OH)4]</v>
      </c>
      <c r="U121" s="5" t="str">
        <f aca="false">IF(B121&gt;0,IF(M121="","",CONCATENATE("[",IF(M121="","",CONCATENATE("Al",IF(D121&gt;1,VALUE(D121),""),IF(E121=0,"",CONCATENATE(" O",IF(E121&gt;1,VALUE(E121),""))),IF(F121=0,"",CONCATENATE("(OH)",IF(F121&gt;1,VALUE(F121),""))),IF(G121=0,"",CONCATENATE("(OH2)",IF(G121&gt;1,VALUE(G121),""))))),"]",IF(M121="","",IF(J121&gt;1,(CONCATENATE(VALUE(J121),"+")),"+")))),"")</f>
        <v/>
      </c>
    </row>
    <row r="122" s="4" customFormat="true" ht="14.05" hidden="false" customHeight="false" outlineLevel="0" collapsed="false">
      <c r="A122" s="5" t="n">
        <v>6</v>
      </c>
      <c r="B122" s="5" t="n">
        <v>1</v>
      </c>
      <c r="C122" s="5" t="n">
        <v>0</v>
      </c>
      <c r="D122" s="5" t="n">
        <v>6</v>
      </c>
      <c r="E122" s="5" t="n">
        <v>2</v>
      </c>
      <c r="F122" s="5" t="n">
        <v>4</v>
      </c>
      <c r="G122" s="5" t="n">
        <v>18</v>
      </c>
      <c r="H122" s="5" t="n">
        <v>0</v>
      </c>
      <c r="I122" s="5" t="n">
        <v>586</v>
      </c>
      <c r="J122" s="5" t="n">
        <v>10</v>
      </c>
      <c r="K122" s="6" t="n">
        <v>58.6</v>
      </c>
      <c r="L122" s="7" t="n">
        <v>58.6</v>
      </c>
      <c r="M122" s="5" t="str">
        <f aca="false">IF(K122="no cation","",IF(L122="","non-candidate",""))</f>
        <v/>
      </c>
      <c r="N122" s="5" t="str">
        <f aca="false">IF(M122="","",IF(B122&gt;0,U122,CONCATENATE("[",IF(M122="","",CONCATENATE("Al",IF(C122+(D122*(1+(C122*3)))&gt;1,VALUE(C122+(D122*(1+(C122*3)))),""),CONCATENATE(IF((E122*(1+(C122*3)))+(C122*H122)&gt;0," O",""),IF((E122*(1+(C122*3)))+(C122*H122)&gt;1,VALUE((E122*(1+(C122*3)))+(C122*H122)),"")),IF(F122=0,"",CONCATENATE("(OH)",IF((F122*(1+(C122*3)))+(C122*(4-H122))&gt;1,VALUE((F122*(1+(C122*3)))+(C122*(4-H122))),""))),IF(G122=0,"",CONCATENATE("(OH2)",IF(G122&gt;1,VALUE(G122),""))))),"]",IF(M122="","",IF(J122&gt;1,(CONCATENATE(VALUE(J122),"+")),"+")))))</f>
        <v/>
      </c>
      <c r="O122" s="5" t="str">
        <f aca="false">IF(B122&gt;0,"",IF(C122=0,CONCATENATE("[",CONCATENATE("Al",IF(D122&gt;1,VALUE(D122),""),IF(E122=0,"",CONCATENATE(" O",IF(E122&gt;1,VALUE(E122),""))),IF(F122=0,"",CONCATENATE("(OH)",IF(F122&gt;1,VALUE(F122),""))),IF(G122=0,"",CONCATENATE("(OH2)",IF(G122&gt;1,VALUE(G122),"")))),"]",IF(J122&gt;1,(CONCATENATE(VALUE(J122),"+")),"+")),CONCATENATE("[",S122,IF(P122&gt;1,VALUE(P122),""),IF((D122*3)&gt;((E122*2)+F122),"+","")," ]",VALUE(4)," ",T122,IF(H122&gt;0,VALUE(H122+1),""),"-"," ")))</f>
        <v/>
      </c>
      <c r="P122" s="5" t="str">
        <f aca="false">IF(C122&lt;1,"",(IF((3*D122)-(2*E122)-F122&gt;0, (3*D122)-(2*E122)-F122, 0)))</f>
        <v/>
      </c>
      <c r="Q122" s="5" t="str">
        <f aca="false">IF(C122&lt;1,"",(27*D122)+(16*(E122+F122+G122))+(F122+(G122*2)))</f>
        <v/>
      </c>
      <c r="R122" s="5" t="str">
        <f aca="false">IF(C122&lt;1,"",27+(16*(H122+(4-H122)))+(4-H122))</f>
        <v/>
      </c>
      <c r="S122" s="5" t="str">
        <f aca="false">CONCATENATE("[",CONCATENATE("Al",IF(D122&gt;1,VALUE(D122),""),IF(E122=0,"",CONCATENATE(" O",IF(E122&gt;1,VALUE(E122),""))),IF(F122=0,"",CONCATENATE("(OH)",IF(F122&gt;1,VALUE(F122),""))),IF(G122=0,"",CONCATENATE("(OH2)",IF(G122&gt;1,VALUE(G122),"")))),"]")</f>
        <v>[Al6 O2(OH)4(OH2)18]</v>
      </c>
      <c r="T122" s="5" t="str">
        <f aca="false">CONCATENATE("[",CONCATENATE("Al",IF(H122=0,"",CONCATENATE("O",IF(H122&gt;1,VALUE(H122),""))),CONCATENATE(IF((4-H122)&gt;0,"(OH)",""),IF((4-H122)&gt;1,VALUE(4-H122),""))),"]")</f>
        <v>[Al(OH)4]</v>
      </c>
      <c r="U122" s="5" t="str">
        <f aca="false">IF(B122&gt;0,IF(M122="","",CONCATENATE("[",IF(M122="","",CONCATENATE("Al",IF(D122&gt;1,VALUE(D122),""),IF(E122=0,"",CONCATENATE(" O",IF(E122&gt;1,VALUE(E122),""))),IF(F122=0,"",CONCATENATE("(OH)",IF(F122&gt;1,VALUE(F122),""))),IF(G122=0,"",CONCATENATE("(OH2)",IF(G122&gt;1,VALUE(G122),""))))),"]",IF(M122="","",IF(J122&gt;1,(CONCATENATE(VALUE(J122),"+")),"+")))),"")</f>
        <v/>
      </c>
    </row>
    <row r="123" s="4" customFormat="true" ht="14.05" hidden="false" customHeight="false" outlineLevel="0" collapsed="false">
      <c r="A123" s="5" t="n">
        <v>6</v>
      </c>
      <c r="B123" s="5" t="n">
        <v>1</v>
      </c>
      <c r="C123" s="5" t="n">
        <v>0</v>
      </c>
      <c r="D123" s="5" t="n">
        <v>6</v>
      </c>
      <c r="E123" s="5" t="n">
        <v>4</v>
      </c>
      <c r="F123" s="5" t="n">
        <v>0</v>
      </c>
      <c r="G123" s="5" t="n">
        <v>20</v>
      </c>
      <c r="H123" s="5" t="n">
        <v>0</v>
      </c>
      <c r="I123" s="5" t="n">
        <v>586</v>
      </c>
      <c r="J123" s="5" t="n">
        <v>10</v>
      </c>
      <c r="K123" s="6" t="n">
        <v>58.6</v>
      </c>
      <c r="L123" s="7" t="n">
        <v>58.6</v>
      </c>
      <c r="M123" s="5" t="str">
        <f aca="false">IF(K123="no cation","",IF(L123="","non-candidate",""))</f>
        <v/>
      </c>
      <c r="N123" s="5" t="str">
        <f aca="false">IF(M123="","",IF(B123&gt;0,U123,CONCATENATE("[",IF(M123="","",CONCATENATE("Al",IF(C123+(D123*(1+(C123*3)))&gt;1,VALUE(C123+(D123*(1+(C123*3)))),""),CONCATENATE(IF((E123*(1+(C123*3)))+(C123*H123)&gt;0," O",""),IF((E123*(1+(C123*3)))+(C123*H123)&gt;1,VALUE((E123*(1+(C123*3)))+(C123*H123)),"")),IF(F123=0,"",CONCATENATE("(OH)",IF((F123*(1+(C123*3)))+(C123*(4-H123))&gt;1,VALUE((F123*(1+(C123*3)))+(C123*(4-H123))),""))),IF(G123=0,"",CONCATENATE("(OH2)",IF(G123&gt;1,VALUE(G123),""))))),"]",IF(M123="","",IF(J123&gt;1,(CONCATENATE(VALUE(J123),"+")),"+")))))</f>
        <v/>
      </c>
      <c r="O123" s="5" t="str">
        <f aca="false">IF(B123&gt;0,"",IF(C123=0,CONCATENATE("[",CONCATENATE("Al",IF(D123&gt;1,VALUE(D123),""),IF(E123=0,"",CONCATENATE(" O",IF(E123&gt;1,VALUE(E123),""))),IF(F123=0,"",CONCATENATE("(OH)",IF(F123&gt;1,VALUE(F123),""))),IF(G123=0,"",CONCATENATE("(OH2)",IF(G123&gt;1,VALUE(G123),"")))),"]",IF(J123&gt;1,(CONCATENATE(VALUE(J123),"+")),"+")),CONCATENATE("[",S123,IF(P123&gt;1,VALUE(P123),""),IF((D123*3)&gt;((E123*2)+F123),"+","")," ]",VALUE(4)," ",T123,IF(H123&gt;0,VALUE(H123+1),""),"-"," ")))</f>
        <v/>
      </c>
      <c r="P123" s="5" t="str">
        <f aca="false">IF(C123&lt;1,"",(IF((3*D123)-(2*E123)-F123&gt;0, (3*D123)-(2*E123)-F123, 0)))</f>
        <v/>
      </c>
      <c r="Q123" s="5" t="str">
        <f aca="false">IF(C123&lt;1,"",(27*D123)+(16*(E123+F123+G123))+(F123+(G123*2)))</f>
        <v/>
      </c>
      <c r="R123" s="5" t="str">
        <f aca="false">IF(C123&lt;1,"",27+(16*(H123+(4-H123)))+(4-H123))</f>
        <v/>
      </c>
      <c r="S123" s="5" t="str">
        <f aca="false">CONCATENATE("[",CONCATENATE("Al",IF(D123&gt;1,VALUE(D123),""),IF(E123=0,"",CONCATENATE(" O",IF(E123&gt;1,VALUE(E123),""))),IF(F123=0,"",CONCATENATE("(OH)",IF(F123&gt;1,VALUE(F123),""))),IF(G123=0,"",CONCATENATE("(OH2)",IF(G123&gt;1,VALUE(G123),"")))),"]")</f>
        <v>[Al6 O4(OH2)20]</v>
      </c>
      <c r="T123" s="5" t="str">
        <f aca="false">CONCATENATE("[",CONCATENATE("Al",IF(H123=0,"",CONCATENATE("O",IF(H123&gt;1,VALUE(H123),""))),CONCATENATE(IF((4-H123)&gt;0,"(OH)",""),IF((4-H123)&gt;1,VALUE(4-H123),""))),"]")</f>
        <v>[Al(OH)4]</v>
      </c>
      <c r="U123" s="5" t="str">
        <f aca="false">IF(B123&gt;0,IF(M123="","",CONCATENATE("[",IF(M123="","",CONCATENATE("Al",IF(D123&gt;1,VALUE(D123),""),IF(E123=0,"",CONCATENATE(" O",IF(E123&gt;1,VALUE(E123),""))),IF(F123=0,"",CONCATENATE("(OH)",IF(F123&gt;1,VALUE(F123),""))),IF(G123=0,"",CONCATENATE("(OH2)",IF(G123&gt;1,VALUE(G123),""))))),"]",IF(M123="","",IF(J123&gt;1,(CONCATENATE(VALUE(J123),"+")),"+")))),"")</f>
        <v/>
      </c>
    </row>
    <row r="124" s="4" customFormat="true" ht="14.05" hidden="false" customHeight="false" outlineLevel="0" collapsed="false">
      <c r="A124" s="5" t="n">
        <v>6</v>
      </c>
      <c r="B124" s="5" t="n">
        <v>0</v>
      </c>
      <c r="C124" s="5" t="n">
        <v>0</v>
      </c>
      <c r="D124" s="5" t="n">
        <v>4</v>
      </c>
      <c r="E124" s="5" t="n">
        <v>0</v>
      </c>
      <c r="F124" s="5" t="n">
        <v>5</v>
      </c>
      <c r="G124" s="5" t="n">
        <v>13</v>
      </c>
      <c r="H124" s="5" t="n">
        <v>0</v>
      </c>
      <c r="I124" s="5" t="n">
        <v>427</v>
      </c>
      <c r="J124" s="5" t="n">
        <v>7</v>
      </c>
      <c r="K124" s="6" t="n">
        <v>61</v>
      </c>
      <c r="L124" s="7" t="n">
        <v>61</v>
      </c>
      <c r="M124" s="5" t="str">
        <f aca="false">IF(K124="no cation","",IF(L124="","non-candidate",""))</f>
        <v/>
      </c>
      <c r="N124" s="5" t="str">
        <f aca="false">IF(M124="","",IF(B124&gt;0,U124,CONCATENATE("[",IF(M124="","",CONCATENATE("Al",IF(C124+(D124*(1+(C124*3)))&gt;1,VALUE(C124+(D124*(1+(C124*3)))),""),CONCATENATE(IF((E124*(1+(C124*3)))+(C124*H124)&gt;0," O",""),IF((E124*(1+(C124*3)))+(C124*H124)&gt;1,VALUE((E124*(1+(C124*3)))+(C124*H124)),"")),IF(F124=0,"",CONCATENATE("(OH)",IF((F124*(1+(C124*3)))+(C124*(4-H124))&gt;1,VALUE((F124*(1+(C124*3)))+(C124*(4-H124))),""))),IF(G124=0,"",CONCATENATE("(OH2)",IF(G124&gt;1,VALUE(G124),""))))),"]",IF(M124="","",IF(J124&gt;1,(CONCATENATE(VALUE(J124),"+")),"+")))))</f>
        <v/>
      </c>
      <c r="O124" s="5" t="str">
        <f aca="false">IF(B124&gt;0,"",IF(C124=0,CONCATENATE("[",CONCATENATE("Al",IF(D124&gt;1,VALUE(D124),""),IF(E124=0,"",CONCATENATE(" O",IF(E124&gt;1,VALUE(E124),""))),IF(F124=0,"",CONCATENATE("(OH)",IF(F124&gt;1,VALUE(F124),""))),IF(G124=0,"",CONCATENATE("(OH2)",IF(G124&gt;1,VALUE(G124),"")))),"]",IF(J124&gt;1,(CONCATENATE(VALUE(J124),"+")),"+")),CONCATENATE("[",S124,IF(P124&gt;1,VALUE(P124),""),IF((D124*3)&gt;((E124*2)+F124),"+","")," ]",VALUE(4)," ",T124,IF(H124&gt;0,VALUE(H124+1),""),"-"," ")))</f>
        <v>[Al4(OH)5(OH2)13]7+</v>
      </c>
      <c r="P124" s="5" t="str">
        <f aca="false">IF(C124&lt;1,"",(IF((3*D124)-(2*E124)-F124&gt;0, (3*D124)-(2*E124)-F124, 0)))</f>
        <v/>
      </c>
      <c r="Q124" s="5" t="str">
        <f aca="false">IF(C124&lt;1,"",(27*D124)+(16*(E124+F124+G124))+(F124+(G124*2)))</f>
        <v/>
      </c>
      <c r="R124" s="5" t="str">
        <f aca="false">IF(C124&lt;1,"",27+(16*(H124+(4-H124)))+(4-H124))</f>
        <v/>
      </c>
      <c r="S124" s="5" t="str">
        <f aca="false">CONCATENATE("[",CONCATENATE("Al",IF(D124&gt;1,VALUE(D124),""),IF(E124=0,"",CONCATENATE(" O",IF(E124&gt;1,VALUE(E124),""))),IF(F124=0,"",CONCATENATE("(OH)",IF(F124&gt;1,VALUE(F124),""))),IF(G124=0,"",CONCATENATE("(OH2)",IF(G124&gt;1,VALUE(G124),"")))),"]")</f>
        <v>[Al4(OH)5(OH2)13]</v>
      </c>
      <c r="T124" s="5" t="str">
        <f aca="false">CONCATENATE("[",CONCATENATE("Al",IF(H124=0,"",CONCATENATE("O",IF(H124&gt;1,VALUE(H124),""))),CONCATENATE(IF((4-H124)&gt;0,"(OH)",""),IF((4-H124)&gt;1,VALUE(4-H124),""))),"]")</f>
        <v>[Al(OH)4]</v>
      </c>
      <c r="U124" s="5" t="str">
        <f aca="false">IF(B124&gt;0,IF(M124="","",CONCATENATE("[",IF(M124="","",CONCATENATE("Al",IF(D124&gt;1,VALUE(D124),""),IF(E124=0,"",CONCATENATE(" O",IF(E124&gt;1,VALUE(E124),""))),IF(F124=0,"",CONCATENATE("(OH)",IF(F124&gt;1,VALUE(F124),""))),IF(G124=0,"",CONCATENATE("(OH2)",IF(G124&gt;1,VALUE(G124),""))))),"]",IF(M124="","",IF(J124&gt;1,(CONCATENATE(VALUE(J124),"+")),"+")))),"")</f>
        <v/>
      </c>
    </row>
    <row r="125" s="4" customFormat="true" ht="14.05" hidden="false" customHeight="false" outlineLevel="0" collapsed="false">
      <c r="A125" s="5" t="n">
        <v>6</v>
      </c>
      <c r="B125" s="5" t="n">
        <v>0</v>
      </c>
      <c r="C125" s="5" t="n">
        <v>0</v>
      </c>
      <c r="D125" s="5" t="n">
        <v>6</v>
      </c>
      <c r="E125" s="5" t="n">
        <v>0</v>
      </c>
      <c r="F125" s="5" t="n">
        <v>8</v>
      </c>
      <c r="G125" s="5" t="n">
        <v>18</v>
      </c>
      <c r="H125" s="5" t="n">
        <v>0</v>
      </c>
      <c r="I125" s="5" t="n">
        <v>622</v>
      </c>
      <c r="J125" s="5" t="n">
        <v>10</v>
      </c>
      <c r="K125" s="6" t="n">
        <v>62.2</v>
      </c>
      <c r="L125" s="7" t="n">
        <v>62.2</v>
      </c>
      <c r="M125" s="5" t="str">
        <f aca="false">IF(K125="no cation","",IF(L125="","non-candidate",""))</f>
        <v/>
      </c>
      <c r="N125" s="5" t="str">
        <f aca="false">IF(M125="","",IF(B125&gt;0,U125,CONCATENATE("[",IF(M125="","",CONCATENATE("Al",IF(C125+(D125*(1+(C125*3)))&gt;1,VALUE(C125+(D125*(1+(C125*3)))),""),CONCATENATE(IF((E125*(1+(C125*3)))+(C125*H125)&gt;0," O",""),IF((E125*(1+(C125*3)))+(C125*H125)&gt;1,VALUE((E125*(1+(C125*3)))+(C125*H125)),"")),IF(F125=0,"",CONCATENATE("(OH)",IF((F125*(1+(C125*3)))+(C125*(4-H125))&gt;1,VALUE((F125*(1+(C125*3)))+(C125*(4-H125))),""))),IF(G125=0,"",CONCATENATE("(OH2)",IF(G125&gt;1,VALUE(G125),""))))),"]",IF(M125="","",IF(J125&gt;1,(CONCATENATE(VALUE(J125),"+")),"+")))))</f>
        <v/>
      </c>
      <c r="O125" s="5" t="str">
        <f aca="false">IF(B125&gt;0,"",IF(C125=0,CONCATENATE("[",CONCATENATE("Al",IF(D125&gt;1,VALUE(D125),""),IF(E125=0,"",CONCATENATE(" O",IF(E125&gt;1,VALUE(E125),""))),IF(F125=0,"",CONCATENATE("(OH)",IF(F125&gt;1,VALUE(F125),""))),IF(G125=0,"",CONCATENATE("(OH2)",IF(G125&gt;1,VALUE(G125),"")))),"]",IF(J125&gt;1,(CONCATENATE(VALUE(J125),"+")),"+")),CONCATENATE("[",S125,IF(P125&gt;1,VALUE(P125),""),IF((D125*3)&gt;((E125*2)+F125),"+","")," ]",VALUE(4)," ",T125,IF(H125&gt;0,VALUE(H125+1),""),"-"," ")))</f>
        <v>[Al6(OH)8(OH2)18]10+</v>
      </c>
      <c r="P125" s="5" t="str">
        <f aca="false">IF(C125&lt;1,"",(IF((3*D125)-(2*E125)-F125&gt;0, (3*D125)-(2*E125)-F125, 0)))</f>
        <v/>
      </c>
      <c r="Q125" s="5" t="str">
        <f aca="false">IF(C125&lt;1,"",(27*D125)+(16*(E125+F125+G125))+(F125+(G125*2)))</f>
        <v/>
      </c>
      <c r="R125" s="5" t="str">
        <f aca="false">IF(C125&lt;1,"",27+(16*(H125+(4-H125)))+(4-H125))</f>
        <v/>
      </c>
      <c r="S125" s="5" t="str">
        <f aca="false">CONCATENATE("[",CONCATENATE("Al",IF(D125&gt;1,VALUE(D125),""),IF(E125=0,"",CONCATENATE(" O",IF(E125&gt;1,VALUE(E125),""))),IF(F125=0,"",CONCATENATE("(OH)",IF(F125&gt;1,VALUE(F125),""))),IF(G125=0,"",CONCATENATE("(OH2)",IF(G125&gt;1,VALUE(G125),"")))),"]")</f>
        <v>[Al6(OH)8(OH2)18]</v>
      </c>
      <c r="T125" s="5" t="str">
        <f aca="false">CONCATENATE("[",CONCATENATE("Al",IF(H125=0,"",CONCATENATE("O",IF(H125&gt;1,VALUE(H125),""))),CONCATENATE(IF((4-H125)&gt;0,"(OH)",""),IF((4-H125)&gt;1,VALUE(4-H125),""))),"]")</f>
        <v>[Al(OH)4]</v>
      </c>
      <c r="U125" s="5" t="str">
        <f aca="false">IF(B125&gt;0,IF(M125="","",CONCATENATE("[",IF(M125="","",CONCATENATE("Al",IF(D125&gt;1,VALUE(D125),""),IF(E125=0,"",CONCATENATE(" O",IF(E125&gt;1,VALUE(E125),""))),IF(F125=0,"",CONCATENATE("(OH)",IF(F125&gt;1,VALUE(F125),""))),IF(G125=0,"",CONCATENATE("(OH2)",IF(G125&gt;1,VALUE(G125),""))))),"]",IF(M125="","",IF(J125&gt;1,(CONCATENATE(VALUE(J125),"+")),"+")))),"")</f>
        <v/>
      </c>
    </row>
    <row r="126" s="4" customFormat="true" ht="14.05" hidden="false" customHeight="false" outlineLevel="0" collapsed="false">
      <c r="A126" s="5" t="n">
        <v>6</v>
      </c>
      <c r="B126" s="5" t="n">
        <v>0</v>
      </c>
      <c r="C126" s="5" t="n">
        <v>0</v>
      </c>
      <c r="D126" s="5" t="n">
        <v>6</v>
      </c>
      <c r="E126" s="5" t="n">
        <v>2</v>
      </c>
      <c r="F126" s="5" t="n">
        <v>4</v>
      </c>
      <c r="G126" s="5" t="n">
        <v>20</v>
      </c>
      <c r="H126" s="5" t="n">
        <v>0</v>
      </c>
      <c r="I126" s="5" t="n">
        <v>622</v>
      </c>
      <c r="J126" s="5" t="n">
        <v>10</v>
      </c>
      <c r="K126" s="6" t="n">
        <v>62.2</v>
      </c>
      <c r="L126" s="7" t="n">
        <v>62.2</v>
      </c>
      <c r="M126" s="5" t="str">
        <f aca="false">IF(K126="no cation","",IF(L126="","non-candidate",""))</f>
        <v/>
      </c>
      <c r="N126" s="5" t="str">
        <f aca="false">IF(M126="","",IF(B126&gt;0,U126,CONCATENATE("[",IF(M126="","",CONCATENATE("Al",IF(C126+(D126*(1+(C126*3)))&gt;1,VALUE(C126+(D126*(1+(C126*3)))),""),CONCATENATE(IF((E126*(1+(C126*3)))+(C126*H126)&gt;0," O",""),IF((E126*(1+(C126*3)))+(C126*H126)&gt;1,VALUE((E126*(1+(C126*3)))+(C126*H126)),"")),IF(F126=0,"",CONCATENATE("(OH)",IF((F126*(1+(C126*3)))+(C126*(4-H126))&gt;1,VALUE((F126*(1+(C126*3)))+(C126*(4-H126))),""))),IF(G126=0,"",CONCATENATE("(OH2)",IF(G126&gt;1,VALUE(G126),""))))),"]",IF(M126="","",IF(J126&gt;1,(CONCATENATE(VALUE(J126),"+")),"+")))))</f>
        <v/>
      </c>
      <c r="O126" s="5" t="str">
        <f aca="false">IF(B126&gt;0,"",IF(C126=0,CONCATENATE("[",CONCATENATE("Al",IF(D126&gt;1,VALUE(D126),""),IF(E126=0,"",CONCATENATE(" O",IF(E126&gt;1,VALUE(E126),""))),IF(F126=0,"",CONCATENATE("(OH)",IF(F126&gt;1,VALUE(F126),""))),IF(G126=0,"",CONCATENATE("(OH2)",IF(G126&gt;1,VALUE(G126),"")))),"]",IF(J126&gt;1,(CONCATENATE(VALUE(J126),"+")),"+")),CONCATENATE("[",S126,IF(P126&gt;1,VALUE(P126),""),IF((D126*3)&gt;((E126*2)+F126),"+","")," ]",VALUE(4)," ",T126,IF(H126&gt;0,VALUE(H126+1),""),"-"," ")))</f>
        <v>[Al6 O2(OH)4(OH2)20]10+</v>
      </c>
      <c r="P126" s="5" t="str">
        <f aca="false">IF(C126&lt;1,"",(IF((3*D126)-(2*E126)-F126&gt;0, (3*D126)-(2*E126)-F126, 0)))</f>
        <v/>
      </c>
      <c r="Q126" s="5" t="str">
        <f aca="false">IF(C126&lt;1,"",(27*D126)+(16*(E126+F126+G126))+(F126+(G126*2)))</f>
        <v/>
      </c>
      <c r="R126" s="5" t="str">
        <f aca="false">IF(C126&lt;1,"",27+(16*(H126+(4-H126)))+(4-H126))</f>
        <v/>
      </c>
      <c r="S126" s="5" t="str">
        <f aca="false">CONCATENATE("[",CONCATENATE("Al",IF(D126&gt;1,VALUE(D126),""),IF(E126=0,"",CONCATENATE(" O",IF(E126&gt;1,VALUE(E126),""))),IF(F126=0,"",CONCATENATE("(OH)",IF(F126&gt;1,VALUE(F126),""))),IF(G126=0,"",CONCATENATE("(OH2)",IF(G126&gt;1,VALUE(G126),"")))),"]")</f>
        <v>[Al6 O2(OH)4(OH2)20]</v>
      </c>
      <c r="T126" s="5" t="str">
        <f aca="false">CONCATENATE("[",CONCATENATE("Al",IF(H126=0,"",CONCATENATE("O",IF(H126&gt;1,VALUE(H126),""))),CONCATENATE(IF((4-H126)&gt;0,"(OH)",""),IF((4-H126)&gt;1,VALUE(4-H126),""))),"]")</f>
        <v>[Al(OH)4]</v>
      </c>
      <c r="U126" s="5" t="str">
        <f aca="false">IF(B126&gt;0,IF(M126="","",CONCATENATE("[",IF(M126="","",CONCATENATE("Al",IF(D126&gt;1,VALUE(D126),""),IF(E126=0,"",CONCATENATE(" O",IF(E126&gt;1,VALUE(E126),""))),IF(F126=0,"",CONCATENATE("(OH)",IF(F126&gt;1,VALUE(F126),""))),IF(G126=0,"",CONCATENATE("(OH2)",IF(G126&gt;1,VALUE(G126),""))))),"]",IF(M126="","",IF(J126&gt;1,(CONCATENATE(VALUE(J126),"+")),"+")))),"")</f>
        <v/>
      </c>
    </row>
    <row r="127" s="4" customFormat="true" ht="14.05" hidden="false" customHeight="false" outlineLevel="0" collapsed="false">
      <c r="A127" s="5" t="n">
        <v>6</v>
      </c>
      <c r="B127" s="5" t="n">
        <v>0</v>
      </c>
      <c r="C127" s="5" t="n">
        <v>0</v>
      </c>
      <c r="D127" s="5" t="n">
        <v>6</v>
      </c>
      <c r="E127" s="5" t="n">
        <v>4</v>
      </c>
      <c r="F127" s="5" t="n">
        <v>0</v>
      </c>
      <c r="G127" s="5" t="n">
        <v>22</v>
      </c>
      <c r="H127" s="5" t="n">
        <v>0</v>
      </c>
      <c r="I127" s="5" t="n">
        <v>622</v>
      </c>
      <c r="J127" s="5" t="n">
        <v>10</v>
      </c>
      <c r="K127" s="6" t="n">
        <v>62.2</v>
      </c>
      <c r="L127" s="7" t="n">
        <v>62.2</v>
      </c>
      <c r="M127" s="5" t="str">
        <f aca="false">IF(K127="no cation","",IF(L127="","non-candidate",""))</f>
        <v/>
      </c>
      <c r="N127" s="5" t="str">
        <f aca="false">IF(M127="","",IF(B127&gt;0,U127,CONCATENATE("[",IF(M127="","",CONCATENATE("Al",IF(C127+(D127*(1+(C127*3)))&gt;1,VALUE(C127+(D127*(1+(C127*3)))),""),CONCATENATE(IF((E127*(1+(C127*3)))+(C127*H127)&gt;0," O",""),IF((E127*(1+(C127*3)))+(C127*H127)&gt;1,VALUE((E127*(1+(C127*3)))+(C127*H127)),"")),IF(F127=0,"",CONCATENATE("(OH)",IF((F127*(1+(C127*3)))+(C127*(4-H127))&gt;1,VALUE((F127*(1+(C127*3)))+(C127*(4-H127))),""))),IF(G127=0,"",CONCATENATE("(OH2)",IF(G127&gt;1,VALUE(G127),""))))),"]",IF(M127="","",IF(J127&gt;1,(CONCATENATE(VALUE(J127),"+")),"+")))))</f>
        <v/>
      </c>
      <c r="O127" s="5" t="str">
        <f aca="false">IF(B127&gt;0,"",IF(C127=0,CONCATENATE("[",CONCATENATE("Al",IF(D127&gt;1,VALUE(D127),""),IF(E127=0,"",CONCATENATE(" O",IF(E127&gt;1,VALUE(E127),""))),IF(F127=0,"",CONCATENATE("(OH)",IF(F127&gt;1,VALUE(F127),""))),IF(G127=0,"",CONCATENATE("(OH2)",IF(G127&gt;1,VALUE(G127),"")))),"]",IF(J127&gt;1,(CONCATENATE(VALUE(J127),"+")),"+")),CONCATENATE("[",S127,IF(P127&gt;1,VALUE(P127),""),IF((D127*3)&gt;((E127*2)+F127),"+","")," ]",VALUE(4)," ",T127,IF(H127&gt;0,VALUE(H127+1),""),"-"," ")))</f>
        <v>[Al6 O4(OH2)22]10+</v>
      </c>
      <c r="P127" s="5" t="str">
        <f aca="false">IF(C127&lt;1,"",(IF((3*D127)-(2*E127)-F127&gt;0, (3*D127)-(2*E127)-F127, 0)))</f>
        <v/>
      </c>
      <c r="Q127" s="5" t="str">
        <f aca="false">IF(C127&lt;1,"",(27*D127)+(16*(E127+F127+G127))+(F127+(G127*2)))</f>
        <v/>
      </c>
      <c r="R127" s="5" t="str">
        <f aca="false">IF(C127&lt;1,"",27+(16*(H127+(4-H127)))+(4-H127))</f>
        <v/>
      </c>
      <c r="S127" s="5" t="str">
        <f aca="false">CONCATENATE("[",CONCATENATE("Al",IF(D127&gt;1,VALUE(D127),""),IF(E127=0,"",CONCATENATE(" O",IF(E127&gt;1,VALUE(E127),""))),IF(F127=0,"",CONCATENATE("(OH)",IF(F127&gt;1,VALUE(F127),""))),IF(G127=0,"",CONCATENATE("(OH2)",IF(G127&gt;1,VALUE(G127),"")))),"]")</f>
        <v>[Al6 O4(OH2)22]</v>
      </c>
      <c r="T127" s="5" t="str">
        <f aca="false">CONCATENATE("[",CONCATENATE("Al",IF(H127=0,"",CONCATENATE("O",IF(H127&gt;1,VALUE(H127),""))),CONCATENATE(IF((4-H127)&gt;0,"(OH)",""),IF((4-H127)&gt;1,VALUE(4-H127),""))),"]")</f>
        <v>[Al(OH)4]</v>
      </c>
      <c r="U127" s="5" t="str">
        <f aca="false">IF(B127&gt;0,IF(M127="","",CONCATENATE("[",IF(M127="","",CONCATENATE("Al",IF(D127&gt;1,VALUE(D127),""),IF(E127=0,"",CONCATENATE(" O",IF(E127&gt;1,VALUE(E127),""))),IF(F127=0,"",CONCATENATE("(OH)",IF(F127&gt;1,VALUE(F127),""))),IF(G127=0,"",CONCATENATE("(OH2)",IF(G127&gt;1,VALUE(G127),""))))),"]",IF(M127="","",IF(J127&gt;1,(CONCATENATE(VALUE(J127),"+")),"+")))),"")</f>
        <v/>
      </c>
    </row>
    <row r="128" s="4" customFormat="true" ht="14.05" hidden="false" customHeight="false" outlineLevel="0" collapsed="false">
      <c r="A128" s="5" t="n">
        <v>6</v>
      </c>
      <c r="B128" s="5" t="n">
        <v>0</v>
      </c>
      <c r="C128" s="5" t="n">
        <v>0</v>
      </c>
      <c r="D128" s="5" t="n">
        <v>5</v>
      </c>
      <c r="E128" s="5" t="n">
        <v>0</v>
      </c>
      <c r="F128" s="5" t="n">
        <v>7</v>
      </c>
      <c r="G128" s="5" t="n">
        <v>15</v>
      </c>
      <c r="H128" s="5" t="n">
        <v>0</v>
      </c>
      <c r="I128" s="5" t="n">
        <v>524</v>
      </c>
      <c r="J128" s="5" t="n">
        <v>8</v>
      </c>
      <c r="K128" s="6" t="n">
        <v>65.5</v>
      </c>
      <c r="L128" s="7" t="n">
        <v>65.5</v>
      </c>
      <c r="M128" s="5" t="str">
        <f aca="false">IF(K128="no cation","",IF(L128="","non-candidate",""))</f>
        <v/>
      </c>
      <c r="N128" s="5" t="str">
        <f aca="false">IF(M128="","",IF(B128&gt;0,U128,CONCATENATE("[",IF(M128="","",CONCATENATE("Al",IF(C128+(D128*(1+(C128*3)))&gt;1,VALUE(C128+(D128*(1+(C128*3)))),""),CONCATENATE(IF((E128*(1+(C128*3)))+(C128*H128)&gt;0," O",""),IF((E128*(1+(C128*3)))+(C128*H128)&gt;1,VALUE((E128*(1+(C128*3)))+(C128*H128)),"")),IF(F128=0,"",CONCATENATE("(OH)",IF((F128*(1+(C128*3)))+(C128*(4-H128))&gt;1,VALUE((F128*(1+(C128*3)))+(C128*(4-H128))),""))),IF(G128=0,"",CONCATENATE("(OH2)",IF(G128&gt;1,VALUE(G128),""))))),"]",IF(M128="","",IF(J128&gt;1,(CONCATENATE(VALUE(J128),"+")),"+")))))</f>
        <v/>
      </c>
      <c r="O128" s="5" t="str">
        <f aca="false">IF(B128&gt;0,"",IF(C128=0,CONCATENATE("[",CONCATENATE("Al",IF(D128&gt;1,VALUE(D128),""),IF(E128=0,"",CONCATENATE(" O",IF(E128&gt;1,VALUE(E128),""))),IF(F128=0,"",CONCATENATE("(OH)",IF(F128&gt;1,VALUE(F128),""))),IF(G128=0,"",CONCATENATE("(OH2)",IF(G128&gt;1,VALUE(G128),"")))),"]",IF(J128&gt;1,(CONCATENATE(VALUE(J128),"+")),"+")),CONCATENATE("[",S128,IF(P128&gt;1,VALUE(P128),""),IF((D128*3)&gt;((E128*2)+F128),"+","")," ]",VALUE(4)," ",T128,IF(H128&gt;0,VALUE(H128+1),""),"-"," ")))</f>
        <v>[Al5(OH)7(OH2)15]8+</v>
      </c>
      <c r="P128" s="5" t="str">
        <f aca="false">IF(C128&lt;1,"",(IF((3*D128)-(2*E128)-F128&gt;0, (3*D128)-(2*E128)-F128, 0)))</f>
        <v/>
      </c>
      <c r="Q128" s="5" t="str">
        <f aca="false">IF(C128&lt;1,"",(27*D128)+(16*(E128+F128+G128))+(F128+(G128*2)))</f>
        <v/>
      </c>
      <c r="R128" s="5" t="str">
        <f aca="false">IF(C128&lt;1,"",27+(16*(H128+(4-H128)))+(4-H128))</f>
        <v/>
      </c>
      <c r="S128" s="5" t="str">
        <f aca="false">CONCATENATE("[",CONCATENATE("Al",IF(D128&gt;1,VALUE(D128),""),IF(E128=0,"",CONCATENATE(" O",IF(E128&gt;1,VALUE(E128),""))),IF(F128=0,"",CONCATENATE("(OH)",IF(F128&gt;1,VALUE(F128),""))),IF(G128=0,"",CONCATENATE("(OH2)",IF(G128&gt;1,VALUE(G128),"")))),"]")</f>
        <v>[Al5(OH)7(OH2)15]</v>
      </c>
      <c r="T128" s="5" t="str">
        <f aca="false">CONCATENATE("[",CONCATENATE("Al",IF(H128=0,"",CONCATENATE("O",IF(H128&gt;1,VALUE(H128),""))),CONCATENATE(IF((4-H128)&gt;0,"(OH)",""),IF((4-H128)&gt;1,VALUE(4-H128),""))),"]")</f>
        <v>[Al(OH)4]</v>
      </c>
      <c r="U128" s="5" t="str">
        <f aca="false">IF(B128&gt;0,IF(M128="","",CONCATENATE("[",IF(M128="","",CONCATENATE("Al",IF(D128&gt;1,VALUE(D128),""),IF(E128=0,"",CONCATENATE(" O",IF(E128&gt;1,VALUE(E128),""))),IF(F128=0,"",CONCATENATE("(OH)",IF(F128&gt;1,VALUE(F128),""))),IF(G128=0,"",CONCATENATE("(OH2)",IF(G128&gt;1,VALUE(G128),""))))),"]",IF(M128="","",IF(J128&gt;1,(CONCATENATE(VALUE(J128),"+")),"+")))),"")</f>
        <v/>
      </c>
    </row>
    <row r="129" s="4" customFormat="true" ht="14.05" hidden="false" customHeight="false" outlineLevel="0" collapsed="false">
      <c r="A129" s="5" t="n">
        <v>6</v>
      </c>
      <c r="B129" s="5" t="n">
        <v>0</v>
      </c>
      <c r="C129" s="5" t="n">
        <v>0</v>
      </c>
      <c r="D129" s="5" t="n">
        <v>5</v>
      </c>
      <c r="E129" s="5" t="n">
        <v>2</v>
      </c>
      <c r="F129" s="5" t="n">
        <v>3</v>
      </c>
      <c r="G129" s="5" t="n">
        <v>17</v>
      </c>
      <c r="H129" s="5" t="n">
        <v>0</v>
      </c>
      <c r="I129" s="5" t="n">
        <v>524</v>
      </c>
      <c r="J129" s="5" t="n">
        <v>8</v>
      </c>
      <c r="K129" s="6" t="n">
        <v>65.5</v>
      </c>
      <c r="L129" s="7" t="n">
        <v>65.5</v>
      </c>
      <c r="M129" s="5" t="str">
        <f aca="false">IF(K129="no cation","",IF(L129="","non-candidate",""))</f>
        <v/>
      </c>
      <c r="N129" s="5" t="str">
        <f aca="false">IF(M129="","",IF(B129&gt;0,U129,CONCATENATE("[",IF(M129="","",CONCATENATE("Al",IF(C129+(D129*(1+(C129*3)))&gt;1,VALUE(C129+(D129*(1+(C129*3)))),""),CONCATENATE(IF((E129*(1+(C129*3)))+(C129*H129)&gt;0," O",""),IF((E129*(1+(C129*3)))+(C129*H129)&gt;1,VALUE((E129*(1+(C129*3)))+(C129*H129)),"")),IF(F129=0,"",CONCATENATE("(OH)",IF((F129*(1+(C129*3)))+(C129*(4-H129))&gt;1,VALUE((F129*(1+(C129*3)))+(C129*(4-H129))),""))),IF(G129=0,"",CONCATENATE("(OH2)",IF(G129&gt;1,VALUE(G129),""))))),"]",IF(M129="","",IF(J129&gt;1,(CONCATENATE(VALUE(J129),"+")),"+")))))</f>
        <v/>
      </c>
      <c r="O129" s="5" t="str">
        <f aca="false">IF(B129&gt;0,"",IF(C129=0,CONCATENATE("[",CONCATENATE("Al",IF(D129&gt;1,VALUE(D129),""),IF(E129=0,"",CONCATENATE(" O",IF(E129&gt;1,VALUE(E129),""))),IF(F129=0,"",CONCATENATE("(OH)",IF(F129&gt;1,VALUE(F129),""))),IF(G129=0,"",CONCATENATE("(OH2)",IF(G129&gt;1,VALUE(G129),"")))),"]",IF(J129&gt;1,(CONCATENATE(VALUE(J129),"+")),"+")),CONCATENATE("[",S129,IF(P129&gt;1,VALUE(P129),""),IF((D129*3)&gt;((E129*2)+F129),"+","")," ]",VALUE(4)," ",T129,IF(H129&gt;0,VALUE(H129+1),""),"-"," ")))</f>
        <v>[Al5 O2(OH)3(OH2)17]8+</v>
      </c>
      <c r="P129" s="5" t="str">
        <f aca="false">IF(C129&lt;1,"",(IF((3*D129)-(2*E129)-F129&gt;0, (3*D129)-(2*E129)-F129, 0)))</f>
        <v/>
      </c>
      <c r="Q129" s="5" t="str">
        <f aca="false">IF(C129&lt;1,"",(27*D129)+(16*(E129+F129+G129))+(F129+(G129*2)))</f>
        <v/>
      </c>
      <c r="R129" s="5" t="str">
        <f aca="false">IF(C129&lt;1,"",27+(16*(H129+(4-H129)))+(4-H129))</f>
        <v/>
      </c>
      <c r="S129" s="5" t="str">
        <f aca="false">CONCATENATE("[",CONCATENATE("Al",IF(D129&gt;1,VALUE(D129),""),IF(E129=0,"",CONCATENATE(" O",IF(E129&gt;1,VALUE(E129),""))),IF(F129=0,"",CONCATENATE("(OH)",IF(F129&gt;1,VALUE(F129),""))),IF(G129=0,"",CONCATENATE("(OH2)",IF(G129&gt;1,VALUE(G129),"")))),"]")</f>
        <v>[Al5 O2(OH)3(OH2)17]</v>
      </c>
      <c r="T129" s="5" t="str">
        <f aca="false">CONCATENATE("[",CONCATENATE("Al",IF(H129=0,"",CONCATENATE("O",IF(H129&gt;1,VALUE(H129),""))),CONCATENATE(IF((4-H129)&gt;0,"(OH)",""),IF((4-H129)&gt;1,VALUE(4-H129),""))),"]")</f>
        <v>[Al(OH)4]</v>
      </c>
      <c r="U129" s="5" t="str">
        <f aca="false">IF(B129&gt;0,IF(M129="","",CONCATENATE("[",IF(M129="","",CONCATENATE("Al",IF(D129&gt;1,VALUE(D129),""),IF(E129=0,"",CONCATENATE(" O",IF(E129&gt;1,VALUE(E129),""))),IF(F129=0,"",CONCATENATE("(OH)",IF(F129&gt;1,VALUE(F129),""))),IF(G129=0,"",CONCATENATE("(OH2)",IF(G129&gt;1,VALUE(G129),""))))),"]",IF(M129="","",IF(J129&gt;1,(CONCATENATE(VALUE(J129),"+")),"+")))),"")</f>
        <v/>
      </c>
    </row>
    <row r="130" s="4" customFormat="true" ht="14.05" hidden="false" customHeight="false" outlineLevel="0" collapsed="false">
      <c r="A130" s="5" t="n">
        <v>6</v>
      </c>
      <c r="B130" s="5" t="n">
        <v>0</v>
      </c>
      <c r="C130" s="5" t="n">
        <v>0</v>
      </c>
      <c r="D130" s="5" t="n">
        <v>3</v>
      </c>
      <c r="E130" s="5" t="n">
        <v>0</v>
      </c>
      <c r="F130" s="5" t="n">
        <v>4</v>
      </c>
      <c r="G130" s="5" t="n">
        <v>10</v>
      </c>
      <c r="H130" s="5" t="n">
        <v>0</v>
      </c>
      <c r="I130" s="5" t="n">
        <v>329</v>
      </c>
      <c r="J130" s="5" t="n">
        <v>5</v>
      </c>
      <c r="K130" s="6" t="n">
        <v>65.8</v>
      </c>
      <c r="L130" s="7" t="n">
        <v>65.8</v>
      </c>
      <c r="M130" s="5" t="str">
        <f aca="false">IF(K130="no cation","",IF(L130="","non-candidate",""))</f>
        <v/>
      </c>
      <c r="N130" s="5" t="str">
        <f aca="false">IF(M130="","",IF(B130&gt;0,U130,CONCATENATE("[",IF(M130="","",CONCATENATE("Al",IF(C130+(D130*(1+(C130*3)))&gt;1,VALUE(C130+(D130*(1+(C130*3)))),""),CONCATENATE(IF((E130*(1+(C130*3)))+(C130*H130)&gt;0," O",""),IF((E130*(1+(C130*3)))+(C130*H130)&gt;1,VALUE((E130*(1+(C130*3)))+(C130*H130)),"")),IF(F130=0,"",CONCATENATE("(OH)",IF((F130*(1+(C130*3)))+(C130*(4-H130))&gt;1,VALUE((F130*(1+(C130*3)))+(C130*(4-H130))),""))),IF(G130=0,"",CONCATENATE("(OH2)",IF(G130&gt;1,VALUE(G130),""))))),"]",IF(M130="","",IF(J130&gt;1,(CONCATENATE(VALUE(J130),"+")),"+")))))</f>
        <v/>
      </c>
      <c r="O130" s="5" t="str">
        <f aca="false">IF(B130&gt;0,"",IF(C130=0,CONCATENATE("[",CONCATENATE("Al",IF(D130&gt;1,VALUE(D130),""),IF(E130=0,"",CONCATENATE(" O",IF(E130&gt;1,VALUE(E130),""))),IF(F130=0,"",CONCATENATE("(OH)",IF(F130&gt;1,VALUE(F130),""))),IF(G130=0,"",CONCATENATE("(OH2)",IF(G130&gt;1,VALUE(G130),"")))),"]",IF(J130&gt;1,(CONCATENATE(VALUE(J130),"+")),"+")),CONCATENATE("[",S130,IF(P130&gt;1,VALUE(P130),""),IF((D130*3)&gt;((E130*2)+F130),"+","")," ]",VALUE(4)," ",T130,IF(H130&gt;0,VALUE(H130+1),""),"-"," ")))</f>
        <v>[Al3(OH)4(OH2)10]5+</v>
      </c>
      <c r="P130" s="5" t="str">
        <f aca="false">IF(C130&lt;1,"",(IF((3*D130)-(2*E130)-F130&gt;0, (3*D130)-(2*E130)-F130, 0)))</f>
        <v/>
      </c>
      <c r="Q130" s="5" t="str">
        <f aca="false">IF(C130&lt;1,"",(27*D130)+(16*(E130+F130+G130))+(F130+(G130*2)))</f>
        <v/>
      </c>
      <c r="R130" s="5" t="str">
        <f aca="false">IF(C130&lt;1,"",27+(16*(H130+(4-H130)))+(4-H130))</f>
        <v/>
      </c>
      <c r="S130" s="5" t="str">
        <f aca="false">CONCATENATE("[",CONCATENATE("Al",IF(D130&gt;1,VALUE(D130),""),IF(E130=0,"",CONCATENATE(" O",IF(E130&gt;1,VALUE(E130),""))),IF(F130=0,"",CONCATENATE("(OH)",IF(F130&gt;1,VALUE(F130),""))),IF(G130=0,"",CONCATENATE("(OH2)",IF(G130&gt;1,VALUE(G130),"")))),"]")</f>
        <v>[Al3(OH)4(OH2)10]</v>
      </c>
      <c r="T130" s="5" t="str">
        <f aca="false">CONCATENATE("[",CONCATENATE("Al",IF(H130=0,"",CONCATENATE("O",IF(H130&gt;1,VALUE(H130),""))),CONCATENATE(IF((4-H130)&gt;0,"(OH)",""),IF((4-H130)&gt;1,VALUE(4-H130),""))),"]")</f>
        <v>[Al(OH)4]</v>
      </c>
      <c r="U130" s="5" t="str">
        <f aca="false">IF(B130&gt;0,IF(M130="","",CONCATENATE("[",IF(M130="","",CONCATENATE("Al",IF(D130&gt;1,VALUE(D130),""),IF(E130=0,"",CONCATENATE(" O",IF(E130&gt;1,VALUE(E130),""))),IF(F130=0,"",CONCATENATE("(OH)",IF(F130&gt;1,VALUE(F130),""))),IF(G130=0,"",CONCATENATE("(OH2)",IF(G130&gt;1,VALUE(G130),""))))),"]",IF(M130="","",IF(J130&gt;1,(CONCATENATE(VALUE(J130),"+")),"+")))),"")</f>
        <v/>
      </c>
    </row>
    <row r="131" s="4" customFormat="true" ht="14.05" hidden="false" customHeight="false" outlineLevel="0" collapsed="false">
      <c r="A131" s="5" t="n">
        <v>6</v>
      </c>
      <c r="B131" s="5" t="n">
        <v>0</v>
      </c>
      <c r="C131" s="5" t="n">
        <v>0</v>
      </c>
      <c r="D131" s="5" t="n">
        <v>3</v>
      </c>
      <c r="E131" s="5" t="n">
        <v>2</v>
      </c>
      <c r="F131" s="5" t="n">
        <v>0</v>
      </c>
      <c r="G131" s="5" t="n">
        <v>12</v>
      </c>
      <c r="H131" s="5" t="n">
        <v>0</v>
      </c>
      <c r="I131" s="5" t="n">
        <v>329</v>
      </c>
      <c r="J131" s="5" t="n">
        <v>5</v>
      </c>
      <c r="K131" s="6" t="n">
        <v>65.8</v>
      </c>
      <c r="L131" s="7" t="n">
        <v>65.8</v>
      </c>
      <c r="M131" s="5" t="str">
        <f aca="false">IF(K131="no cation","",IF(L131="","non-candidate",""))</f>
        <v/>
      </c>
      <c r="N131" s="5" t="str">
        <f aca="false">IF(M131="","",IF(B131&gt;0,U131,CONCATENATE("[",IF(M131="","",CONCATENATE("Al",IF(C131+(D131*(1+(C131*3)))&gt;1,VALUE(C131+(D131*(1+(C131*3)))),""),CONCATENATE(IF((E131*(1+(C131*3)))+(C131*H131)&gt;0," O",""),IF((E131*(1+(C131*3)))+(C131*H131)&gt;1,VALUE((E131*(1+(C131*3)))+(C131*H131)),"")),IF(F131=0,"",CONCATENATE("(OH)",IF((F131*(1+(C131*3)))+(C131*(4-H131))&gt;1,VALUE((F131*(1+(C131*3)))+(C131*(4-H131))),""))),IF(G131=0,"",CONCATENATE("(OH2)",IF(G131&gt;1,VALUE(G131),""))))),"]",IF(M131="","",IF(J131&gt;1,(CONCATENATE(VALUE(J131),"+")),"+")))))</f>
        <v/>
      </c>
      <c r="O131" s="5" t="str">
        <f aca="false">IF(B131&gt;0,"",IF(C131=0,CONCATENATE("[",CONCATENATE("Al",IF(D131&gt;1,VALUE(D131),""),IF(E131=0,"",CONCATENATE(" O",IF(E131&gt;1,VALUE(E131),""))),IF(F131=0,"",CONCATENATE("(OH)",IF(F131&gt;1,VALUE(F131),""))),IF(G131=0,"",CONCATENATE("(OH2)",IF(G131&gt;1,VALUE(G131),"")))),"]",IF(J131&gt;1,(CONCATENATE(VALUE(J131),"+")),"+")),CONCATENATE("[",S131,IF(P131&gt;1,VALUE(P131),""),IF((D131*3)&gt;((E131*2)+F131),"+","")," ]",VALUE(4)," ",T131,IF(H131&gt;0,VALUE(H131+1),""),"-"," ")))</f>
        <v>[Al3 O2(OH2)12]5+</v>
      </c>
      <c r="P131" s="5" t="str">
        <f aca="false">IF(C131&lt;1,"",(IF((3*D131)-(2*E131)-F131&gt;0, (3*D131)-(2*E131)-F131, 0)))</f>
        <v/>
      </c>
      <c r="Q131" s="5" t="str">
        <f aca="false">IF(C131&lt;1,"",(27*D131)+(16*(E131+F131+G131))+(F131+(G131*2)))</f>
        <v/>
      </c>
      <c r="R131" s="5" t="str">
        <f aca="false">IF(C131&lt;1,"",27+(16*(H131+(4-H131)))+(4-H131))</f>
        <v/>
      </c>
      <c r="S131" s="5" t="str">
        <f aca="false">CONCATENATE("[",CONCATENATE("Al",IF(D131&gt;1,VALUE(D131),""),IF(E131=0,"",CONCATENATE(" O",IF(E131&gt;1,VALUE(E131),""))),IF(F131=0,"",CONCATENATE("(OH)",IF(F131&gt;1,VALUE(F131),""))),IF(G131=0,"",CONCATENATE("(OH2)",IF(G131&gt;1,VALUE(G131),"")))),"]")</f>
        <v>[Al3 O2(OH2)12]</v>
      </c>
      <c r="T131" s="5" t="str">
        <f aca="false">CONCATENATE("[",CONCATENATE("Al",IF(H131=0,"",CONCATENATE("O",IF(H131&gt;1,VALUE(H131),""))),CONCATENATE(IF((4-H131)&gt;0,"(OH)",""),IF((4-H131)&gt;1,VALUE(4-H131),""))),"]")</f>
        <v>[Al(OH)4]</v>
      </c>
      <c r="U131" s="5" t="str">
        <f aca="false">IF(B131&gt;0,IF(M131="","",CONCATENATE("[",IF(M131="","",CONCATENATE("Al",IF(D131&gt;1,VALUE(D131),""),IF(E131=0,"",CONCATENATE(" O",IF(E131&gt;1,VALUE(E131),""))),IF(F131=0,"",CONCATENATE("(OH)",IF(F131&gt;1,VALUE(F131),""))),IF(G131=0,"",CONCATENATE("(OH2)",IF(G131&gt;1,VALUE(G131),""))))),"]",IF(M131="","",IF(J131&gt;1,(CONCATENATE(VALUE(J131),"+")),"+")))),"")</f>
        <v/>
      </c>
    </row>
    <row r="132" s="4" customFormat="true" ht="14.05" hidden="false" customHeight="false" outlineLevel="0" collapsed="false">
      <c r="A132" s="5" t="n">
        <v>6</v>
      </c>
      <c r="B132" s="5" t="n">
        <v>0</v>
      </c>
      <c r="C132" s="5" t="n">
        <v>0</v>
      </c>
      <c r="D132" s="5" t="n">
        <v>1</v>
      </c>
      <c r="E132" s="5" t="n">
        <v>0</v>
      </c>
      <c r="F132" s="5" t="n">
        <v>1</v>
      </c>
      <c r="G132" s="5" t="n">
        <v>5</v>
      </c>
      <c r="H132" s="5" t="n">
        <v>0</v>
      </c>
      <c r="I132" s="5" t="n">
        <v>134</v>
      </c>
      <c r="J132" s="5" t="n">
        <v>2</v>
      </c>
      <c r="K132" s="6" t="n">
        <v>67</v>
      </c>
      <c r="L132" s="7" t="n">
        <v>67</v>
      </c>
      <c r="M132" s="5" t="str">
        <f aca="false">IF(K132="no cation","",IF(L132="","non-candidate",""))</f>
        <v/>
      </c>
      <c r="N132" s="5" t="str">
        <f aca="false">IF(M132="","",IF(B132&gt;0,U132,CONCATENATE("[",IF(M132="","",CONCATENATE("Al",IF(C132+(D132*(1+(C132*3)))&gt;1,VALUE(C132+(D132*(1+(C132*3)))),""),CONCATENATE(IF((E132*(1+(C132*3)))+(C132*H132)&gt;0," O",""),IF((E132*(1+(C132*3)))+(C132*H132)&gt;1,VALUE((E132*(1+(C132*3)))+(C132*H132)),"")),IF(F132=0,"",CONCATENATE("(OH)",IF((F132*(1+(C132*3)))+(C132*(4-H132))&gt;1,VALUE((F132*(1+(C132*3)))+(C132*(4-H132))),""))),IF(G132=0,"",CONCATENATE("(OH2)",IF(G132&gt;1,VALUE(G132),""))))),"]",IF(M132="","",IF(J132&gt;1,(CONCATENATE(VALUE(J132),"+")),"+")))))</f>
        <v/>
      </c>
      <c r="O132" s="5" t="str">
        <f aca="false">IF(B132&gt;0,"",IF(C132=0,CONCATENATE("[",CONCATENATE("Al",IF(D132&gt;1,VALUE(D132),""),IF(E132=0,"",CONCATENATE(" O",IF(E132&gt;1,VALUE(E132),""))),IF(F132=0,"",CONCATENATE("(OH)",IF(F132&gt;1,VALUE(F132),""))),IF(G132=0,"",CONCATENATE("(OH2)",IF(G132&gt;1,VALUE(G132),"")))),"]",IF(J132&gt;1,(CONCATENATE(VALUE(J132),"+")),"+")),CONCATENATE("[",S132,IF(P132&gt;1,VALUE(P132),""),IF((D132*3)&gt;((E132*2)+F132),"+","")," ]",VALUE(4)," ",T132,IF(H132&gt;0,VALUE(H132+1),""),"-"," ")))</f>
        <v>[Al(OH)(OH2)5]2+</v>
      </c>
      <c r="P132" s="5" t="str">
        <f aca="false">IF(C132&lt;1,"",(IF((3*D132)-(2*E132)-F132&gt;0, (3*D132)-(2*E132)-F132, 0)))</f>
        <v/>
      </c>
      <c r="Q132" s="5" t="str">
        <f aca="false">IF(C132&lt;1,"",(27*D132)+(16*(E132+F132+G132))+(F132+(G132*2)))</f>
        <v/>
      </c>
      <c r="R132" s="5" t="str">
        <f aca="false">IF(C132&lt;1,"",27+(16*(H132+(4-H132)))+(4-H132))</f>
        <v/>
      </c>
      <c r="S132" s="5" t="str">
        <f aca="false">CONCATENATE("[",CONCATENATE("Al",IF(D132&gt;1,VALUE(D132),""),IF(E132=0,"",CONCATENATE(" O",IF(E132&gt;1,VALUE(E132),""))),IF(F132=0,"",CONCATENATE("(OH)",IF(F132&gt;1,VALUE(F132),""))),IF(G132=0,"",CONCATENATE("(OH2)",IF(G132&gt;1,VALUE(G132),"")))),"]")</f>
        <v>[Al(OH)(OH2)5]</v>
      </c>
      <c r="T132" s="5" t="str">
        <f aca="false">CONCATENATE("[",CONCATENATE("Al",IF(H132=0,"",CONCATENATE("O",IF(H132&gt;1,VALUE(H132),""))),CONCATENATE(IF((4-H132)&gt;0,"(OH)",""),IF((4-H132)&gt;1,VALUE(4-H132),""))),"]")</f>
        <v>[Al(OH)4]</v>
      </c>
      <c r="U132" s="5" t="str">
        <f aca="false">IF(B132&gt;0,IF(M132="","",CONCATENATE("[",IF(M132="","",CONCATENATE("Al",IF(D132&gt;1,VALUE(D132),""),IF(E132=0,"",CONCATENATE(" O",IF(E132&gt;1,VALUE(E132),""))),IF(F132=0,"",CONCATENATE("(OH)",IF(F132&gt;1,VALUE(F132),""))),IF(G132=0,"",CONCATENATE("(OH2)",IF(G132&gt;1,VALUE(G132),""))))),"]",IF(M132="","",IF(J132&gt;1,(CONCATENATE(VALUE(J132),"+")),"+")))),"")</f>
        <v/>
      </c>
    </row>
    <row r="133" s="4" customFormat="true" ht="14.05" hidden="false" customHeight="false" outlineLevel="0" collapsed="false">
      <c r="A133" s="5" t="n">
        <v>4</v>
      </c>
      <c r="B133" s="5" t="n">
        <v>0</v>
      </c>
      <c r="C133" s="5" t="n">
        <v>0</v>
      </c>
      <c r="D133" s="5" t="n">
        <v>6</v>
      </c>
      <c r="E133" s="5" t="n">
        <v>0</v>
      </c>
      <c r="F133" s="5" t="n">
        <v>12</v>
      </c>
      <c r="G133" s="5" t="n">
        <v>2</v>
      </c>
      <c r="H133" s="5" t="n">
        <v>0</v>
      </c>
      <c r="I133" s="5" t="n">
        <v>402</v>
      </c>
      <c r="J133" s="5" t="n">
        <v>6</v>
      </c>
      <c r="K133" s="6" t="n">
        <v>67</v>
      </c>
      <c r="L133" s="7" t="n">
        <v>67</v>
      </c>
      <c r="M133" s="5" t="str">
        <f aca="false">IF(K133="no cation","",IF(L133="","non-candidate",""))</f>
        <v/>
      </c>
      <c r="N133" s="5" t="str">
        <f aca="false">IF(M133="","",IF(B133&gt;0,U133,CONCATENATE("[",IF(M133="","",CONCATENATE("Al",IF(C133+(D133*(1+(C133*3)))&gt;1,VALUE(C133+(D133*(1+(C133*3)))),""),CONCATENATE(IF((E133*(1+(C133*3)))+(C133*H133)&gt;0," O",""),IF((E133*(1+(C133*3)))+(C133*H133)&gt;1,VALUE((E133*(1+(C133*3)))+(C133*H133)),"")),IF(F133=0,"",CONCATENATE("(OH)",IF((F133*(1+(C133*3)))+(C133*(4-H133))&gt;1,VALUE((F133*(1+(C133*3)))+(C133*(4-H133))),""))),IF(G133=0,"",CONCATENATE("(OH2)",IF(G133&gt;1,VALUE(G133),""))))),"]",IF(M133="","",IF(J133&gt;1,(CONCATENATE(VALUE(J133),"+")),"+")))))</f>
        <v/>
      </c>
      <c r="O133" s="5" t="str">
        <f aca="false">IF(B133&gt;0,"",IF(C133=0,CONCATENATE("[",CONCATENATE("Al",IF(D133&gt;1,VALUE(D133),""),IF(E133=0,"",CONCATENATE(" O",IF(E133&gt;1,VALUE(E133),""))),IF(F133=0,"",CONCATENATE("(OH)",IF(F133&gt;1,VALUE(F133),""))),IF(G133=0,"",CONCATENATE("(OH2)",IF(G133&gt;1,VALUE(G133),"")))),"]",IF(J133&gt;1,(CONCATENATE(VALUE(J133),"+")),"+")),CONCATENATE("[",S133,IF(P133&gt;1,VALUE(P133),""),IF((D133*3)&gt;((E133*2)+F133),"+","")," ]",VALUE(4)," ",T133,IF(H133&gt;0,VALUE(H133+1),""),"-"," ")))</f>
        <v>[Al6(OH)12(OH2)2]6+</v>
      </c>
      <c r="P133" s="5" t="str">
        <f aca="false">IF(C133&lt;1,"",(IF((3*D133)-(2*E133)-F133&gt;0, (3*D133)-(2*E133)-F133, 0)))</f>
        <v/>
      </c>
      <c r="Q133" s="5" t="str">
        <f aca="false">IF(C133&lt;1,"",(27*D133)+(16*(E133+F133+G133))+(F133+(G133*2)))</f>
        <v/>
      </c>
      <c r="R133" s="5" t="str">
        <f aca="false">IF(C133&lt;1,"",27+(16*(H133+(4-H133)))+(4-H133))</f>
        <v/>
      </c>
      <c r="S133" s="5" t="str">
        <f aca="false">CONCATENATE("[",CONCATENATE("Al",IF(D133&gt;1,VALUE(D133),""),IF(E133=0,"",CONCATENATE(" O",IF(E133&gt;1,VALUE(E133),""))),IF(F133=0,"",CONCATENATE("(OH)",IF(F133&gt;1,VALUE(F133),""))),IF(G133=0,"",CONCATENATE("(OH2)",IF(G133&gt;1,VALUE(G133),"")))),"]")</f>
        <v>[Al6(OH)12(OH2)2]</v>
      </c>
      <c r="T133" s="5" t="str">
        <f aca="false">CONCATENATE("[",CONCATENATE("Al",IF(H133=0,"",CONCATENATE("O",IF(H133&gt;1,VALUE(H133),""))),CONCATENATE(IF((4-H133)&gt;0,"(OH)",""),IF((4-H133)&gt;1,VALUE(4-H133),""))),"]")</f>
        <v>[Al(OH)4]</v>
      </c>
      <c r="U133" s="5" t="str">
        <f aca="false">IF(B133&gt;0,IF(M133="","",CONCATENATE("[",IF(M133="","",CONCATENATE("Al",IF(D133&gt;1,VALUE(D133),""),IF(E133=0,"",CONCATENATE(" O",IF(E133&gt;1,VALUE(E133),""))),IF(F133=0,"",CONCATENATE("(OH)",IF(F133&gt;1,VALUE(F133),""))),IF(G133=0,"",CONCATENATE("(OH2)",IF(G133&gt;1,VALUE(G133),""))))),"]",IF(M133="","",IF(J133&gt;1,(CONCATENATE(VALUE(J133),"+")),"+")))),"")</f>
        <v/>
      </c>
    </row>
    <row r="134" s="4" customFormat="true" ht="14.05" hidden="false" customHeight="false" outlineLevel="0" collapsed="false">
      <c r="A134" s="5" t="n">
        <v>4</v>
      </c>
      <c r="B134" s="5" t="n">
        <v>0</v>
      </c>
      <c r="C134" s="5" t="n">
        <v>0</v>
      </c>
      <c r="D134" s="5" t="n">
        <v>6</v>
      </c>
      <c r="E134" s="5" t="n">
        <v>2</v>
      </c>
      <c r="F134" s="5" t="n">
        <v>8</v>
      </c>
      <c r="G134" s="5" t="n">
        <v>4</v>
      </c>
      <c r="H134" s="5" t="n">
        <v>0</v>
      </c>
      <c r="I134" s="5" t="n">
        <v>402</v>
      </c>
      <c r="J134" s="5" t="n">
        <v>6</v>
      </c>
      <c r="K134" s="6" t="n">
        <v>67</v>
      </c>
      <c r="L134" s="7" t="n">
        <v>67</v>
      </c>
      <c r="M134" s="5" t="str">
        <f aca="false">IF(K134="no cation","",IF(L134="","non-candidate",""))</f>
        <v/>
      </c>
      <c r="N134" s="5" t="str">
        <f aca="false">IF(M134="","",IF(B134&gt;0,U134,CONCATENATE("[",IF(M134="","",CONCATENATE("Al",IF(C134+(D134*(1+(C134*3)))&gt;1,VALUE(C134+(D134*(1+(C134*3)))),""),CONCATENATE(IF((E134*(1+(C134*3)))+(C134*H134)&gt;0," O",""),IF((E134*(1+(C134*3)))+(C134*H134)&gt;1,VALUE((E134*(1+(C134*3)))+(C134*H134)),"")),IF(F134=0,"",CONCATENATE("(OH)",IF((F134*(1+(C134*3)))+(C134*(4-H134))&gt;1,VALUE((F134*(1+(C134*3)))+(C134*(4-H134))),""))),IF(G134=0,"",CONCATENATE("(OH2)",IF(G134&gt;1,VALUE(G134),""))))),"]",IF(M134="","",IF(J134&gt;1,(CONCATENATE(VALUE(J134),"+")),"+")))))</f>
        <v/>
      </c>
      <c r="O134" s="5" t="str">
        <f aca="false">IF(B134&gt;0,"",IF(C134=0,CONCATENATE("[",CONCATENATE("Al",IF(D134&gt;1,VALUE(D134),""),IF(E134=0,"",CONCATENATE(" O",IF(E134&gt;1,VALUE(E134),""))),IF(F134=0,"",CONCATENATE("(OH)",IF(F134&gt;1,VALUE(F134),""))),IF(G134=0,"",CONCATENATE("(OH2)",IF(G134&gt;1,VALUE(G134),"")))),"]",IF(J134&gt;1,(CONCATENATE(VALUE(J134),"+")),"+")),CONCATENATE("[",S134,IF(P134&gt;1,VALUE(P134),""),IF((D134*3)&gt;((E134*2)+F134),"+","")," ]",VALUE(4)," ",T134,IF(H134&gt;0,VALUE(H134+1),""),"-"," ")))</f>
        <v>[Al6 O2(OH)8(OH2)4]6+</v>
      </c>
      <c r="P134" s="5" t="str">
        <f aca="false">IF(C134&lt;1,"",(IF((3*D134)-(2*E134)-F134&gt;0, (3*D134)-(2*E134)-F134, 0)))</f>
        <v/>
      </c>
      <c r="Q134" s="5" t="str">
        <f aca="false">IF(C134&lt;1,"",(27*D134)+(16*(E134+F134+G134))+(F134+(G134*2)))</f>
        <v/>
      </c>
      <c r="R134" s="5" t="str">
        <f aca="false">IF(C134&lt;1,"",27+(16*(H134+(4-H134)))+(4-H134))</f>
        <v/>
      </c>
      <c r="S134" s="5" t="str">
        <f aca="false">CONCATENATE("[",CONCATENATE("Al",IF(D134&gt;1,VALUE(D134),""),IF(E134=0,"",CONCATENATE(" O",IF(E134&gt;1,VALUE(E134),""))),IF(F134=0,"",CONCATENATE("(OH)",IF(F134&gt;1,VALUE(F134),""))),IF(G134=0,"",CONCATENATE("(OH2)",IF(G134&gt;1,VALUE(G134),"")))),"]")</f>
        <v>[Al6 O2(OH)8(OH2)4]</v>
      </c>
      <c r="T134" s="5" t="str">
        <f aca="false">CONCATENATE("[",CONCATENATE("Al",IF(H134=0,"",CONCATENATE("O",IF(H134&gt;1,VALUE(H134),""))),CONCATENATE(IF((4-H134)&gt;0,"(OH)",""),IF((4-H134)&gt;1,VALUE(4-H134),""))),"]")</f>
        <v>[Al(OH)4]</v>
      </c>
      <c r="U134" s="5" t="str">
        <f aca="false">IF(B134&gt;0,IF(M134="","",CONCATENATE("[",IF(M134="","",CONCATENATE("Al",IF(D134&gt;1,VALUE(D134),""),IF(E134=0,"",CONCATENATE(" O",IF(E134&gt;1,VALUE(E134),""))),IF(F134=0,"",CONCATENATE("(OH)",IF(F134&gt;1,VALUE(F134),""))),IF(G134=0,"",CONCATENATE("(OH2)",IF(G134&gt;1,VALUE(G134),""))))),"]",IF(M134="","",IF(J134&gt;1,(CONCATENATE(VALUE(J134),"+")),"+")))),"")</f>
        <v/>
      </c>
    </row>
    <row r="135" s="4" customFormat="true" ht="14.05" hidden="false" customHeight="false" outlineLevel="0" collapsed="false">
      <c r="A135" s="5" t="n">
        <v>4</v>
      </c>
      <c r="B135" s="5" t="n">
        <v>0</v>
      </c>
      <c r="C135" s="5" t="n">
        <v>0</v>
      </c>
      <c r="D135" s="5" t="n">
        <v>6</v>
      </c>
      <c r="E135" s="5" t="n">
        <v>4</v>
      </c>
      <c r="F135" s="5" t="n">
        <v>4</v>
      </c>
      <c r="G135" s="5" t="n">
        <v>6</v>
      </c>
      <c r="H135" s="5" t="n">
        <v>0</v>
      </c>
      <c r="I135" s="5" t="n">
        <v>402</v>
      </c>
      <c r="J135" s="5" t="n">
        <v>6</v>
      </c>
      <c r="K135" s="6" t="n">
        <v>67</v>
      </c>
      <c r="L135" s="7" t="n">
        <v>67</v>
      </c>
      <c r="M135" s="5" t="str">
        <f aca="false">IF(K135="no cation","",IF(L135="","non-candidate",""))</f>
        <v/>
      </c>
      <c r="N135" s="5" t="str">
        <f aca="false">IF(M135="","",IF(B135&gt;0,U135,CONCATENATE("[",IF(M135="","",CONCATENATE("Al",IF(C135+(D135*(1+(C135*3)))&gt;1,VALUE(C135+(D135*(1+(C135*3)))),""),CONCATENATE(IF((E135*(1+(C135*3)))+(C135*H135)&gt;0," O",""),IF((E135*(1+(C135*3)))+(C135*H135)&gt;1,VALUE((E135*(1+(C135*3)))+(C135*H135)),"")),IF(F135=0,"",CONCATENATE("(OH)",IF((F135*(1+(C135*3)))+(C135*(4-H135))&gt;1,VALUE((F135*(1+(C135*3)))+(C135*(4-H135))),""))),IF(G135=0,"",CONCATENATE("(OH2)",IF(G135&gt;1,VALUE(G135),""))))),"]",IF(M135="","",IF(J135&gt;1,(CONCATENATE(VALUE(J135),"+")),"+")))))</f>
        <v/>
      </c>
      <c r="O135" s="5" t="str">
        <f aca="false">IF(B135&gt;0,"",IF(C135=0,CONCATENATE("[",CONCATENATE("Al",IF(D135&gt;1,VALUE(D135),""),IF(E135=0,"",CONCATENATE(" O",IF(E135&gt;1,VALUE(E135),""))),IF(F135=0,"",CONCATENATE("(OH)",IF(F135&gt;1,VALUE(F135),""))),IF(G135=0,"",CONCATENATE("(OH2)",IF(G135&gt;1,VALUE(G135),"")))),"]",IF(J135&gt;1,(CONCATENATE(VALUE(J135),"+")),"+")),CONCATENATE("[",S135,IF(P135&gt;1,VALUE(P135),""),IF((D135*3)&gt;((E135*2)+F135),"+","")," ]",VALUE(4)," ",T135,IF(H135&gt;0,VALUE(H135+1),""),"-"," ")))</f>
        <v>[Al6 O4(OH)4(OH2)6]6+</v>
      </c>
      <c r="P135" s="5" t="str">
        <f aca="false">IF(C135&lt;1,"",(IF((3*D135)-(2*E135)-F135&gt;0, (3*D135)-(2*E135)-F135, 0)))</f>
        <v/>
      </c>
      <c r="Q135" s="5" t="str">
        <f aca="false">IF(C135&lt;1,"",(27*D135)+(16*(E135+F135+G135))+(F135+(G135*2)))</f>
        <v/>
      </c>
      <c r="R135" s="5" t="str">
        <f aca="false">IF(C135&lt;1,"",27+(16*(H135+(4-H135)))+(4-H135))</f>
        <v/>
      </c>
      <c r="S135" s="5" t="str">
        <f aca="false">CONCATENATE("[",CONCATENATE("Al",IF(D135&gt;1,VALUE(D135),""),IF(E135=0,"",CONCATENATE(" O",IF(E135&gt;1,VALUE(E135),""))),IF(F135=0,"",CONCATENATE("(OH)",IF(F135&gt;1,VALUE(F135),""))),IF(G135=0,"",CONCATENATE("(OH2)",IF(G135&gt;1,VALUE(G135),"")))),"]")</f>
        <v>[Al6 O4(OH)4(OH2)6]</v>
      </c>
      <c r="T135" s="5" t="str">
        <f aca="false">CONCATENATE("[",CONCATENATE("Al",IF(H135=0,"",CONCATENATE("O",IF(H135&gt;1,VALUE(H135),""))),CONCATENATE(IF((4-H135)&gt;0,"(OH)",""),IF((4-H135)&gt;1,VALUE(4-H135),""))),"]")</f>
        <v>[Al(OH)4]</v>
      </c>
      <c r="U135" s="5" t="str">
        <f aca="false">IF(B135&gt;0,IF(M135="","",CONCATENATE("[",IF(M135="","",CONCATENATE("Al",IF(D135&gt;1,VALUE(D135),""),IF(E135=0,"",CONCATENATE(" O",IF(E135&gt;1,VALUE(E135),""))),IF(F135=0,"",CONCATENATE("(OH)",IF(F135&gt;1,VALUE(F135),""))),IF(G135=0,"",CONCATENATE("(OH2)",IF(G135&gt;1,VALUE(G135),""))))),"]",IF(M135="","",IF(J135&gt;1,(CONCATENATE(VALUE(J135),"+")),"+")))),"")</f>
        <v/>
      </c>
    </row>
    <row r="136" s="4" customFormat="true" ht="14.05" hidden="false" customHeight="false" outlineLevel="0" collapsed="false">
      <c r="A136" s="5" t="n">
        <v>4</v>
      </c>
      <c r="B136" s="5" t="n">
        <v>0</v>
      </c>
      <c r="C136" s="5" t="n">
        <v>0</v>
      </c>
      <c r="D136" s="5" t="n">
        <v>6</v>
      </c>
      <c r="E136" s="5" t="n">
        <v>6</v>
      </c>
      <c r="F136" s="5" t="n">
        <v>0</v>
      </c>
      <c r="G136" s="5" t="n">
        <v>8</v>
      </c>
      <c r="H136" s="5" t="n">
        <v>0</v>
      </c>
      <c r="I136" s="5" t="n">
        <v>402</v>
      </c>
      <c r="J136" s="5" t="n">
        <v>6</v>
      </c>
      <c r="K136" s="6" t="n">
        <v>67</v>
      </c>
      <c r="L136" s="7" t="n">
        <v>67</v>
      </c>
      <c r="M136" s="5" t="str">
        <f aca="false">IF(K136="no cation","",IF(L136="","non-candidate",""))</f>
        <v/>
      </c>
      <c r="N136" s="5" t="str">
        <f aca="false">IF(M136="","",IF(B136&gt;0,U136,CONCATENATE("[",IF(M136="","",CONCATENATE("Al",IF(C136+(D136*(1+(C136*3)))&gt;1,VALUE(C136+(D136*(1+(C136*3)))),""),CONCATENATE(IF((E136*(1+(C136*3)))+(C136*H136)&gt;0," O",""),IF((E136*(1+(C136*3)))+(C136*H136)&gt;1,VALUE((E136*(1+(C136*3)))+(C136*H136)),"")),IF(F136=0,"",CONCATENATE("(OH)",IF((F136*(1+(C136*3)))+(C136*(4-H136))&gt;1,VALUE((F136*(1+(C136*3)))+(C136*(4-H136))),""))),IF(G136=0,"",CONCATENATE("(OH2)",IF(G136&gt;1,VALUE(G136),""))))),"]",IF(M136="","",IF(J136&gt;1,(CONCATENATE(VALUE(J136),"+")),"+")))))</f>
        <v/>
      </c>
      <c r="O136" s="5" t="str">
        <f aca="false">IF(B136&gt;0,"",IF(C136=0,CONCATENATE("[",CONCATENATE("Al",IF(D136&gt;1,VALUE(D136),""),IF(E136=0,"",CONCATENATE(" O",IF(E136&gt;1,VALUE(E136),""))),IF(F136=0,"",CONCATENATE("(OH)",IF(F136&gt;1,VALUE(F136),""))),IF(G136=0,"",CONCATENATE("(OH2)",IF(G136&gt;1,VALUE(G136),"")))),"]",IF(J136&gt;1,(CONCATENATE(VALUE(J136),"+")),"+")),CONCATENATE("[",S136,IF(P136&gt;1,VALUE(P136),""),IF((D136*3)&gt;((E136*2)+F136),"+","")," ]",VALUE(4)," ",T136,IF(H136&gt;0,VALUE(H136+1),""),"-"," ")))</f>
        <v>[Al6 O6(OH2)8]6+</v>
      </c>
      <c r="P136" s="5" t="str">
        <f aca="false">IF(C136&lt;1,"",(IF((3*D136)-(2*E136)-F136&gt;0, (3*D136)-(2*E136)-F136, 0)))</f>
        <v/>
      </c>
      <c r="Q136" s="5" t="str">
        <f aca="false">IF(C136&lt;1,"",(27*D136)+(16*(E136+F136+G136))+(F136+(G136*2)))</f>
        <v/>
      </c>
      <c r="R136" s="5" t="str">
        <f aca="false">IF(C136&lt;1,"",27+(16*(H136+(4-H136)))+(4-H136))</f>
        <v/>
      </c>
      <c r="S136" s="5" t="str">
        <f aca="false">CONCATENATE("[",CONCATENATE("Al",IF(D136&gt;1,VALUE(D136),""),IF(E136=0,"",CONCATENATE(" O",IF(E136&gt;1,VALUE(E136),""))),IF(F136=0,"",CONCATENATE("(OH)",IF(F136&gt;1,VALUE(F136),""))),IF(G136=0,"",CONCATENATE("(OH2)",IF(G136&gt;1,VALUE(G136),"")))),"]")</f>
        <v>[Al6 O6(OH2)8]</v>
      </c>
      <c r="T136" s="5" t="str">
        <f aca="false">CONCATENATE("[",CONCATENATE("Al",IF(H136=0,"",CONCATENATE("O",IF(H136&gt;1,VALUE(H136),""))),CONCATENATE(IF((4-H136)&gt;0,"(OH)",""),IF((4-H136)&gt;1,VALUE(4-H136),""))),"]")</f>
        <v>[Al(OH)4]</v>
      </c>
      <c r="U136" s="5" t="str">
        <f aca="false">IF(B136&gt;0,IF(M136="","",CONCATENATE("[",IF(M136="","",CONCATENATE("Al",IF(D136&gt;1,VALUE(D136),""),IF(E136=0,"",CONCATENATE(" O",IF(E136&gt;1,VALUE(E136),""))),IF(F136=0,"",CONCATENATE("(OH)",IF(F136&gt;1,VALUE(F136),""))),IF(G136=0,"",CONCATENATE("(OH2)",IF(G136&gt;1,VALUE(G136),""))))),"]",IF(M136="","",IF(J136&gt;1,(CONCATENATE(VALUE(J136),"+")),"+")))),"")</f>
        <v/>
      </c>
    </row>
    <row r="137" s="4" customFormat="true" ht="14.05" hidden="false" customHeight="false" outlineLevel="0" collapsed="false">
      <c r="A137" s="5" t="n">
        <v>4</v>
      </c>
      <c r="B137" s="5" t="n">
        <v>0</v>
      </c>
      <c r="C137" s="5" t="n">
        <v>0</v>
      </c>
      <c r="D137" s="5" t="n">
        <v>5</v>
      </c>
      <c r="E137" s="5" t="n">
        <v>0</v>
      </c>
      <c r="F137" s="5" t="n">
        <v>10</v>
      </c>
      <c r="G137" s="5" t="n">
        <v>2</v>
      </c>
      <c r="H137" s="5" t="n">
        <v>0</v>
      </c>
      <c r="I137" s="5" t="n">
        <v>341</v>
      </c>
      <c r="J137" s="5" t="n">
        <v>5</v>
      </c>
      <c r="K137" s="6" t="n">
        <v>68.2</v>
      </c>
      <c r="L137" s="7" t="n">
        <v>68.2</v>
      </c>
      <c r="M137" s="5" t="str">
        <f aca="false">IF(K137="no cation","",IF(L137="","non-candidate",""))</f>
        <v/>
      </c>
      <c r="N137" s="5" t="str">
        <f aca="false">IF(M137="","",IF(B137&gt;0,U137,CONCATENATE("[",IF(M137="","",CONCATENATE("Al",IF(C137+(D137*(1+(C137*3)))&gt;1,VALUE(C137+(D137*(1+(C137*3)))),""),CONCATENATE(IF((E137*(1+(C137*3)))+(C137*H137)&gt;0," O",""),IF((E137*(1+(C137*3)))+(C137*H137)&gt;1,VALUE((E137*(1+(C137*3)))+(C137*H137)),"")),IF(F137=0,"",CONCATENATE("(OH)",IF((F137*(1+(C137*3)))+(C137*(4-H137))&gt;1,VALUE((F137*(1+(C137*3)))+(C137*(4-H137))),""))),IF(G137=0,"",CONCATENATE("(OH2)",IF(G137&gt;1,VALUE(G137),""))))),"]",IF(M137="","",IF(J137&gt;1,(CONCATENATE(VALUE(J137),"+")),"+")))))</f>
        <v/>
      </c>
      <c r="O137" s="5" t="str">
        <f aca="false">IF(B137&gt;0,"",IF(C137=0,CONCATENATE("[",CONCATENATE("Al",IF(D137&gt;1,VALUE(D137),""),IF(E137=0,"",CONCATENATE(" O",IF(E137&gt;1,VALUE(E137),""))),IF(F137=0,"",CONCATENATE("(OH)",IF(F137&gt;1,VALUE(F137),""))),IF(G137=0,"",CONCATENATE("(OH2)",IF(G137&gt;1,VALUE(G137),"")))),"]",IF(J137&gt;1,(CONCATENATE(VALUE(J137),"+")),"+")),CONCATENATE("[",S137,IF(P137&gt;1,VALUE(P137),""),IF((D137*3)&gt;((E137*2)+F137),"+","")," ]",VALUE(4)," ",T137,IF(H137&gt;0,VALUE(H137+1),""),"-"," ")))</f>
        <v>[Al5(OH)10(OH2)2]5+</v>
      </c>
      <c r="P137" s="5" t="str">
        <f aca="false">IF(C137&lt;1,"",(IF((3*D137)-(2*E137)-F137&gt;0, (3*D137)-(2*E137)-F137, 0)))</f>
        <v/>
      </c>
      <c r="Q137" s="5" t="str">
        <f aca="false">IF(C137&lt;1,"",(27*D137)+(16*(E137+F137+G137))+(F137+(G137*2)))</f>
        <v/>
      </c>
      <c r="R137" s="5" t="str">
        <f aca="false">IF(C137&lt;1,"",27+(16*(H137+(4-H137)))+(4-H137))</f>
        <v/>
      </c>
      <c r="S137" s="5" t="str">
        <f aca="false">CONCATENATE("[",CONCATENATE("Al",IF(D137&gt;1,VALUE(D137),""),IF(E137=0,"",CONCATENATE(" O",IF(E137&gt;1,VALUE(E137),""))),IF(F137=0,"",CONCATENATE("(OH)",IF(F137&gt;1,VALUE(F137),""))),IF(G137=0,"",CONCATENATE("(OH2)",IF(G137&gt;1,VALUE(G137),"")))),"]")</f>
        <v>[Al5(OH)10(OH2)2]</v>
      </c>
      <c r="T137" s="5" t="str">
        <f aca="false">CONCATENATE("[",CONCATENATE("Al",IF(H137=0,"",CONCATENATE("O",IF(H137&gt;1,VALUE(H137),""))),CONCATENATE(IF((4-H137)&gt;0,"(OH)",""),IF((4-H137)&gt;1,VALUE(4-H137),""))),"]")</f>
        <v>[Al(OH)4]</v>
      </c>
      <c r="U137" s="5" t="str">
        <f aca="false">IF(B137&gt;0,IF(M137="","",CONCATENATE("[",IF(M137="","",CONCATENATE("Al",IF(D137&gt;1,VALUE(D137),""),IF(E137=0,"",CONCATENATE(" O",IF(E137&gt;1,VALUE(E137),""))),IF(F137=0,"",CONCATENATE("(OH)",IF(F137&gt;1,VALUE(F137),""))),IF(G137=0,"",CONCATENATE("(OH2)",IF(G137&gt;1,VALUE(G137),""))))),"]",IF(M137="","",IF(J137&gt;1,(CONCATENATE(VALUE(J137),"+")),"+")))),"")</f>
        <v/>
      </c>
    </row>
    <row r="138" s="4" customFormat="true" ht="14.05" hidden="false" customHeight="false" outlineLevel="0" collapsed="false">
      <c r="A138" s="5" t="n">
        <v>4</v>
      </c>
      <c r="B138" s="5" t="n">
        <v>0</v>
      </c>
      <c r="C138" s="5" t="n">
        <v>0</v>
      </c>
      <c r="D138" s="5" t="n">
        <v>5</v>
      </c>
      <c r="E138" s="5" t="n">
        <v>2</v>
      </c>
      <c r="F138" s="5" t="n">
        <v>6</v>
      </c>
      <c r="G138" s="5" t="n">
        <v>4</v>
      </c>
      <c r="H138" s="5" t="n">
        <v>0</v>
      </c>
      <c r="I138" s="5" t="n">
        <v>341</v>
      </c>
      <c r="J138" s="5" t="n">
        <v>5</v>
      </c>
      <c r="K138" s="6" t="n">
        <v>68.2</v>
      </c>
      <c r="L138" s="7" t="n">
        <v>68.2</v>
      </c>
      <c r="M138" s="5" t="str">
        <f aca="false">IF(K138="no cation","",IF(L138="","non-candidate",""))</f>
        <v/>
      </c>
      <c r="N138" s="5" t="str">
        <f aca="false">IF(M138="","",IF(B138&gt;0,U138,CONCATENATE("[",IF(M138="","",CONCATENATE("Al",IF(C138+(D138*(1+(C138*3)))&gt;1,VALUE(C138+(D138*(1+(C138*3)))),""),CONCATENATE(IF((E138*(1+(C138*3)))+(C138*H138)&gt;0," O",""),IF((E138*(1+(C138*3)))+(C138*H138)&gt;1,VALUE((E138*(1+(C138*3)))+(C138*H138)),"")),IF(F138=0,"",CONCATENATE("(OH)",IF((F138*(1+(C138*3)))+(C138*(4-H138))&gt;1,VALUE((F138*(1+(C138*3)))+(C138*(4-H138))),""))),IF(G138=0,"",CONCATENATE("(OH2)",IF(G138&gt;1,VALUE(G138),""))))),"]",IF(M138="","",IF(J138&gt;1,(CONCATENATE(VALUE(J138),"+")),"+")))))</f>
        <v/>
      </c>
      <c r="O138" s="5" t="str">
        <f aca="false">IF(B138&gt;0,"",IF(C138=0,CONCATENATE("[",CONCATENATE("Al",IF(D138&gt;1,VALUE(D138),""),IF(E138=0,"",CONCATENATE(" O",IF(E138&gt;1,VALUE(E138),""))),IF(F138=0,"",CONCATENATE("(OH)",IF(F138&gt;1,VALUE(F138),""))),IF(G138=0,"",CONCATENATE("(OH2)",IF(G138&gt;1,VALUE(G138),"")))),"]",IF(J138&gt;1,(CONCATENATE(VALUE(J138),"+")),"+")),CONCATENATE("[",S138,IF(P138&gt;1,VALUE(P138),""),IF((D138*3)&gt;((E138*2)+F138),"+","")," ]",VALUE(4)," ",T138,IF(H138&gt;0,VALUE(H138+1),""),"-"," ")))</f>
        <v>[Al5 O2(OH)6(OH2)4]5+</v>
      </c>
      <c r="P138" s="5" t="str">
        <f aca="false">IF(C138&lt;1,"",(IF((3*D138)-(2*E138)-F138&gt;0, (3*D138)-(2*E138)-F138, 0)))</f>
        <v/>
      </c>
      <c r="Q138" s="5" t="str">
        <f aca="false">IF(C138&lt;1,"",(27*D138)+(16*(E138+F138+G138))+(F138+(G138*2)))</f>
        <v/>
      </c>
      <c r="R138" s="5" t="str">
        <f aca="false">IF(C138&lt;1,"",27+(16*(H138+(4-H138)))+(4-H138))</f>
        <v/>
      </c>
      <c r="S138" s="5" t="str">
        <f aca="false">CONCATENATE("[",CONCATENATE("Al",IF(D138&gt;1,VALUE(D138),""),IF(E138=0,"",CONCATENATE(" O",IF(E138&gt;1,VALUE(E138),""))),IF(F138=0,"",CONCATENATE("(OH)",IF(F138&gt;1,VALUE(F138),""))),IF(G138=0,"",CONCATENATE("(OH2)",IF(G138&gt;1,VALUE(G138),"")))),"]")</f>
        <v>[Al5 O2(OH)6(OH2)4]</v>
      </c>
      <c r="T138" s="5" t="str">
        <f aca="false">CONCATENATE("[",CONCATENATE("Al",IF(H138=0,"",CONCATENATE("O",IF(H138&gt;1,VALUE(H138),""))),CONCATENATE(IF((4-H138)&gt;0,"(OH)",""),IF((4-H138)&gt;1,VALUE(4-H138),""))),"]")</f>
        <v>[Al(OH)4]</v>
      </c>
      <c r="U138" s="5" t="str">
        <f aca="false">IF(B138&gt;0,IF(M138="","",CONCATENATE("[",IF(M138="","",CONCATENATE("Al",IF(D138&gt;1,VALUE(D138),""),IF(E138=0,"",CONCATENATE(" O",IF(E138&gt;1,VALUE(E138),""))),IF(F138=0,"",CONCATENATE("(OH)",IF(F138&gt;1,VALUE(F138),""))),IF(G138=0,"",CONCATENATE("(OH2)",IF(G138&gt;1,VALUE(G138),""))))),"]",IF(M138="","",IF(J138&gt;1,(CONCATENATE(VALUE(J138),"+")),"+")))),"")</f>
        <v/>
      </c>
    </row>
    <row r="139" s="4" customFormat="true" ht="14.05" hidden="false" customHeight="false" outlineLevel="0" collapsed="false">
      <c r="A139" s="5" t="n">
        <v>4</v>
      </c>
      <c r="B139" s="5" t="n">
        <v>0</v>
      </c>
      <c r="C139" s="5" t="n">
        <v>0</v>
      </c>
      <c r="D139" s="5" t="n">
        <v>5</v>
      </c>
      <c r="E139" s="5" t="n">
        <v>4</v>
      </c>
      <c r="F139" s="5" t="n">
        <v>2</v>
      </c>
      <c r="G139" s="5" t="n">
        <v>6</v>
      </c>
      <c r="H139" s="5" t="n">
        <v>0</v>
      </c>
      <c r="I139" s="5" t="n">
        <v>341</v>
      </c>
      <c r="J139" s="5" t="n">
        <v>5</v>
      </c>
      <c r="K139" s="6" t="n">
        <v>68.2</v>
      </c>
      <c r="L139" s="7" t="n">
        <v>68.2</v>
      </c>
      <c r="M139" s="5" t="str">
        <f aca="false">IF(K139="no cation","",IF(L139="","non-candidate",""))</f>
        <v/>
      </c>
      <c r="N139" s="5" t="str">
        <f aca="false">IF(M139="","",IF(B139&gt;0,U139,CONCATENATE("[",IF(M139="","",CONCATENATE("Al",IF(C139+(D139*(1+(C139*3)))&gt;1,VALUE(C139+(D139*(1+(C139*3)))),""),CONCATENATE(IF((E139*(1+(C139*3)))+(C139*H139)&gt;0," O",""),IF((E139*(1+(C139*3)))+(C139*H139)&gt;1,VALUE((E139*(1+(C139*3)))+(C139*H139)),"")),IF(F139=0,"",CONCATENATE("(OH)",IF((F139*(1+(C139*3)))+(C139*(4-H139))&gt;1,VALUE((F139*(1+(C139*3)))+(C139*(4-H139))),""))),IF(G139=0,"",CONCATENATE("(OH2)",IF(G139&gt;1,VALUE(G139),""))))),"]",IF(M139="","",IF(J139&gt;1,(CONCATENATE(VALUE(J139),"+")),"+")))))</f>
        <v/>
      </c>
      <c r="O139" s="5" t="str">
        <f aca="false">IF(B139&gt;0,"",IF(C139=0,CONCATENATE("[",CONCATENATE("Al",IF(D139&gt;1,VALUE(D139),""),IF(E139=0,"",CONCATENATE(" O",IF(E139&gt;1,VALUE(E139),""))),IF(F139=0,"",CONCATENATE("(OH)",IF(F139&gt;1,VALUE(F139),""))),IF(G139=0,"",CONCATENATE("(OH2)",IF(G139&gt;1,VALUE(G139),"")))),"]",IF(J139&gt;1,(CONCATENATE(VALUE(J139),"+")),"+")),CONCATENATE("[",S139,IF(P139&gt;1,VALUE(P139),""),IF((D139*3)&gt;((E139*2)+F139),"+","")," ]",VALUE(4)," ",T139,IF(H139&gt;0,VALUE(H139+1),""),"-"," ")))</f>
        <v>[Al5 O4(OH)2(OH2)6]5+</v>
      </c>
      <c r="P139" s="5" t="str">
        <f aca="false">IF(C139&lt;1,"",(IF((3*D139)-(2*E139)-F139&gt;0, (3*D139)-(2*E139)-F139, 0)))</f>
        <v/>
      </c>
      <c r="Q139" s="5" t="str">
        <f aca="false">IF(C139&lt;1,"",(27*D139)+(16*(E139+F139+G139))+(F139+(G139*2)))</f>
        <v/>
      </c>
      <c r="R139" s="5" t="str">
        <f aca="false">IF(C139&lt;1,"",27+(16*(H139+(4-H139)))+(4-H139))</f>
        <v/>
      </c>
      <c r="S139" s="5" t="str">
        <f aca="false">CONCATENATE("[",CONCATENATE("Al",IF(D139&gt;1,VALUE(D139),""),IF(E139=0,"",CONCATENATE(" O",IF(E139&gt;1,VALUE(E139),""))),IF(F139=0,"",CONCATENATE("(OH)",IF(F139&gt;1,VALUE(F139),""))),IF(G139=0,"",CONCATENATE("(OH2)",IF(G139&gt;1,VALUE(G139),"")))),"]")</f>
        <v>[Al5 O4(OH)2(OH2)6]</v>
      </c>
      <c r="T139" s="5" t="str">
        <f aca="false">CONCATENATE("[",CONCATENATE("Al",IF(H139=0,"",CONCATENATE("O",IF(H139&gt;1,VALUE(H139),""))),CONCATENATE(IF((4-H139)&gt;0,"(OH)",""),IF((4-H139)&gt;1,VALUE(4-H139),""))),"]")</f>
        <v>[Al(OH)4]</v>
      </c>
      <c r="U139" s="5" t="str">
        <f aca="false">IF(B139&gt;0,IF(M139="","",CONCATENATE("[",IF(M139="","",CONCATENATE("Al",IF(D139&gt;1,VALUE(D139),""),IF(E139=0,"",CONCATENATE(" O",IF(E139&gt;1,VALUE(E139),""))),IF(F139=0,"",CONCATENATE("(OH)",IF(F139&gt;1,VALUE(F139),""))),IF(G139=0,"",CONCATENATE("(OH2)",IF(G139&gt;1,VALUE(G139),""))))),"]",IF(M139="","",IF(J139&gt;1,(CONCATENATE(VALUE(J139),"+")),"+")))),"")</f>
        <v/>
      </c>
    </row>
    <row r="140" s="4" customFormat="true" ht="14.05" hidden="false" customHeight="false" outlineLevel="0" collapsed="false">
      <c r="A140" s="5" t="n">
        <v>6</v>
      </c>
      <c r="B140" s="5" t="n">
        <v>0</v>
      </c>
      <c r="C140" s="5" t="n">
        <v>0</v>
      </c>
      <c r="D140" s="5" t="n">
        <v>6</v>
      </c>
      <c r="E140" s="5" t="n">
        <v>0</v>
      </c>
      <c r="F140" s="5" t="n">
        <v>9</v>
      </c>
      <c r="G140" s="5" t="n">
        <v>17</v>
      </c>
      <c r="H140" s="5" t="n">
        <v>0</v>
      </c>
      <c r="I140" s="5" t="n">
        <v>621</v>
      </c>
      <c r="J140" s="5" t="n">
        <v>9</v>
      </c>
      <c r="K140" s="6" t="n">
        <v>69</v>
      </c>
      <c r="L140" s="7" t="n">
        <v>69</v>
      </c>
      <c r="M140" s="5" t="str">
        <f aca="false">IF(K140="no cation","",IF(L140="","non-candidate",""))</f>
        <v/>
      </c>
      <c r="N140" s="5" t="str">
        <f aca="false">IF(M140="","",IF(B140&gt;0,U140,CONCATENATE("[",IF(M140="","",CONCATENATE("Al",IF(C140+(D140*(1+(C140*3)))&gt;1,VALUE(C140+(D140*(1+(C140*3)))),""),CONCATENATE(IF((E140*(1+(C140*3)))+(C140*H140)&gt;0," O",""),IF((E140*(1+(C140*3)))+(C140*H140)&gt;1,VALUE((E140*(1+(C140*3)))+(C140*H140)),"")),IF(F140=0,"",CONCATENATE("(OH)",IF((F140*(1+(C140*3)))+(C140*(4-H140))&gt;1,VALUE((F140*(1+(C140*3)))+(C140*(4-H140))),""))),IF(G140=0,"",CONCATENATE("(OH2)",IF(G140&gt;1,VALUE(G140),""))))),"]",IF(M140="","",IF(J140&gt;1,(CONCATENATE(VALUE(J140),"+")),"+")))))</f>
        <v/>
      </c>
      <c r="O140" s="5" t="str">
        <f aca="false">IF(B140&gt;0,"",IF(C140=0,CONCATENATE("[",CONCATENATE("Al",IF(D140&gt;1,VALUE(D140),""),IF(E140=0,"",CONCATENATE(" O",IF(E140&gt;1,VALUE(E140),""))),IF(F140=0,"",CONCATENATE("(OH)",IF(F140&gt;1,VALUE(F140),""))),IF(G140=0,"",CONCATENATE("(OH2)",IF(G140&gt;1,VALUE(G140),"")))),"]",IF(J140&gt;1,(CONCATENATE(VALUE(J140),"+")),"+")),CONCATENATE("[",S140,IF(P140&gt;1,VALUE(P140),""),IF((D140*3)&gt;((E140*2)+F140),"+","")," ]",VALUE(4)," ",T140,IF(H140&gt;0,VALUE(H140+1),""),"-"," ")))</f>
        <v>[Al6(OH)9(OH2)17]9+</v>
      </c>
      <c r="P140" s="5" t="str">
        <f aca="false">IF(C140&lt;1,"",(IF((3*D140)-(2*E140)-F140&gt;0, (3*D140)-(2*E140)-F140, 0)))</f>
        <v/>
      </c>
      <c r="Q140" s="5" t="str">
        <f aca="false">IF(C140&lt;1,"",(27*D140)+(16*(E140+F140+G140))+(F140+(G140*2)))</f>
        <v/>
      </c>
      <c r="R140" s="5" t="str">
        <f aca="false">IF(C140&lt;1,"",27+(16*(H140+(4-H140)))+(4-H140))</f>
        <v/>
      </c>
      <c r="S140" s="5" t="str">
        <f aca="false">CONCATENATE("[",CONCATENATE("Al",IF(D140&gt;1,VALUE(D140),""),IF(E140=0,"",CONCATENATE(" O",IF(E140&gt;1,VALUE(E140),""))),IF(F140=0,"",CONCATENATE("(OH)",IF(F140&gt;1,VALUE(F140),""))),IF(G140=0,"",CONCATENATE("(OH2)",IF(G140&gt;1,VALUE(G140),"")))),"]")</f>
        <v>[Al6(OH)9(OH2)17]</v>
      </c>
      <c r="T140" s="5" t="str">
        <f aca="false">CONCATENATE("[",CONCATENATE("Al",IF(H140=0,"",CONCATENATE("O",IF(H140&gt;1,VALUE(H140),""))),CONCATENATE(IF((4-H140)&gt;0,"(OH)",""),IF((4-H140)&gt;1,VALUE(4-H140),""))),"]")</f>
        <v>[Al(OH)4]</v>
      </c>
      <c r="U140" s="5" t="str">
        <f aca="false">IF(B140&gt;0,IF(M140="","",CONCATENATE("[",IF(M140="","",CONCATENATE("Al",IF(D140&gt;1,VALUE(D140),""),IF(E140=0,"",CONCATENATE(" O",IF(E140&gt;1,VALUE(E140),""))),IF(F140=0,"",CONCATENATE("(OH)",IF(F140&gt;1,VALUE(F140),""))),IF(G140=0,"",CONCATENATE("(OH2)",IF(G140&gt;1,VALUE(G140),""))))),"]",IF(M140="","",IF(J140&gt;1,(CONCATENATE(VALUE(J140),"+")),"+")))),"")</f>
        <v/>
      </c>
    </row>
    <row r="141" s="4" customFormat="true" ht="14.05" hidden="false" customHeight="false" outlineLevel="0" collapsed="false">
      <c r="A141" s="5" t="n">
        <v>6</v>
      </c>
      <c r="B141" s="5" t="n">
        <v>0</v>
      </c>
      <c r="C141" s="5" t="n">
        <v>0</v>
      </c>
      <c r="D141" s="5" t="n">
        <v>6</v>
      </c>
      <c r="E141" s="5" t="n">
        <v>2</v>
      </c>
      <c r="F141" s="5" t="n">
        <v>5</v>
      </c>
      <c r="G141" s="5" t="n">
        <v>19</v>
      </c>
      <c r="H141" s="5" t="n">
        <v>0</v>
      </c>
      <c r="I141" s="5" t="n">
        <v>621</v>
      </c>
      <c r="J141" s="5" t="n">
        <v>9</v>
      </c>
      <c r="K141" s="6" t="n">
        <v>69</v>
      </c>
      <c r="L141" s="7" t="n">
        <v>69</v>
      </c>
      <c r="M141" s="5" t="str">
        <f aca="false">IF(K141="no cation","",IF(L141="","non-candidate",""))</f>
        <v/>
      </c>
      <c r="N141" s="5" t="str">
        <f aca="false">IF(M141="","",IF(B141&gt;0,U141,CONCATENATE("[",IF(M141="","",CONCATENATE("Al",IF(C141+(D141*(1+(C141*3)))&gt;1,VALUE(C141+(D141*(1+(C141*3)))),""),CONCATENATE(IF((E141*(1+(C141*3)))+(C141*H141)&gt;0," O",""),IF((E141*(1+(C141*3)))+(C141*H141)&gt;1,VALUE((E141*(1+(C141*3)))+(C141*H141)),"")),IF(F141=0,"",CONCATENATE("(OH)",IF((F141*(1+(C141*3)))+(C141*(4-H141))&gt;1,VALUE((F141*(1+(C141*3)))+(C141*(4-H141))),""))),IF(G141=0,"",CONCATENATE("(OH2)",IF(G141&gt;1,VALUE(G141),""))))),"]",IF(M141="","",IF(J141&gt;1,(CONCATENATE(VALUE(J141),"+")),"+")))))</f>
        <v/>
      </c>
      <c r="O141" s="5" t="str">
        <f aca="false">IF(B141&gt;0,"",IF(C141=0,CONCATENATE("[",CONCATENATE("Al",IF(D141&gt;1,VALUE(D141),""),IF(E141=0,"",CONCATENATE(" O",IF(E141&gt;1,VALUE(E141),""))),IF(F141=0,"",CONCATENATE("(OH)",IF(F141&gt;1,VALUE(F141),""))),IF(G141=0,"",CONCATENATE("(OH2)",IF(G141&gt;1,VALUE(G141),"")))),"]",IF(J141&gt;1,(CONCATENATE(VALUE(J141),"+")),"+")),CONCATENATE("[",S141,IF(P141&gt;1,VALUE(P141),""),IF((D141*3)&gt;((E141*2)+F141),"+","")," ]",VALUE(4)," ",T141,IF(H141&gt;0,VALUE(H141+1),""),"-"," ")))</f>
        <v>[Al6 O2(OH)5(OH2)19]9+</v>
      </c>
      <c r="P141" s="5" t="str">
        <f aca="false">IF(C141&lt;1,"",(IF((3*D141)-(2*E141)-F141&gt;0, (3*D141)-(2*E141)-F141, 0)))</f>
        <v/>
      </c>
      <c r="Q141" s="5" t="str">
        <f aca="false">IF(C141&lt;1,"",(27*D141)+(16*(E141+F141+G141))+(F141+(G141*2)))</f>
        <v/>
      </c>
      <c r="R141" s="5" t="str">
        <f aca="false">IF(C141&lt;1,"",27+(16*(H141+(4-H141)))+(4-H141))</f>
        <v/>
      </c>
      <c r="S141" s="5" t="str">
        <f aca="false">CONCATENATE("[",CONCATENATE("Al",IF(D141&gt;1,VALUE(D141),""),IF(E141=0,"",CONCATENATE(" O",IF(E141&gt;1,VALUE(E141),""))),IF(F141=0,"",CONCATENATE("(OH)",IF(F141&gt;1,VALUE(F141),""))),IF(G141=0,"",CONCATENATE("(OH2)",IF(G141&gt;1,VALUE(G141),"")))),"]")</f>
        <v>[Al6 O2(OH)5(OH2)19]</v>
      </c>
      <c r="T141" s="5" t="str">
        <f aca="false">CONCATENATE("[",CONCATENATE("Al",IF(H141=0,"",CONCATENATE("O",IF(H141&gt;1,VALUE(H141),""))),CONCATENATE(IF((4-H141)&gt;0,"(OH)",""),IF((4-H141)&gt;1,VALUE(4-H141),""))),"]")</f>
        <v>[Al(OH)4]</v>
      </c>
      <c r="U141" s="5" t="str">
        <f aca="false">IF(B141&gt;0,IF(M141="","",CONCATENATE("[",IF(M141="","",CONCATENATE("Al",IF(D141&gt;1,VALUE(D141),""),IF(E141=0,"",CONCATENATE(" O",IF(E141&gt;1,VALUE(E141),""))),IF(F141=0,"",CONCATENATE("(OH)",IF(F141&gt;1,VALUE(F141),""))),IF(G141=0,"",CONCATENATE("(OH2)",IF(G141&gt;1,VALUE(G141),""))))),"]",IF(M141="","",IF(J141&gt;1,(CONCATENATE(VALUE(J141),"+")),"+")))),"")</f>
        <v/>
      </c>
    </row>
    <row r="142" s="4" customFormat="true" ht="14.05" hidden="false" customHeight="false" outlineLevel="0" collapsed="false">
      <c r="A142" s="5" t="n">
        <v>6</v>
      </c>
      <c r="B142" s="5" t="n">
        <v>0</v>
      </c>
      <c r="C142" s="5" t="n">
        <v>0</v>
      </c>
      <c r="D142" s="5" t="n">
        <v>6</v>
      </c>
      <c r="E142" s="5" t="n">
        <v>4</v>
      </c>
      <c r="F142" s="5" t="n">
        <v>1</v>
      </c>
      <c r="G142" s="5" t="n">
        <v>21</v>
      </c>
      <c r="H142" s="5" t="n">
        <v>0</v>
      </c>
      <c r="I142" s="5" t="n">
        <v>621</v>
      </c>
      <c r="J142" s="5" t="n">
        <v>9</v>
      </c>
      <c r="K142" s="6" t="n">
        <v>69</v>
      </c>
      <c r="L142" s="7" t="n">
        <v>69</v>
      </c>
      <c r="M142" s="5" t="str">
        <f aca="false">IF(K142="no cation","",IF(L142="","non-candidate",""))</f>
        <v/>
      </c>
      <c r="N142" s="5" t="str">
        <f aca="false">IF(M142="","",IF(B142&gt;0,U142,CONCATENATE("[",IF(M142="","",CONCATENATE("Al",IF(C142+(D142*(1+(C142*3)))&gt;1,VALUE(C142+(D142*(1+(C142*3)))),""),CONCATENATE(IF((E142*(1+(C142*3)))+(C142*H142)&gt;0," O",""),IF((E142*(1+(C142*3)))+(C142*H142)&gt;1,VALUE((E142*(1+(C142*3)))+(C142*H142)),"")),IF(F142=0,"",CONCATENATE("(OH)",IF((F142*(1+(C142*3)))+(C142*(4-H142))&gt;1,VALUE((F142*(1+(C142*3)))+(C142*(4-H142))),""))),IF(G142=0,"",CONCATENATE("(OH2)",IF(G142&gt;1,VALUE(G142),""))))),"]",IF(M142="","",IF(J142&gt;1,(CONCATENATE(VALUE(J142),"+")),"+")))))</f>
        <v/>
      </c>
      <c r="O142" s="5" t="str">
        <f aca="false">IF(B142&gt;0,"",IF(C142=0,CONCATENATE("[",CONCATENATE("Al",IF(D142&gt;1,VALUE(D142),""),IF(E142=0,"",CONCATENATE(" O",IF(E142&gt;1,VALUE(E142),""))),IF(F142=0,"",CONCATENATE("(OH)",IF(F142&gt;1,VALUE(F142),""))),IF(G142=0,"",CONCATENATE("(OH2)",IF(G142&gt;1,VALUE(G142),"")))),"]",IF(J142&gt;1,(CONCATENATE(VALUE(J142),"+")),"+")),CONCATENATE("[",S142,IF(P142&gt;1,VALUE(P142),""),IF((D142*3)&gt;((E142*2)+F142),"+","")," ]",VALUE(4)," ",T142,IF(H142&gt;0,VALUE(H142+1),""),"-"," ")))</f>
        <v>[Al6 O4(OH)(OH2)21]9+</v>
      </c>
      <c r="P142" s="5" t="str">
        <f aca="false">IF(C142&lt;1,"",(IF((3*D142)-(2*E142)-F142&gt;0, (3*D142)-(2*E142)-F142, 0)))</f>
        <v/>
      </c>
      <c r="Q142" s="5" t="str">
        <f aca="false">IF(C142&lt;1,"",(27*D142)+(16*(E142+F142+G142))+(F142+(G142*2)))</f>
        <v/>
      </c>
      <c r="R142" s="5" t="str">
        <f aca="false">IF(C142&lt;1,"",27+(16*(H142+(4-H142)))+(4-H142))</f>
        <v/>
      </c>
      <c r="S142" s="5" t="str">
        <f aca="false">CONCATENATE("[",CONCATENATE("Al",IF(D142&gt;1,VALUE(D142),""),IF(E142=0,"",CONCATENATE(" O",IF(E142&gt;1,VALUE(E142),""))),IF(F142=0,"",CONCATENATE("(OH)",IF(F142&gt;1,VALUE(F142),""))),IF(G142=0,"",CONCATENATE("(OH2)",IF(G142&gt;1,VALUE(G142),"")))),"]")</f>
        <v>[Al6 O4(OH)(OH2)21]</v>
      </c>
      <c r="T142" s="5" t="str">
        <f aca="false">CONCATENATE("[",CONCATENATE("Al",IF(H142=0,"",CONCATENATE("O",IF(H142&gt;1,VALUE(H142),""))),CONCATENATE(IF((4-H142)&gt;0,"(OH)",""),IF((4-H142)&gt;1,VALUE(4-H142),""))),"]")</f>
        <v>[Al(OH)4]</v>
      </c>
      <c r="U142" s="5" t="str">
        <f aca="false">IF(B142&gt;0,IF(M142="","",CONCATENATE("[",IF(M142="","",CONCATENATE("Al",IF(D142&gt;1,VALUE(D142),""),IF(E142=0,"",CONCATENATE(" O",IF(E142&gt;1,VALUE(E142),""))),IF(F142=0,"",CONCATENATE("(OH)",IF(F142&gt;1,VALUE(F142),""))),IF(G142=0,"",CONCATENATE("(OH2)",IF(G142&gt;1,VALUE(G142),""))))),"]",IF(M142="","",IF(J142&gt;1,(CONCATENATE(VALUE(J142),"+")),"+")))),"")</f>
        <v/>
      </c>
    </row>
    <row r="143" s="4" customFormat="true" ht="14.05" hidden="false" customHeight="false" outlineLevel="0" collapsed="false">
      <c r="A143" s="3" t="n">
        <v>4</v>
      </c>
      <c r="B143" s="5" t="n">
        <v>0</v>
      </c>
      <c r="C143" s="5" t="n">
        <v>0</v>
      </c>
      <c r="D143" s="3" t="n">
        <v>4</v>
      </c>
      <c r="E143" s="3" t="n">
        <v>0</v>
      </c>
      <c r="F143" s="5" t="n">
        <v>8</v>
      </c>
      <c r="G143" s="5" t="n">
        <v>2</v>
      </c>
      <c r="H143" s="5" t="n">
        <v>0</v>
      </c>
      <c r="I143" s="5" t="n">
        <v>280</v>
      </c>
      <c r="J143" s="5" t="n">
        <v>4</v>
      </c>
      <c r="K143" s="6" t="n">
        <v>70</v>
      </c>
      <c r="L143" s="7" t="n">
        <v>70</v>
      </c>
      <c r="M143" s="5" t="str">
        <f aca="false">IF(K143="no cation","",IF(L143="","non-candidate",""))</f>
        <v/>
      </c>
      <c r="N143" s="5" t="str">
        <f aca="false">IF(M143="","",IF(B143&gt;0,U143,CONCATENATE("[",IF(M143="","",CONCATENATE("Al",IF(C143+(D143*(1+(C143*3)))&gt;1,VALUE(C143+(D143*(1+(C143*3)))),""),CONCATENATE(IF((E143*(1+(C143*3)))+(C143*H143)&gt;0," O",""),IF((E143*(1+(C143*3)))+(C143*H143)&gt;1,VALUE((E143*(1+(C143*3)))+(C143*H143)),"")),IF(F143=0,"",CONCATENATE("(OH)",IF((F143*(1+(C143*3)))+(C143*(4-H143))&gt;1,VALUE((F143*(1+(C143*3)))+(C143*(4-H143))),""))),IF(G143=0,"",CONCATENATE("(OH2)",IF(G143&gt;1,VALUE(G143),""))))),"]",IF(M143="","",IF(J143&gt;1,(CONCATENATE(VALUE(J143),"+")),"+")))))</f>
        <v/>
      </c>
      <c r="O143" s="5" t="str">
        <f aca="false">IF(B143&gt;0,"",IF(C143=0,CONCATENATE("[",CONCATENATE("Al",IF(D143&gt;1,VALUE(D143),""),IF(E143=0,"",CONCATENATE(" O",IF(E143&gt;1,VALUE(E143),""))),IF(F143=0,"",CONCATENATE("(OH)",IF(F143&gt;1,VALUE(F143),""))),IF(G143=0,"",CONCATENATE("(OH2)",IF(G143&gt;1,VALUE(G143),"")))),"]",IF(J143&gt;1,(CONCATENATE(VALUE(J143),"+")),"+")),CONCATENATE("[",S143,IF(P143&gt;1,VALUE(P143),""),IF((D143*3)&gt;((E143*2)+F143),"+","")," ]",VALUE(4)," ",T143,IF(H143&gt;0,VALUE(H143+1),""),"-"," ")))</f>
        <v>[Al4(OH)8(OH2)2]4+</v>
      </c>
      <c r="P143" s="5" t="str">
        <f aca="false">IF(C143&lt;1,"",(IF((3*D143)-(2*E143)-F143&gt;0, (3*D143)-(2*E143)-F143, 0)))</f>
        <v/>
      </c>
      <c r="Q143" s="5" t="str">
        <f aca="false">IF(C143&lt;1,"",(27*D143)+(16*(E143+F143+G143))+(F143+(G143*2)))</f>
        <v/>
      </c>
      <c r="R143" s="5" t="str">
        <f aca="false">IF(C143&lt;1,"",27+(16*(H143+(4-H143)))+(4-H143))</f>
        <v/>
      </c>
      <c r="S143" s="5" t="str">
        <f aca="false">CONCATENATE("[",CONCATENATE("Al",IF(D143&gt;1,VALUE(D143),""),IF(E143=0,"",CONCATENATE(" O",IF(E143&gt;1,VALUE(E143),""))),IF(F143=0,"",CONCATENATE("(OH)",IF(F143&gt;1,VALUE(F143),""))),IF(G143=0,"",CONCATENATE("(OH2)",IF(G143&gt;1,VALUE(G143),"")))),"]")</f>
        <v>[Al4(OH)8(OH2)2]</v>
      </c>
      <c r="T143" s="5" t="str">
        <f aca="false">CONCATENATE("[",CONCATENATE("Al",IF(H143=0,"",CONCATENATE("O",IF(H143&gt;1,VALUE(H143),""))),CONCATENATE(IF((4-H143)&gt;0,"(OH)",""),IF((4-H143)&gt;1,VALUE(4-H143),""))),"]")</f>
        <v>[Al(OH)4]</v>
      </c>
      <c r="U143" s="5" t="str">
        <f aca="false">IF(B143&gt;0,IF(M143="","",CONCATENATE("[",IF(M143="","",CONCATENATE("Al",IF(D143&gt;1,VALUE(D143),""),IF(E143=0,"",CONCATENATE(" O",IF(E143&gt;1,VALUE(E143),""))),IF(F143=0,"",CONCATENATE("(OH)",IF(F143&gt;1,VALUE(F143),""))),IF(G143=0,"",CONCATENATE("(OH2)",IF(G143&gt;1,VALUE(G143),""))))),"]",IF(M143="","",IF(J143&gt;1,(CONCATENATE(VALUE(J143),"+")),"+")))),"")</f>
        <v/>
      </c>
    </row>
    <row r="144" s="4" customFormat="true" ht="14.05" hidden="false" customHeight="false" outlineLevel="0" collapsed="false">
      <c r="A144" s="5" t="n">
        <v>4</v>
      </c>
      <c r="B144" s="5" t="n">
        <v>0</v>
      </c>
      <c r="C144" s="5" t="n">
        <v>0</v>
      </c>
      <c r="D144" s="5" t="n">
        <v>4</v>
      </c>
      <c r="E144" s="5" t="n">
        <v>2</v>
      </c>
      <c r="F144" s="5" t="n">
        <v>4</v>
      </c>
      <c r="G144" s="5" t="n">
        <v>4</v>
      </c>
      <c r="H144" s="5" t="n">
        <v>0</v>
      </c>
      <c r="I144" s="5" t="n">
        <v>280</v>
      </c>
      <c r="J144" s="5" t="n">
        <v>4</v>
      </c>
      <c r="K144" s="6" t="n">
        <v>70</v>
      </c>
      <c r="L144" s="7" t="n">
        <v>70</v>
      </c>
      <c r="M144" s="5" t="str">
        <f aca="false">IF(K144="no cation","",IF(L144="","non-candidate",""))</f>
        <v/>
      </c>
      <c r="N144" s="5" t="str">
        <f aca="false">IF(M144="","",IF(B144&gt;0,U144,CONCATENATE("[",IF(M144="","",CONCATENATE("Al",IF(C144+(D144*(1+(C144*3)))&gt;1,VALUE(C144+(D144*(1+(C144*3)))),""),CONCATENATE(IF((E144*(1+(C144*3)))+(C144*H144)&gt;0," O",""),IF((E144*(1+(C144*3)))+(C144*H144)&gt;1,VALUE((E144*(1+(C144*3)))+(C144*H144)),"")),IF(F144=0,"",CONCATENATE("(OH)",IF((F144*(1+(C144*3)))+(C144*(4-H144))&gt;1,VALUE((F144*(1+(C144*3)))+(C144*(4-H144))),""))),IF(G144=0,"",CONCATENATE("(OH2)",IF(G144&gt;1,VALUE(G144),""))))),"]",IF(M144="","",IF(J144&gt;1,(CONCATENATE(VALUE(J144),"+")),"+")))))</f>
        <v/>
      </c>
      <c r="O144" s="5" t="str">
        <f aca="false">IF(B144&gt;0,"",IF(C144=0,CONCATENATE("[",CONCATENATE("Al",IF(D144&gt;1,VALUE(D144),""),IF(E144=0,"",CONCATENATE(" O",IF(E144&gt;1,VALUE(E144),""))),IF(F144=0,"",CONCATENATE("(OH)",IF(F144&gt;1,VALUE(F144),""))),IF(G144=0,"",CONCATENATE("(OH2)",IF(G144&gt;1,VALUE(G144),"")))),"]",IF(J144&gt;1,(CONCATENATE(VALUE(J144),"+")),"+")),CONCATENATE("[",S144,IF(P144&gt;1,VALUE(P144),""),IF((D144*3)&gt;((E144*2)+F144),"+","")," ]",VALUE(4)," ",T144,IF(H144&gt;0,VALUE(H144+1),""),"-"," ")))</f>
        <v>[Al4 O2(OH)4(OH2)4]4+</v>
      </c>
      <c r="P144" s="5" t="str">
        <f aca="false">IF(C144&lt;1,"",(IF((3*D144)-(2*E144)-F144&gt;0, (3*D144)-(2*E144)-F144, 0)))</f>
        <v/>
      </c>
      <c r="Q144" s="5" t="str">
        <f aca="false">IF(C144&lt;1,"",(27*D144)+(16*(E144+F144+G144))+(F144+(G144*2)))</f>
        <v/>
      </c>
      <c r="R144" s="5" t="str">
        <f aca="false">IF(C144&lt;1,"",27+(16*(H144+(4-H144)))+(4-H144))</f>
        <v/>
      </c>
      <c r="S144" s="5" t="str">
        <f aca="false">CONCATENATE("[",CONCATENATE("Al",IF(D144&gt;1,VALUE(D144),""),IF(E144=0,"",CONCATENATE(" O",IF(E144&gt;1,VALUE(E144),""))),IF(F144=0,"",CONCATENATE("(OH)",IF(F144&gt;1,VALUE(F144),""))),IF(G144=0,"",CONCATENATE("(OH2)",IF(G144&gt;1,VALUE(G144),"")))),"]")</f>
        <v>[Al4 O2(OH)4(OH2)4]</v>
      </c>
      <c r="T144" s="5" t="str">
        <f aca="false">CONCATENATE("[",CONCATENATE("Al",IF(H144=0,"",CONCATENATE("O",IF(H144&gt;1,VALUE(H144),""))),CONCATENATE(IF((4-H144)&gt;0,"(OH)",""),IF((4-H144)&gt;1,VALUE(4-H144),""))),"]")</f>
        <v>[Al(OH)4]</v>
      </c>
      <c r="U144" s="5" t="str">
        <f aca="false">IF(B144&gt;0,IF(M144="","",CONCATENATE("[",IF(M144="","",CONCATENATE("Al",IF(D144&gt;1,VALUE(D144),""),IF(E144=0,"",CONCATENATE(" O",IF(E144&gt;1,VALUE(E144),""))),IF(F144=0,"",CONCATENATE("(OH)",IF(F144&gt;1,VALUE(F144),""))),IF(G144=0,"",CONCATENATE("(OH2)",IF(G144&gt;1,VALUE(G144),""))))),"]",IF(M144="","",IF(J144&gt;1,(CONCATENATE(VALUE(J144),"+")),"+")))),"")</f>
        <v/>
      </c>
    </row>
    <row r="145" s="4" customFormat="true" ht="14.05" hidden="false" customHeight="false" outlineLevel="0" collapsed="false">
      <c r="A145" s="5" t="n">
        <v>4</v>
      </c>
      <c r="B145" s="5" t="n">
        <v>0</v>
      </c>
      <c r="C145" s="5" t="n">
        <v>0</v>
      </c>
      <c r="D145" s="5" t="n">
        <v>4</v>
      </c>
      <c r="E145" s="5" t="n">
        <v>4</v>
      </c>
      <c r="F145" s="5" t="n">
        <v>0</v>
      </c>
      <c r="G145" s="5" t="n">
        <v>6</v>
      </c>
      <c r="H145" s="5" t="n">
        <v>0</v>
      </c>
      <c r="I145" s="5" t="n">
        <v>280</v>
      </c>
      <c r="J145" s="5" t="n">
        <v>4</v>
      </c>
      <c r="K145" s="6" t="n">
        <v>70</v>
      </c>
      <c r="L145" s="7" t="n">
        <v>70</v>
      </c>
      <c r="M145" s="5" t="str">
        <f aca="false">IF(K145="no cation","",IF(L145="","non-candidate",""))</f>
        <v/>
      </c>
      <c r="N145" s="5" t="str">
        <f aca="false">IF(M145="","",IF(B145&gt;0,U145,CONCATENATE("[",IF(M145="","",CONCATENATE("Al",IF(C145+(D145*(1+(C145*3)))&gt;1,VALUE(C145+(D145*(1+(C145*3)))),""),CONCATENATE(IF((E145*(1+(C145*3)))+(C145*H145)&gt;0," O",""),IF((E145*(1+(C145*3)))+(C145*H145)&gt;1,VALUE((E145*(1+(C145*3)))+(C145*H145)),"")),IF(F145=0,"",CONCATENATE("(OH)",IF((F145*(1+(C145*3)))+(C145*(4-H145))&gt;1,VALUE((F145*(1+(C145*3)))+(C145*(4-H145))),""))),IF(G145=0,"",CONCATENATE("(OH2)",IF(G145&gt;1,VALUE(G145),""))))),"]",IF(M145="","",IF(J145&gt;1,(CONCATENATE(VALUE(J145),"+")),"+")))))</f>
        <v/>
      </c>
      <c r="O145" s="5" t="str">
        <f aca="false">IF(B145&gt;0,"",IF(C145=0,CONCATENATE("[",CONCATENATE("Al",IF(D145&gt;1,VALUE(D145),""),IF(E145=0,"",CONCATENATE(" O",IF(E145&gt;1,VALUE(E145),""))),IF(F145=0,"",CONCATENATE("(OH)",IF(F145&gt;1,VALUE(F145),""))),IF(G145=0,"",CONCATENATE("(OH2)",IF(G145&gt;1,VALUE(G145),"")))),"]",IF(J145&gt;1,(CONCATENATE(VALUE(J145),"+")),"+")),CONCATENATE("[",S145,IF(P145&gt;1,VALUE(P145),""),IF((D145*3)&gt;((E145*2)+F145),"+","")," ]",VALUE(4)," ",T145,IF(H145&gt;0,VALUE(H145+1),""),"-"," ")))</f>
        <v>[Al4 O4(OH2)6]4+</v>
      </c>
      <c r="P145" s="5" t="str">
        <f aca="false">IF(C145&lt;1,"",(IF((3*D145)-(2*E145)-F145&gt;0, (3*D145)-(2*E145)-F145, 0)))</f>
        <v/>
      </c>
      <c r="Q145" s="5" t="str">
        <f aca="false">IF(C145&lt;1,"",(27*D145)+(16*(E145+F145+G145))+(F145+(G145*2)))</f>
        <v/>
      </c>
      <c r="R145" s="5" t="str">
        <f aca="false">IF(C145&lt;1,"",27+(16*(H145+(4-H145)))+(4-H145))</f>
        <v/>
      </c>
      <c r="S145" s="5" t="str">
        <f aca="false">CONCATENATE("[",CONCATENATE("Al",IF(D145&gt;1,VALUE(D145),""),IF(E145=0,"",CONCATENATE(" O",IF(E145&gt;1,VALUE(E145),""))),IF(F145=0,"",CONCATENATE("(OH)",IF(F145&gt;1,VALUE(F145),""))),IF(G145=0,"",CONCATENATE("(OH2)",IF(G145&gt;1,VALUE(G145),"")))),"]")</f>
        <v>[Al4 O4(OH2)6]</v>
      </c>
      <c r="T145" s="5" t="str">
        <f aca="false">CONCATENATE("[",CONCATENATE("Al",IF(H145=0,"",CONCATENATE("O",IF(H145&gt;1,VALUE(H145),""))),CONCATENATE(IF((4-H145)&gt;0,"(OH)",""),IF((4-H145)&gt;1,VALUE(4-H145),""))),"]")</f>
        <v>[Al(OH)4]</v>
      </c>
      <c r="U145" s="5" t="str">
        <f aca="false">IF(B145&gt;0,IF(M145="","",CONCATENATE("[",IF(M145="","",CONCATENATE("Al",IF(D145&gt;1,VALUE(D145),""),IF(E145=0,"",CONCATENATE(" O",IF(E145&gt;1,VALUE(E145),""))),IF(F145=0,"",CONCATENATE("(OH)",IF(F145&gt;1,VALUE(F145),""))),IF(G145=0,"",CONCATENATE("(OH2)",IF(G145&gt;1,VALUE(G145),""))))),"]",IF(M145="","",IF(J145&gt;1,(CONCATENATE(VALUE(J145),"+")),"+")))),"")</f>
        <v/>
      </c>
    </row>
    <row r="146" s="4" customFormat="true" ht="14.05" hidden="false" customHeight="false" outlineLevel="0" collapsed="false">
      <c r="A146" s="5" t="n">
        <v>6</v>
      </c>
      <c r="B146" s="5" t="n">
        <v>0</v>
      </c>
      <c r="C146" s="5" t="n">
        <v>1</v>
      </c>
      <c r="D146" s="5" t="n">
        <v>3</v>
      </c>
      <c r="E146" s="5" t="n">
        <v>0</v>
      </c>
      <c r="F146" s="5" t="n">
        <v>3</v>
      </c>
      <c r="G146" s="5" t="n">
        <v>10</v>
      </c>
      <c r="H146" s="5" t="n">
        <v>4</v>
      </c>
      <c r="I146" s="5" t="n">
        <v>1339</v>
      </c>
      <c r="J146" s="5" t="n">
        <v>19</v>
      </c>
      <c r="K146" s="6" t="n">
        <v>70.4736842105263</v>
      </c>
      <c r="L146" s="7" t="n">
        <v>70.4736842105263</v>
      </c>
      <c r="M146" s="5" t="str">
        <f aca="false">IF(K146="no cation","",IF(L146="","non-candidate",""))</f>
        <v/>
      </c>
      <c r="N146" s="5" t="str">
        <f aca="false">IF(M146="","",IF(B146&gt;0,U146,CONCATENATE("[",IF(M146="","",CONCATENATE("Al",IF(C146+(D146*(1+(C146*3)))&gt;1,VALUE(C146+(D146*(1+(C146*3)))),""),CONCATENATE(IF((E146*(1+(C146*3)))+(C146*H146)&gt;0," O",""),IF((E146*(1+(C146*3)))+(C146*H146)&gt;1,VALUE((E146*(1+(C146*3)))+(C146*H146)),"")),IF(F146=0,"",CONCATENATE("(OH)",IF((F146*(1+(C146*3)))+(C146*(4-H146))&gt;1,VALUE((F146*(1+(C146*3)))+(C146*(4-H146))),""))),IF(G146=0,"",CONCATENATE("(OH2)",IF(G146&gt;1,VALUE(G146),""))))),"]",IF(M146="","",IF(J146&gt;1,(CONCATENATE(VALUE(J146),"+")),"+")))))</f>
        <v/>
      </c>
      <c r="O146" s="5" t="str">
        <f aca="false">IF(B146&gt;0,"",IF(C146=0,CONCATENATE("[",CONCATENATE("Al",IF(D146&gt;1,VALUE(D146),""),IF(E146=0,"",CONCATENATE(" O",IF(E146&gt;1,VALUE(E146),""))),IF(F146=0,"",CONCATENATE("(OH)",IF(F146&gt;1,VALUE(F146),""))),IF(G146=0,"",CONCATENATE("(OH2)",IF(G146&gt;1,VALUE(G146),"")))),"]",IF(J146&gt;1,(CONCATENATE(VALUE(J146),"+")),"+")),CONCATENATE("[",S146,IF(P146&gt;1,VALUE(P146),""),IF((D146*3)&gt;((E146*2)+F146),"+","")," ]",VALUE(4)," ",T146,IF(H146&gt;0,VALUE(H146+1),""),"-"," ")))</f>
        <v>[[Al3(OH)3(OH2)10]6+ ]4 [AlO4]5- </v>
      </c>
      <c r="P146" s="5" t="n">
        <f aca="false">IF(C146&lt;1,"",(IF((3*D146)-(2*E146)-F146&gt;0, (3*D146)-(2*E146)-F146, 0)))</f>
        <v>6</v>
      </c>
      <c r="Q146" s="5" t="n">
        <f aca="false">IF(C146&lt;1,"",(27*D146)+(16*(E146+F146+G146))+(F146+(G146*2)))</f>
        <v>312</v>
      </c>
      <c r="R146" s="5" t="n">
        <f aca="false">IF(C146&lt;1,"",27+(16*(H146+(4-H146)))+(4-H146))</f>
        <v>91</v>
      </c>
      <c r="S146" s="5" t="str">
        <f aca="false">CONCATENATE("[",CONCATENATE("Al",IF(D146&gt;1,VALUE(D146),""),IF(E146=0,"",CONCATENATE(" O",IF(E146&gt;1,VALUE(E146),""))),IF(F146=0,"",CONCATENATE("(OH)",IF(F146&gt;1,VALUE(F146),""))),IF(G146=0,"",CONCATENATE("(OH2)",IF(G146&gt;1,VALUE(G146),"")))),"]")</f>
        <v>[Al3(OH)3(OH2)10]</v>
      </c>
      <c r="T146" s="5" t="str">
        <f aca="false">CONCATENATE("[",CONCATENATE("Al",IF(H146=0,"",CONCATENATE("O",IF(H146&gt;1,VALUE(H146),""))),CONCATENATE(IF((4-H146)&gt;0,"(OH)",""),IF((4-H146)&gt;1,VALUE(4-H146),""))),"]")</f>
        <v>[AlO4]</v>
      </c>
      <c r="U146" s="5" t="str">
        <f aca="false">IF(B146&gt;0,IF(M146="","",CONCATENATE("[",IF(M146="","",CONCATENATE("Al",IF(D146&gt;1,VALUE(D146),""),IF(E146=0,"",CONCATENATE(" O",IF(E146&gt;1,VALUE(E146),""))),IF(F146=0,"",CONCATENATE("(OH)",IF(F146&gt;1,VALUE(F146),""))),IF(G146=0,"",CONCATENATE("(OH2)",IF(G146&gt;1,VALUE(G146),""))))),"]",IF(M146="","",IF(J146&gt;1,(CONCATENATE(VALUE(J146),"+")),"+")))),"")</f>
        <v/>
      </c>
    </row>
    <row r="147" s="4" customFormat="true" ht="14.05" hidden="false" customHeight="false" outlineLevel="0" collapsed="false">
      <c r="A147" s="5" t="n">
        <v>6</v>
      </c>
      <c r="B147" s="5" t="n">
        <v>0</v>
      </c>
      <c r="C147" s="5" t="n">
        <v>1</v>
      </c>
      <c r="D147" s="5" t="n">
        <v>3</v>
      </c>
      <c r="E147" s="5" t="n">
        <v>0</v>
      </c>
      <c r="F147" s="5" t="n">
        <v>4</v>
      </c>
      <c r="G147" s="5" t="n">
        <v>9</v>
      </c>
      <c r="H147" s="5" t="n">
        <v>0</v>
      </c>
      <c r="I147" s="5" t="n">
        <v>1339</v>
      </c>
      <c r="J147" s="5" t="n">
        <v>19</v>
      </c>
      <c r="K147" s="6" t="n">
        <v>70.4736842105263</v>
      </c>
      <c r="L147" s="7" t="n">
        <v>70.4736842105263</v>
      </c>
      <c r="M147" s="5" t="str">
        <f aca="false">IF(K147="no cation","",IF(L147="","non-candidate",""))</f>
        <v/>
      </c>
      <c r="N147" s="5" t="str">
        <f aca="false">IF(M147="","",IF(B147&gt;0,U147,CONCATENATE("[",IF(M147="","",CONCATENATE("Al",IF(C147+(D147*(1+(C147*3)))&gt;1,VALUE(C147+(D147*(1+(C147*3)))),""),CONCATENATE(IF((E147*(1+(C147*3)))+(C147*H147)&gt;0," O",""),IF((E147*(1+(C147*3)))+(C147*H147)&gt;1,VALUE((E147*(1+(C147*3)))+(C147*H147)),"")),IF(F147=0,"",CONCATENATE("(OH)",IF((F147*(1+(C147*3)))+(C147*(4-H147))&gt;1,VALUE((F147*(1+(C147*3)))+(C147*(4-H147))),""))),IF(G147=0,"",CONCATENATE("(OH2)",IF(G147&gt;1,VALUE(G147),""))))),"]",IF(M147="","",IF(J147&gt;1,(CONCATENATE(VALUE(J147),"+")),"+")))))</f>
        <v/>
      </c>
      <c r="O147" s="5" t="str">
        <f aca="false">IF(B147&gt;0,"",IF(C147=0,CONCATENATE("[",CONCATENATE("Al",IF(D147&gt;1,VALUE(D147),""),IF(E147=0,"",CONCATENATE(" O",IF(E147&gt;1,VALUE(E147),""))),IF(F147=0,"",CONCATENATE("(OH)",IF(F147&gt;1,VALUE(F147),""))),IF(G147=0,"",CONCATENATE("(OH2)",IF(G147&gt;1,VALUE(G147),"")))),"]",IF(J147&gt;1,(CONCATENATE(VALUE(J147),"+")),"+")),CONCATENATE("[",S147,IF(P147&gt;1,VALUE(P147),""),IF((D147*3)&gt;((E147*2)+F147),"+","")," ]",VALUE(4)," ",T147,IF(H147&gt;0,VALUE(H147+1),""),"-"," ")))</f>
        <v>[[Al3(OH)4(OH2)9]5+ ]4 [Al(OH)4]- </v>
      </c>
      <c r="P147" s="5" t="n">
        <f aca="false">IF(C147&lt;1,"",(IF((3*D147)-(2*E147)-F147&gt;0, (3*D147)-(2*E147)-F147, 0)))</f>
        <v>5</v>
      </c>
      <c r="Q147" s="5" t="n">
        <f aca="false">IF(C147&lt;1,"",(27*D147)+(16*(E147+F147+G147))+(F147+(G147*2)))</f>
        <v>311</v>
      </c>
      <c r="R147" s="5" t="n">
        <f aca="false">IF(C147&lt;1,"",27+(16*(H147+(4-H147)))+(4-H147))</f>
        <v>95</v>
      </c>
      <c r="S147" s="5" t="str">
        <f aca="false">CONCATENATE("[",CONCATENATE("Al",IF(D147&gt;1,VALUE(D147),""),IF(E147=0,"",CONCATENATE(" O",IF(E147&gt;1,VALUE(E147),""))),IF(F147=0,"",CONCATENATE("(OH)",IF(F147&gt;1,VALUE(F147),""))),IF(G147=0,"",CONCATENATE("(OH2)",IF(G147&gt;1,VALUE(G147),"")))),"]")</f>
        <v>[Al3(OH)4(OH2)9]</v>
      </c>
      <c r="T147" s="5" t="str">
        <f aca="false">CONCATENATE("[",CONCATENATE("Al",IF(H147=0,"",CONCATENATE("O",IF(H147&gt;1,VALUE(H147),""))),CONCATENATE(IF((4-H147)&gt;0,"(OH)",""),IF((4-H147)&gt;1,VALUE(4-H147),""))),"]")</f>
        <v>[Al(OH)4]</v>
      </c>
      <c r="U147" s="5" t="str">
        <f aca="false">IF(B147&gt;0,IF(M147="","",CONCATENATE("[",IF(M147="","",CONCATENATE("Al",IF(D147&gt;1,VALUE(D147),""),IF(E147=0,"",CONCATENATE(" O",IF(E147&gt;1,VALUE(E147),""))),IF(F147=0,"",CONCATENATE("(OH)",IF(F147&gt;1,VALUE(F147),""))),IF(G147=0,"",CONCATENATE("(OH2)",IF(G147&gt;1,VALUE(G147),""))))),"]",IF(M147="","",IF(J147&gt;1,(CONCATENATE(VALUE(J147),"+")),"+")))),"")</f>
        <v/>
      </c>
    </row>
    <row r="148" s="4" customFormat="true" ht="14.05" hidden="false" customHeight="false" outlineLevel="0" collapsed="false">
      <c r="A148" s="5" t="n">
        <v>6</v>
      </c>
      <c r="B148" s="5" t="n">
        <v>0</v>
      </c>
      <c r="C148" s="5" t="n">
        <v>1</v>
      </c>
      <c r="D148" s="5" t="n">
        <v>3</v>
      </c>
      <c r="E148" s="5" t="n">
        <v>1</v>
      </c>
      <c r="F148" s="5" t="n">
        <v>1</v>
      </c>
      <c r="G148" s="5" t="n">
        <v>11</v>
      </c>
      <c r="H148" s="5" t="n">
        <v>4</v>
      </c>
      <c r="I148" s="5" t="n">
        <v>1339</v>
      </c>
      <c r="J148" s="5" t="n">
        <v>19</v>
      </c>
      <c r="K148" s="6" t="n">
        <v>70.4736842105263</v>
      </c>
      <c r="L148" s="7" t="n">
        <v>70.4736842105263</v>
      </c>
      <c r="M148" s="5" t="str">
        <f aca="false">IF(K148="no cation","",IF(L148="","non-candidate",""))</f>
        <v/>
      </c>
      <c r="N148" s="5" t="str">
        <f aca="false">IF(M148="","",IF(B148&gt;0,U148,CONCATENATE("[",IF(M148="","",CONCATENATE("Al",IF(C148+(D148*(1+(C148*3)))&gt;1,VALUE(C148+(D148*(1+(C148*3)))),""),CONCATENATE(IF((E148*(1+(C148*3)))+(C148*H148)&gt;0," O",""),IF((E148*(1+(C148*3)))+(C148*H148)&gt;1,VALUE((E148*(1+(C148*3)))+(C148*H148)),"")),IF(F148=0,"",CONCATENATE("(OH)",IF((F148*(1+(C148*3)))+(C148*(4-H148))&gt;1,VALUE((F148*(1+(C148*3)))+(C148*(4-H148))),""))),IF(G148=0,"",CONCATENATE("(OH2)",IF(G148&gt;1,VALUE(G148),""))))),"]",IF(M148="","",IF(J148&gt;1,(CONCATENATE(VALUE(J148),"+")),"+")))))</f>
        <v/>
      </c>
      <c r="O148" s="5" t="str">
        <f aca="false">IF(B148&gt;0,"",IF(C148=0,CONCATENATE("[",CONCATENATE("Al",IF(D148&gt;1,VALUE(D148),""),IF(E148=0,"",CONCATENATE(" O",IF(E148&gt;1,VALUE(E148),""))),IF(F148=0,"",CONCATENATE("(OH)",IF(F148&gt;1,VALUE(F148),""))),IF(G148=0,"",CONCATENATE("(OH2)",IF(G148&gt;1,VALUE(G148),"")))),"]",IF(J148&gt;1,(CONCATENATE(VALUE(J148),"+")),"+")),CONCATENATE("[",S148,IF(P148&gt;1,VALUE(P148),""),IF((D148*3)&gt;((E148*2)+F148),"+","")," ]",VALUE(4)," ",T148,IF(H148&gt;0,VALUE(H148+1),""),"-"," ")))</f>
        <v>[[Al3 O(OH)(OH2)11]6+ ]4 [AlO4]5- </v>
      </c>
      <c r="P148" s="5" t="n">
        <f aca="false">IF(C148&lt;1,"",(IF((3*D148)-(2*E148)-F148&gt;0, (3*D148)-(2*E148)-F148, 0)))</f>
        <v>6</v>
      </c>
      <c r="Q148" s="5" t="n">
        <f aca="false">IF(C148&lt;1,"",(27*D148)+(16*(E148+F148+G148))+(F148+(G148*2)))</f>
        <v>312</v>
      </c>
      <c r="R148" s="5" t="n">
        <f aca="false">IF(C148&lt;1,"",27+(16*(H148+(4-H148)))+(4-H148))</f>
        <v>91</v>
      </c>
      <c r="S148" s="5" t="str">
        <f aca="false">CONCATENATE("[",CONCATENATE("Al",IF(D148&gt;1,VALUE(D148),""),IF(E148=0,"",CONCATENATE(" O",IF(E148&gt;1,VALUE(E148),""))),IF(F148=0,"",CONCATENATE("(OH)",IF(F148&gt;1,VALUE(F148),""))),IF(G148=0,"",CONCATENATE("(OH2)",IF(G148&gt;1,VALUE(G148),"")))),"]")</f>
        <v>[Al3 O(OH)(OH2)11]</v>
      </c>
      <c r="T148" s="5" t="str">
        <f aca="false">CONCATENATE("[",CONCATENATE("Al",IF(H148=0,"",CONCATENATE("O",IF(H148&gt;1,VALUE(H148),""))),CONCATENATE(IF((4-H148)&gt;0,"(OH)",""),IF((4-H148)&gt;1,VALUE(4-H148),""))),"]")</f>
        <v>[AlO4]</v>
      </c>
      <c r="U148" s="5" t="str">
        <f aca="false">IF(B148&gt;0,IF(M148="","",CONCATENATE("[",IF(M148="","",CONCATENATE("Al",IF(D148&gt;1,VALUE(D148),""),IF(E148=0,"",CONCATENATE(" O",IF(E148&gt;1,VALUE(E148),""))),IF(F148=0,"",CONCATENATE("(OH)",IF(F148&gt;1,VALUE(F148),""))),IF(G148=0,"",CONCATENATE("(OH2)",IF(G148&gt;1,VALUE(G148),""))))),"]",IF(M148="","",IF(J148&gt;1,(CONCATENATE(VALUE(J148),"+")),"+")))),"")</f>
        <v/>
      </c>
    </row>
    <row r="149" s="4" customFormat="true" ht="14.05" hidden="false" customHeight="false" outlineLevel="0" collapsed="false">
      <c r="A149" s="5" t="n">
        <v>6</v>
      </c>
      <c r="B149" s="5" t="n">
        <v>0</v>
      </c>
      <c r="C149" s="5" t="n">
        <v>1</v>
      </c>
      <c r="D149" s="5" t="n">
        <v>3</v>
      </c>
      <c r="E149" s="5" t="n">
        <v>1</v>
      </c>
      <c r="F149" s="5" t="n">
        <v>2</v>
      </c>
      <c r="G149" s="5" t="n">
        <v>10</v>
      </c>
      <c r="H149" s="5" t="n">
        <v>0</v>
      </c>
      <c r="I149" s="5" t="n">
        <v>1339</v>
      </c>
      <c r="J149" s="5" t="n">
        <v>19</v>
      </c>
      <c r="K149" s="6" t="n">
        <v>70.4736842105263</v>
      </c>
      <c r="L149" s="7" t="n">
        <v>70.4736842105263</v>
      </c>
      <c r="M149" s="5" t="str">
        <f aca="false">IF(K149="no cation","",IF(L149="","non-candidate",""))</f>
        <v/>
      </c>
      <c r="N149" s="5" t="str">
        <f aca="false">IF(M149="","",IF(B149&gt;0,U149,CONCATENATE("[",IF(M149="","",CONCATENATE("Al",IF(C149+(D149*(1+(C149*3)))&gt;1,VALUE(C149+(D149*(1+(C149*3)))),""),CONCATENATE(IF((E149*(1+(C149*3)))+(C149*H149)&gt;0," O",""),IF((E149*(1+(C149*3)))+(C149*H149)&gt;1,VALUE((E149*(1+(C149*3)))+(C149*H149)),"")),IF(F149=0,"",CONCATENATE("(OH)",IF((F149*(1+(C149*3)))+(C149*(4-H149))&gt;1,VALUE((F149*(1+(C149*3)))+(C149*(4-H149))),""))),IF(G149=0,"",CONCATENATE("(OH2)",IF(G149&gt;1,VALUE(G149),""))))),"]",IF(M149="","",IF(J149&gt;1,(CONCATENATE(VALUE(J149),"+")),"+")))))</f>
        <v/>
      </c>
      <c r="O149" s="5" t="str">
        <f aca="false">IF(B149&gt;0,"",IF(C149=0,CONCATENATE("[",CONCATENATE("Al",IF(D149&gt;1,VALUE(D149),""),IF(E149=0,"",CONCATENATE(" O",IF(E149&gt;1,VALUE(E149),""))),IF(F149=0,"",CONCATENATE("(OH)",IF(F149&gt;1,VALUE(F149),""))),IF(G149=0,"",CONCATENATE("(OH2)",IF(G149&gt;1,VALUE(G149),"")))),"]",IF(J149&gt;1,(CONCATENATE(VALUE(J149),"+")),"+")),CONCATENATE("[",S149,IF(P149&gt;1,VALUE(P149),""),IF((D149*3)&gt;((E149*2)+F149),"+","")," ]",VALUE(4)," ",T149,IF(H149&gt;0,VALUE(H149+1),""),"-"," ")))</f>
        <v>[[Al3 O(OH)2(OH2)10]5+ ]4 [Al(OH)4]- </v>
      </c>
      <c r="P149" s="5" t="n">
        <f aca="false">IF(C149&lt;1,"",(IF((3*D149)-(2*E149)-F149&gt;0, (3*D149)-(2*E149)-F149, 0)))</f>
        <v>5</v>
      </c>
      <c r="Q149" s="5" t="n">
        <f aca="false">IF(C149&lt;1,"",(27*D149)+(16*(E149+F149+G149))+(F149+(G149*2)))</f>
        <v>311</v>
      </c>
      <c r="R149" s="5" t="n">
        <f aca="false">IF(C149&lt;1,"",27+(16*(H149+(4-H149)))+(4-H149))</f>
        <v>95</v>
      </c>
      <c r="S149" s="5" t="str">
        <f aca="false">CONCATENATE("[",CONCATENATE("Al",IF(D149&gt;1,VALUE(D149),""),IF(E149=0,"",CONCATENATE(" O",IF(E149&gt;1,VALUE(E149),""))),IF(F149=0,"",CONCATENATE("(OH)",IF(F149&gt;1,VALUE(F149),""))),IF(G149=0,"",CONCATENATE("(OH2)",IF(G149&gt;1,VALUE(G149),"")))),"]")</f>
        <v>[Al3 O(OH)2(OH2)10]</v>
      </c>
      <c r="T149" s="5" t="str">
        <f aca="false">CONCATENATE("[",CONCATENATE("Al",IF(H149=0,"",CONCATENATE("O",IF(H149&gt;1,VALUE(H149),""))),CONCATENATE(IF((4-H149)&gt;0,"(OH)",""),IF((4-H149)&gt;1,VALUE(4-H149),""))),"]")</f>
        <v>[Al(OH)4]</v>
      </c>
      <c r="U149" s="5" t="str">
        <f aca="false">IF(B149&gt;0,IF(M149="","",CONCATENATE("[",IF(M149="","",CONCATENATE("Al",IF(D149&gt;1,VALUE(D149),""),IF(E149=0,"",CONCATENATE(" O",IF(E149&gt;1,VALUE(E149),""))),IF(F149=0,"",CONCATENATE("(OH)",IF(F149&gt;1,VALUE(F149),""))),IF(G149=0,"",CONCATENATE("(OH2)",IF(G149&gt;1,VALUE(G149),""))))),"]",IF(M149="","",IF(J149&gt;1,(CONCATENATE(VALUE(J149),"+")),"+")))),"")</f>
        <v/>
      </c>
    </row>
    <row r="150" s="4" customFormat="true" ht="14.05" hidden="false" customHeight="false" outlineLevel="0" collapsed="false">
      <c r="A150" s="5" t="n">
        <v>6</v>
      </c>
      <c r="B150" s="5" t="n">
        <v>0</v>
      </c>
      <c r="C150" s="5" t="n">
        <v>1</v>
      </c>
      <c r="D150" s="5" t="n">
        <v>3</v>
      </c>
      <c r="E150" s="5" t="n">
        <v>2</v>
      </c>
      <c r="F150" s="5" t="n">
        <v>0</v>
      </c>
      <c r="G150" s="5" t="n">
        <v>11</v>
      </c>
      <c r="H150" s="5" t="n">
        <v>0</v>
      </c>
      <c r="I150" s="5" t="n">
        <v>1339</v>
      </c>
      <c r="J150" s="5" t="n">
        <v>19</v>
      </c>
      <c r="K150" s="6" t="n">
        <v>70.4736842105263</v>
      </c>
      <c r="L150" s="7" t="n">
        <v>70.4736842105263</v>
      </c>
      <c r="M150" s="5" t="str">
        <f aca="false">IF(K150="no cation","",IF(L150="","non-candidate",""))</f>
        <v/>
      </c>
      <c r="N150" s="5" t="str">
        <f aca="false">IF(M150="","",IF(B150&gt;0,U150,CONCATENATE("[",IF(M150="","",CONCATENATE("Al",IF(C150+(D150*(1+(C150*3)))&gt;1,VALUE(C150+(D150*(1+(C150*3)))),""),CONCATENATE(IF((E150*(1+(C150*3)))+(C150*H150)&gt;0," O",""),IF((E150*(1+(C150*3)))+(C150*H150)&gt;1,VALUE((E150*(1+(C150*3)))+(C150*H150)),"")),IF(F150=0,"",CONCATENATE("(OH)",IF((F150*(1+(C150*3)))+(C150*(4-H150))&gt;1,VALUE((F150*(1+(C150*3)))+(C150*(4-H150))),""))),IF(G150=0,"",CONCATENATE("(OH2)",IF(G150&gt;1,VALUE(G150),""))))),"]",IF(M150="","",IF(J150&gt;1,(CONCATENATE(VALUE(J150),"+")),"+")))))</f>
        <v/>
      </c>
      <c r="O150" s="5" t="str">
        <f aca="false">IF(B150&gt;0,"",IF(C150=0,CONCATENATE("[",CONCATENATE("Al",IF(D150&gt;1,VALUE(D150),""),IF(E150=0,"",CONCATENATE(" O",IF(E150&gt;1,VALUE(E150),""))),IF(F150=0,"",CONCATENATE("(OH)",IF(F150&gt;1,VALUE(F150),""))),IF(G150=0,"",CONCATENATE("(OH2)",IF(G150&gt;1,VALUE(G150),"")))),"]",IF(J150&gt;1,(CONCATENATE(VALUE(J150),"+")),"+")),CONCATENATE("[",S150,IF(P150&gt;1,VALUE(P150),""),IF((D150*3)&gt;((E150*2)+F150),"+","")," ]",VALUE(4)," ",T150,IF(H150&gt;0,VALUE(H150+1),""),"-"," ")))</f>
        <v>[[Al3 O2(OH2)11]5+ ]4 [Al(OH)4]- </v>
      </c>
      <c r="P150" s="5" t="n">
        <f aca="false">IF(C150&lt;1,"",(IF((3*D150)-(2*E150)-F150&gt;0, (3*D150)-(2*E150)-F150, 0)))</f>
        <v>5</v>
      </c>
      <c r="Q150" s="5" t="n">
        <f aca="false">IF(C150&lt;1,"",(27*D150)+(16*(E150+F150+G150))+(F150+(G150*2)))</f>
        <v>311</v>
      </c>
      <c r="R150" s="5" t="n">
        <f aca="false">IF(C150&lt;1,"",27+(16*(H150+(4-H150)))+(4-H150))</f>
        <v>95</v>
      </c>
      <c r="S150" s="5" t="str">
        <f aca="false">CONCATENATE("[",CONCATENATE("Al",IF(D150&gt;1,VALUE(D150),""),IF(E150=0,"",CONCATENATE(" O",IF(E150&gt;1,VALUE(E150),""))),IF(F150=0,"",CONCATENATE("(OH)",IF(F150&gt;1,VALUE(F150),""))),IF(G150=0,"",CONCATENATE("(OH2)",IF(G150&gt;1,VALUE(G150),"")))),"]")</f>
        <v>[Al3 O2(OH2)11]</v>
      </c>
      <c r="T150" s="5" t="str">
        <f aca="false">CONCATENATE("[",CONCATENATE("Al",IF(H150=0,"",CONCATENATE("O",IF(H150&gt;1,VALUE(H150),""))),CONCATENATE(IF((4-H150)&gt;0,"(OH)",""),IF((4-H150)&gt;1,VALUE(4-H150),""))),"]")</f>
        <v>[Al(OH)4]</v>
      </c>
      <c r="U150" s="5" t="str">
        <f aca="false">IF(B150&gt;0,IF(M150="","",CONCATENATE("[",IF(M150="","",CONCATENATE("Al",IF(D150&gt;1,VALUE(D150),""),IF(E150=0,"",CONCATENATE(" O",IF(E150&gt;1,VALUE(E150),""))),IF(F150=0,"",CONCATENATE("(OH)",IF(F150&gt;1,VALUE(F150),""))),IF(G150=0,"",CONCATENATE("(OH2)",IF(G150&gt;1,VALUE(G150),""))))),"]",IF(M150="","",IF(J150&gt;1,(CONCATENATE(VALUE(J150),"+")),"+")))),"")</f>
        <v/>
      </c>
    </row>
    <row r="151" s="4" customFormat="true" ht="14.05" hidden="false" customHeight="false" outlineLevel="0" collapsed="false">
      <c r="A151" s="5" t="n">
        <v>6</v>
      </c>
      <c r="B151" s="5" t="n">
        <v>0</v>
      </c>
      <c r="C151" s="5" t="n">
        <v>0</v>
      </c>
      <c r="D151" s="5" t="n">
        <v>4</v>
      </c>
      <c r="E151" s="5" t="n">
        <v>0</v>
      </c>
      <c r="F151" s="5" t="n">
        <v>6</v>
      </c>
      <c r="G151" s="5" t="n">
        <v>12</v>
      </c>
      <c r="H151" s="5" t="n">
        <v>0</v>
      </c>
      <c r="I151" s="5" t="n">
        <v>426</v>
      </c>
      <c r="J151" s="5" t="n">
        <v>6</v>
      </c>
      <c r="K151" s="6" t="n">
        <v>71</v>
      </c>
      <c r="L151" s="7" t="n">
        <v>71</v>
      </c>
      <c r="M151" s="5" t="str">
        <f aca="false">IF(K151="no cation","",IF(L151="","non-candidate",""))</f>
        <v/>
      </c>
      <c r="N151" s="5" t="str">
        <f aca="false">IF(M151="","",IF(B151&gt;0,U151,CONCATENATE("[",IF(M151="","",CONCATENATE("Al",IF(C151+(D151*(1+(C151*3)))&gt;1,VALUE(C151+(D151*(1+(C151*3)))),""),CONCATENATE(IF((E151*(1+(C151*3)))+(C151*H151)&gt;0," O",""),IF((E151*(1+(C151*3)))+(C151*H151)&gt;1,VALUE((E151*(1+(C151*3)))+(C151*H151)),"")),IF(F151=0,"",CONCATENATE("(OH)",IF((F151*(1+(C151*3)))+(C151*(4-H151))&gt;1,VALUE((F151*(1+(C151*3)))+(C151*(4-H151))),""))),IF(G151=0,"",CONCATENATE("(OH2)",IF(G151&gt;1,VALUE(G151),""))))),"]",IF(M151="","",IF(J151&gt;1,(CONCATENATE(VALUE(J151),"+")),"+")))))</f>
        <v/>
      </c>
      <c r="O151" s="5" t="str">
        <f aca="false">IF(B151&gt;0,"",IF(C151=0,CONCATENATE("[",CONCATENATE("Al",IF(D151&gt;1,VALUE(D151),""),IF(E151=0,"",CONCATENATE(" O",IF(E151&gt;1,VALUE(E151),""))),IF(F151=0,"",CONCATENATE("(OH)",IF(F151&gt;1,VALUE(F151),""))),IF(G151=0,"",CONCATENATE("(OH2)",IF(G151&gt;1,VALUE(G151),"")))),"]",IF(J151&gt;1,(CONCATENATE(VALUE(J151),"+")),"+")),CONCATENATE("[",S151,IF(P151&gt;1,VALUE(P151),""),IF((D151*3)&gt;((E151*2)+F151),"+","")," ]",VALUE(4)," ",T151,IF(H151&gt;0,VALUE(H151+1),""),"-"," ")))</f>
        <v>[Al4(OH)6(OH2)12]6+</v>
      </c>
      <c r="P151" s="5" t="str">
        <f aca="false">IF(C151&lt;1,"",(IF((3*D151)-(2*E151)-F151&gt;0, (3*D151)-(2*E151)-F151, 0)))</f>
        <v/>
      </c>
      <c r="Q151" s="5" t="str">
        <f aca="false">IF(C151&lt;1,"",(27*D151)+(16*(E151+F151+G151))+(F151+(G151*2)))</f>
        <v/>
      </c>
      <c r="R151" s="5" t="str">
        <f aca="false">IF(C151&lt;1,"",27+(16*(H151+(4-H151)))+(4-H151))</f>
        <v/>
      </c>
      <c r="S151" s="5" t="str">
        <f aca="false">CONCATENATE("[",CONCATENATE("Al",IF(D151&gt;1,VALUE(D151),""),IF(E151=0,"",CONCATENATE(" O",IF(E151&gt;1,VALUE(E151),""))),IF(F151=0,"",CONCATENATE("(OH)",IF(F151&gt;1,VALUE(F151),""))),IF(G151=0,"",CONCATENATE("(OH2)",IF(G151&gt;1,VALUE(G151),"")))),"]")</f>
        <v>[Al4(OH)6(OH2)12]</v>
      </c>
      <c r="T151" s="5" t="str">
        <f aca="false">CONCATENATE("[",CONCATENATE("Al",IF(H151=0,"",CONCATENATE("O",IF(H151&gt;1,VALUE(H151),""))),CONCATENATE(IF((4-H151)&gt;0,"(OH)",""),IF((4-H151)&gt;1,VALUE(4-H151),""))),"]")</f>
        <v>[Al(OH)4]</v>
      </c>
      <c r="U151" s="5" t="str">
        <f aca="false">IF(B151&gt;0,IF(M151="","",CONCATENATE("[",IF(M151="","",CONCATENATE("Al",IF(D151&gt;1,VALUE(D151),""),IF(E151=0,"",CONCATENATE(" O",IF(E151&gt;1,VALUE(E151),""))),IF(F151=0,"",CONCATENATE("(OH)",IF(F151&gt;1,VALUE(F151),""))),IF(G151=0,"",CONCATENATE("(OH2)",IF(G151&gt;1,VALUE(G151),""))))),"]",IF(M151="","",IF(J151&gt;1,(CONCATENATE(VALUE(J151),"+")),"+")))),"")</f>
        <v/>
      </c>
    </row>
    <row r="152" s="4" customFormat="true" ht="14.05" hidden="false" customHeight="false" outlineLevel="0" collapsed="false">
      <c r="A152" s="5" t="n">
        <v>4</v>
      </c>
      <c r="B152" s="5" t="n">
        <v>0</v>
      </c>
      <c r="C152" s="5" t="n">
        <v>0</v>
      </c>
      <c r="D152" s="5" t="n">
        <v>3</v>
      </c>
      <c r="E152" s="5" t="n">
        <v>0</v>
      </c>
      <c r="F152" s="5" t="n">
        <v>6</v>
      </c>
      <c r="G152" s="5" t="n">
        <v>2</v>
      </c>
      <c r="H152" s="5" t="n">
        <v>0</v>
      </c>
      <c r="I152" s="5" t="n">
        <v>219</v>
      </c>
      <c r="J152" s="5" t="n">
        <v>3</v>
      </c>
      <c r="K152" s="6" t="n">
        <v>73</v>
      </c>
      <c r="L152" s="7" t="n">
        <v>73</v>
      </c>
      <c r="M152" s="5" t="str">
        <f aca="false">IF(K152="no cation","",IF(L152="","non-candidate",""))</f>
        <v/>
      </c>
      <c r="N152" s="5" t="str">
        <f aca="false">IF(M152="","",IF(B152&gt;0,U152,CONCATENATE("[",IF(M152="","",CONCATENATE("Al",IF(C152+(D152*(1+(C152*3)))&gt;1,VALUE(C152+(D152*(1+(C152*3)))),""),CONCATENATE(IF((E152*(1+(C152*3)))+(C152*H152)&gt;0," O",""),IF((E152*(1+(C152*3)))+(C152*H152)&gt;1,VALUE((E152*(1+(C152*3)))+(C152*H152)),"")),IF(F152=0,"",CONCATENATE("(OH)",IF((F152*(1+(C152*3)))+(C152*(4-H152))&gt;1,VALUE((F152*(1+(C152*3)))+(C152*(4-H152))),""))),IF(G152=0,"",CONCATENATE("(OH2)",IF(G152&gt;1,VALUE(G152),""))))),"]",IF(M152="","",IF(J152&gt;1,(CONCATENATE(VALUE(J152),"+")),"+")))))</f>
        <v/>
      </c>
      <c r="O152" s="5" t="str">
        <f aca="false">IF(B152&gt;0,"",IF(C152=0,CONCATENATE("[",CONCATENATE("Al",IF(D152&gt;1,VALUE(D152),""),IF(E152=0,"",CONCATENATE(" O",IF(E152&gt;1,VALUE(E152),""))),IF(F152=0,"",CONCATENATE("(OH)",IF(F152&gt;1,VALUE(F152),""))),IF(G152=0,"",CONCATENATE("(OH2)",IF(G152&gt;1,VALUE(G152),"")))),"]",IF(J152&gt;1,(CONCATENATE(VALUE(J152),"+")),"+")),CONCATENATE("[",S152,IF(P152&gt;1,VALUE(P152),""),IF((D152*3)&gt;((E152*2)+F152),"+","")," ]",VALUE(4)," ",T152,IF(H152&gt;0,VALUE(H152+1),""),"-"," ")))</f>
        <v>[Al3(OH)6(OH2)2]3+</v>
      </c>
      <c r="P152" s="5" t="str">
        <f aca="false">IF(C152&lt;1,"",(IF((3*D152)-(2*E152)-F152&gt;0, (3*D152)-(2*E152)-F152, 0)))</f>
        <v/>
      </c>
      <c r="Q152" s="5" t="str">
        <f aca="false">IF(C152&lt;1,"",(27*D152)+(16*(E152+F152+G152))+(F152+(G152*2)))</f>
        <v/>
      </c>
      <c r="R152" s="5" t="str">
        <f aca="false">IF(C152&lt;1,"",27+(16*(H152+(4-H152)))+(4-H152))</f>
        <v/>
      </c>
      <c r="S152" s="5" t="str">
        <f aca="false">CONCATENATE("[",CONCATENATE("Al",IF(D152&gt;1,VALUE(D152),""),IF(E152=0,"",CONCATENATE(" O",IF(E152&gt;1,VALUE(E152),""))),IF(F152=0,"",CONCATENATE("(OH)",IF(F152&gt;1,VALUE(F152),""))),IF(G152=0,"",CONCATENATE("(OH2)",IF(G152&gt;1,VALUE(G152),"")))),"]")</f>
        <v>[Al3(OH)6(OH2)2]</v>
      </c>
      <c r="T152" s="5" t="str">
        <f aca="false">CONCATENATE("[",CONCATENATE("Al",IF(H152=0,"",CONCATENATE("O",IF(H152&gt;1,VALUE(H152),""))),CONCATENATE(IF((4-H152)&gt;0,"(OH)",""),IF((4-H152)&gt;1,VALUE(4-H152),""))),"]")</f>
        <v>[Al(OH)4]</v>
      </c>
      <c r="U152" s="5" t="str">
        <f aca="false">IF(B152&gt;0,IF(M152="","",CONCATENATE("[",IF(M152="","",CONCATENATE("Al",IF(D152&gt;1,VALUE(D152),""),IF(E152=0,"",CONCATENATE(" O",IF(E152&gt;1,VALUE(E152),""))),IF(F152=0,"",CONCATENATE("(OH)",IF(F152&gt;1,VALUE(F152),""))),IF(G152=0,"",CONCATENATE("(OH2)",IF(G152&gt;1,VALUE(G152),""))))),"]",IF(M152="","",IF(J152&gt;1,(CONCATENATE(VALUE(J152),"+")),"+")))),"")</f>
        <v/>
      </c>
    </row>
    <row r="153" s="4" customFormat="true" ht="14.05" hidden="false" customHeight="false" outlineLevel="0" collapsed="false">
      <c r="A153" s="5" t="n">
        <v>4</v>
      </c>
      <c r="B153" s="5" t="n">
        <v>0</v>
      </c>
      <c r="C153" s="5" t="n">
        <v>0</v>
      </c>
      <c r="D153" s="5" t="n">
        <v>3</v>
      </c>
      <c r="E153" s="5" t="n">
        <v>2</v>
      </c>
      <c r="F153" s="5" t="n">
        <v>2</v>
      </c>
      <c r="G153" s="5" t="n">
        <v>4</v>
      </c>
      <c r="H153" s="5" t="n">
        <v>0</v>
      </c>
      <c r="I153" s="5" t="n">
        <v>219</v>
      </c>
      <c r="J153" s="5" t="n">
        <v>3</v>
      </c>
      <c r="K153" s="6" t="n">
        <v>73</v>
      </c>
      <c r="L153" s="7" t="n">
        <v>73</v>
      </c>
      <c r="M153" s="5" t="str">
        <f aca="false">IF(K153="no cation","",IF(L153="","non-candidate",""))</f>
        <v/>
      </c>
      <c r="N153" s="5" t="str">
        <f aca="false">IF(M153="","",IF(B153&gt;0,U153,CONCATENATE("[",IF(M153="","",CONCATENATE("Al",IF(C153+(D153*(1+(C153*3)))&gt;1,VALUE(C153+(D153*(1+(C153*3)))),""),CONCATENATE(IF((E153*(1+(C153*3)))+(C153*H153)&gt;0," O",""),IF((E153*(1+(C153*3)))+(C153*H153)&gt;1,VALUE((E153*(1+(C153*3)))+(C153*H153)),"")),IF(F153=0,"",CONCATENATE("(OH)",IF((F153*(1+(C153*3)))+(C153*(4-H153))&gt;1,VALUE((F153*(1+(C153*3)))+(C153*(4-H153))),""))),IF(G153=0,"",CONCATENATE("(OH2)",IF(G153&gt;1,VALUE(G153),""))))),"]",IF(M153="","",IF(J153&gt;1,(CONCATENATE(VALUE(J153),"+")),"+")))))</f>
        <v/>
      </c>
      <c r="O153" s="5" t="str">
        <f aca="false">IF(B153&gt;0,"",IF(C153=0,CONCATENATE("[",CONCATENATE("Al",IF(D153&gt;1,VALUE(D153),""),IF(E153=0,"",CONCATENATE(" O",IF(E153&gt;1,VALUE(E153),""))),IF(F153=0,"",CONCATENATE("(OH)",IF(F153&gt;1,VALUE(F153),""))),IF(G153=0,"",CONCATENATE("(OH2)",IF(G153&gt;1,VALUE(G153),"")))),"]",IF(J153&gt;1,(CONCATENATE(VALUE(J153),"+")),"+")),CONCATENATE("[",S153,IF(P153&gt;1,VALUE(P153),""),IF((D153*3)&gt;((E153*2)+F153),"+","")," ]",VALUE(4)," ",T153,IF(H153&gt;0,VALUE(H153+1),""),"-"," ")))</f>
        <v>[Al3 O2(OH)2(OH2)4]3+</v>
      </c>
      <c r="P153" s="5" t="str">
        <f aca="false">IF(C153&lt;1,"",(IF((3*D153)-(2*E153)-F153&gt;0, (3*D153)-(2*E153)-F153, 0)))</f>
        <v/>
      </c>
      <c r="Q153" s="5" t="str">
        <f aca="false">IF(C153&lt;1,"",(27*D153)+(16*(E153+F153+G153))+(F153+(G153*2)))</f>
        <v/>
      </c>
      <c r="R153" s="5" t="str">
        <f aca="false">IF(C153&lt;1,"",27+(16*(H153+(4-H153)))+(4-H153))</f>
        <v/>
      </c>
      <c r="S153" s="5" t="str">
        <f aca="false">CONCATENATE("[",CONCATENATE("Al",IF(D153&gt;1,VALUE(D153),""),IF(E153=0,"",CONCATENATE(" O",IF(E153&gt;1,VALUE(E153),""))),IF(F153=0,"",CONCATENATE("(OH)",IF(F153&gt;1,VALUE(F153),""))),IF(G153=0,"",CONCATENATE("(OH2)",IF(G153&gt;1,VALUE(G153),"")))),"]")</f>
        <v>[Al3 O2(OH)2(OH2)4]</v>
      </c>
      <c r="T153" s="5" t="str">
        <f aca="false">CONCATENATE("[",CONCATENATE("Al",IF(H153=0,"",CONCATENATE("O",IF(H153&gt;1,VALUE(H153),""))),CONCATENATE(IF((4-H153)&gt;0,"(OH)",""),IF((4-H153)&gt;1,VALUE(4-H153),""))),"]")</f>
        <v>[Al(OH)4]</v>
      </c>
      <c r="U153" s="5" t="str">
        <f aca="false">IF(B153&gt;0,IF(M153="","",CONCATENATE("[",IF(M153="","",CONCATENATE("Al",IF(D153&gt;1,VALUE(D153),""),IF(E153=0,"",CONCATENATE(" O",IF(E153&gt;1,VALUE(E153),""))),IF(F153=0,"",CONCATENATE("(OH)",IF(F153&gt;1,VALUE(F153),""))),IF(G153=0,"",CONCATENATE("(OH2)",IF(G153&gt;1,VALUE(G153),""))))),"]",IF(M153="","",IF(J153&gt;1,(CONCATENATE(VALUE(J153),"+")),"+")))),"")</f>
        <v/>
      </c>
    </row>
    <row r="154" s="4" customFormat="true" ht="14.05" hidden="false" customHeight="false" outlineLevel="0" collapsed="false">
      <c r="A154" s="5" t="n">
        <v>6</v>
      </c>
      <c r="B154" s="5" t="n">
        <v>1</v>
      </c>
      <c r="C154" s="5" t="n">
        <v>0</v>
      </c>
      <c r="D154" s="5" t="n">
        <v>6</v>
      </c>
      <c r="E154" s="5" t="n">
        <v>0</v>
      </c>
      <c r="F154" s="5" t="n">
        <v>10</v>
      </c>
      <c r="G154" s="5" t="n">
        <v>14</v>
      </c>
      <c r="H154" s="5" t="n">
        <v>0</v>
      </c>
      <c r="I154" s="5" t="n">
        <v>584</v>
      </c>
      <c r="J154" s="5" t="n">
        <v>8</v>
      </c>
      <c r="K154" s="6" t="n">
        <v>73</v>
      </c>
      <c r="L154" s="7" t="n">
        <v>73</v>
      </c>
      <c r="M154" s="5" t="str">
        <f aca="false">IF(K154="no cation","",IF(L154="","non-candidate",""))</f>
        <v/>
      </c>
      <c r="N154" s="5" t="str">
        <f aca="false">IF(M154="","",IF(B154&gt;0,U154,CONCATENATE("[",IF(M154="","",CONCATENATE("Al",IF(C154+(D154*(1+(C154*3)))&gt;1,VALUE(C154+(D154*(1+(C154*3)))),""),CONCATENATE(IF((E154*(1+(C154*3)))+(C154*H154)&gt;0," O",""),IF((E154*(1+(C154*3)))+(C154*H154)&gt;1,VALUE((E154*(1+(C154*3)))+(C154*H154)),"")),IF(F154=0,"",CONCATENATE("(OH)",IF((F154*(1+(C154*3)))+(C154*(4-H154))&gt;1,VALUE((F154*(1+(C154*3)))+(C154*(4-H154))),""))),IF(G154=0,"",CONCATENATE("(OH2)",IF(G154&gt;1,VALUE(G154),""))))),"]",IF(M154="","",IF(J154&gt;1,(CONCATENATE(VALUE(J154),"+")),"+")))))</f>
        <v/>
      </c>
      <c r="O154" s="5" t="str">
        <f aca="false">IF(B154&gt;0,"",IF(C154=0,CONCATENATE("[",CONCATENATE("Al",IF(D154&gt;1,VALUE(D154),""),IF(E154=0,"",CONCATENATE(" O",IF(E154&gt;1,VALUE(E154),""))),IF(F154=0,"",CONCATENATE("(OH)",IF(F154&gt;1,VALUE(F154),""))),IF(G154=0,"",CONCATENATE("(OH2)",IF(G154&gt;1,VALUE(G154),"")))),"]",IF(J154&gt;1,(CONCATENATE(VALUE(J154),"+")),"+")),CONCATENATE("[",S154,IF(P154&gt;1,VALUE(P154),""),IF((D154*3)&gt;((E154*2)+F154),"+","")," ]",VALUE(4)," ",T154,IF(H154&gt;0,VALUE(H154+1),""),"-"," ")))</f>
        <v/>
      </c>
      <c r="P154" s="5" t="str">
        <f aca="false">IF(C154&lt;1,"",(IF((3*D154)-(2*E154)-F154&gt;0, (3*D154)-(2*E154)-F154, 0)))</f>
        <v/>
      </c>
      <c r="Q154" s="5" t="str">
        <f aca="false">IF(C154&lt;1,"",(27*D154)+(16*(E154+F154+G154))+(F154+(G154*2)))</f>
        <v/>
      </c>
      <c r="R154" s="5" t="str">
        <f aca="false">IF(C154&lt;1,"",27+(16*(H154+(4-H154)))+(4-H154))</f>
        <v/>
      </c>
      <c r="S154" s="5" t="str">
        <f aca="false">CONCATENATE("[",CONCATENATE("Al",IF(D154&gt;1,VALUE(D154),""),IF(E154=0,"",CONCATENATE(" O",IF(E154&gt;1,VALUE(E154),""))),IF(F154=0,"",CONCATENATE("(OH)",IF(F154&gt;1,VALUE(F154),""))),IF(G154=0,"",CONCATENATE("(OH2)",IF(G154&gt;1,VALUE(G154),"")))),"]")</f>
        <v>[Al6(OH)10(OH2)14]</v>
      </c>
      <c r="T154" s="5" t="str">
        <f aca="false">CONCATENATE("[",CONCATENATE("Al",IF(H154=0,"",CONCATENATE("O",IF(H154&gt;1,VALUE(H154),""))),CONCATENATE(IF((4-H154)&gt;0,"(OH)",""),IF((4-H154)&gt;1,VALUE(4-H154),""))),"]")</f>
        <v>[Al(OH)4]</v>
      </c>
      <c r="U154" s="5" t="str">
        <f aca="false">IF(B154&gt;0,IF(M154="","",CONCATENATE("[",IF(M154="","",CONCATENATE("Al",IF(D154&gt;1,VALUE(D154),""),IF(E154=0,"",CONCATENATE(" O",IF(E154&gt;1,VALUE(E154),""))),IF(F154=0,"",CONCATENATE("(OH)",IF(F154&gt;1,VALUE(F154),""))),IF(G154=0,"",CONCATENATE("(OH2)",IF(G154&gt;1,VALUE(G154),""))))),"]",IF(M154="","",IF(J154&gt;1,(CONCATENATE(VALUE(J154),"+")),"+")))),"")</f>
        <v/>
      </c>
    </row>
    <row r="155" s="4" customFormat="true" ht="14.05" hidden="false" customHeight="false" outlineLevel="0" collapsed="false">
      <c r="A155" s="5" t="n">
        <v>6</v>
      </c>
      <c r="B155" s="5" t="n">
        <v>1</v>
      </c>
      <c r="C155" s="5" t="n">
        <v>0</v>
      </c>
      <c r="D155" s="5" t="n">
        <v>6</v>
      </c>
      <c r="E155" s="5" t="n">
        <v>2</v>
      </c>
      <c r="F155" s="5" t="n">
        <v>6</v>
      </c>
      <c r="G155" s="5" t="n">
        <v>16</v>
      </c>
      <c r="H155" s="5" t="n">
        <v>0</v>
      </c>
      <c r="I155" s="5" t="n">
        <v>584</v>
      </c>
      <c r="J155" s="5" t="n">
        <v>8</v>
      </c>
      <c r="K155" s="6" t="n">
        <v>73</v>
      </c>
      <c r="L155" s="7" t="n">
        <v>73</v>
      </c>
      <c r="M155" s="5" t="str">
        <f aca="false">IF(K155="no cation","",IF(L155="","non-candidate",""))</f>
        <v/>
      </c>
      <c r="N155" s="5" t="str">
        <f aca="false">IF(M155="","",IF(B155&gt;0,U155,CONCATENATE("[",IF(M155="","",CONCATENATE("Al",IF(C155+(D155*(1+(C155*3)))&gt;1,VALUE(C155+(D155*(1+(C155*3)))),""),CONCATENATE(IF((E155*(1+(C155*3)))+(C155*H155)&gt;0," O",""),IF((E155*(1+(C155*3)))+(C155*H155)&gt;1,VALUE((E155*(1+(C155*3)))+(C155*H155)),"")),IF(F155=0,"",CONCATENATE("(OH)",IF((F155*(1+(C155*3)))+(C155*(4-H155))&gt;1,VALUE((F155*(1+(C155*3)))+(C155*(4-H155))),""))),IF(G155=0,"",CONCATENATE("(OH2)",IF(G155&gt;1,VALUE(G155),""))))),"]",IF(M155="","",IF(J155&gt;1,(CONCATENATE(VALUE(J155),"+")),"+")))))</f>
        <v/>
      </c>
      <c r="O155" s="5" t="str">
        <f aca="false">IF(B155&gt;0,"",IF(C155=0,CONCATENATE("[",CONCATENATE("Al",IF(D155&gt;1,VALUE(D155),""),IF(E155=0,"",CONCATENATE(" O",IF(E155&gt;1,VALUE(E155),""))),IF(F155=0,"",CONCATENATE("(OH)",IF(F155&gt;1,VALUE(F155),""))),IF(G155=0,"",CONCATENATE("(OH2)",IF(G155&gt;1,VALUE(G155),"")))),"]",IF(J155&gt;1,(CONCATENATE(VALUE(J155),"+")),"+")),CONCATENATE("[",S155,IF(P155&gt;1,VALUE(P155),""),IF((D155*3)&gt;((E155*2)+F155),"+","")," ]",VALUE(4)," ",T155,IF(H155&gt;0,VALUE(H155+1),""),"-"," ")))</f>
        <v/>
      </c>
      <c r="P155" s="5" t="str">
        <f aca="false">IF(C155&lt;1,"",(IF((3*D155)-(2*E155)-F155&gt;0, (3*D155)-(2*E155)-F155, 0)))</f>
        <v/>
      </c>
      <c r="Q155" s="5" t="str">
        <f aca="false">IF(C155&lt;1,"",(27*D155)+(16*(E155+F155+G155))+(F155+(G155*2)))</f>
        <v/>
      </c>
      <c r="R155" s="5" t="str">
        <f aca="false">IF(C155&lt;1,"",27+(16*(H155+(4-H155)))+(4-H155))</f>
        <v/>
      </c>
      <c r="S155" s="5" t="str">
        <f aca="false">CONCATENATE("[",CONCATENATE("Al",IF(D155&gt;1,VALUE(D155),""),IF(E155=0,"",CONCATENATE(" O",IF(E155&gt;1,VALUE(E155),""))),IF(F155=0,"",CONCATENATE("(OH)",IF(F155&gt;1,VALUE(F155),""))),IF(G155=0,"",CONCATENATE("(OH2)",IF(G155&gt;1,VALUE(G155),"")))),"]")</f>
        <v>[Al6 O2(OH)6(OH2)16]</v>
      </c>
      <c r="T155" s="5" t="str">
        <f aca="false">CONCATENATE("[",CONCATENATE("Al",IF(H155=0,"",CONCATENATE("O",IF(H155&gt;1,VALUE(H155),""))),CONCATENATE(IF((4-H155)&gt;0,"(OH)",""),IF((4-H155)&gt;1,VALUE(4-H155),""))),"]")</f>
        <v>[Al(OH)4]</v>
      </c>
      <c r="U155" s="5" t="str">
        <f aca="false">IF(B155&gt;0,IF(M155="","",CONCATENATE("[",IF(M155="","",CONCATENATE("Al",IF(D155&gt;1,VALUE(D155),""),IF(E155=0,"",CONCATENATE(" O",IF(E155&gt;1,VALUE(E155),""))),IF(F155=0,"",CONCATENATE("(OH)",IF(F155&gt;1,VALUE(F155),""))),IF(G155=0,"",CONCATENATE("(OH2)",IF(G155&gt;1,VALUE(G155),""))))),"]",IF(M155="","",IF(J155&gt;1,(CONCATENATE(VALUE(J155),"+")),"+")))),"")</f>
        <v/>
      </c>
    </row>
    <row r="156" s="4" customFormat="true" ht="14.05" hidden="false" customHeight="false" outlineLevel="0" collapsed="false">
      <c r="A156" s="3" t="n">
        <v>6</v>
      </c>
      <c r="B156" s="3" t="n">
        <v>1</v>
      </c>
      <c r="C156" s="5" t="n">
        <v>0</v>
      </c>
      <c r="D156" s="3" t="n">
        <v>6</v>
      </c>
      <c r="E156" s="3" t="n">
        <v>4</v>
      </c>
      <c r="F156" s="3" t="n">
        <v>2</v>
      </c>
      <c r="G156" s="3" t="n">
        <v>18</v>
      </c>
      <c r="H156" s="5" t="n">
        <v>0</v>
      </c>
      <c r="I156" s="5" t="n">
        <v>584</v>
      </c>
      <c r="J156" s="5" t="n">
        <v>8</v>
      </c>
      <c r="K156" s="6" t="n">
        <v>73</v>
      </c>
      <c r="L156" s="7" t="n">
        <v>73</v>
      </c>
      <c r="M156" s="5" t="str">
        <f aca="false">IF(K156="no cation","",IF(L156="","non-candidate",""))</f>
        <v/>
      </c>
      <c r="N156" s="5" t="str">
        <f aca="false">IF(M156="","",IF(B156&gt;0,U156,CONCATENATE("[",IF(M156="","",CONCATENATE("Al",IF(C156+(D156*(1+(C156*3)))&gt;1,VALUE(C156+(D156*(1+(C156*3)))),""),CONCATENATE(IF((E156*(1+(C156*3)))+(C156*H156)&gt;0," O",""),IF((E156*(1+(C156*3)))+(C156*H156)&gt;1,VALUE((E156*(1+(C156*3)))+(C156*H156)),"")),IF(F156=0,"",CONCATENATE("(OH)",IF((F156*(1+(C156*3)))+(C156*(4-H156))&gt;1,VALUE((F156*(1+(C156*3)))+(C156*(4-H156))),""))),IF(G156=0,"",CONCATENATE("(OH2)",IF(G156&gt;1,VALUE(G156),""))))),"]",IF(M156="","",IF(J156&gt;1,(CONCATENATE(VALUE(J156),"+")),"+")))))</f>
        <v/>
      </c>
      <c r="O156" s="5" t="str">
        <f aca="false">IF(B156&gt;0,"",IF(C156=0,CONCATENATE("[",CONCATENATE("Al",IF(D156&gt;1,VALUE(D156),""),IF(E156=0,"",CONCATENATE(" O",IF(E156&gt;1,VALUE(E156),""))),IF(F156=0,"",CONCATENATE("(OH)",IF(F156&gt;1,VALUE(F156),""))),IF(G156=0,"",CONCATENATE("(OH2)",IF(G156&gt;1,VALUE(G156),"")))),"]",IF(J156&gt;1,(CONCATENATE(VALUE(J156),"+")),"+")),CONCATENATE("[",S156,IF(P156&gt;1,VALUE(P156),""),IF((D156*3)&gt;((E156*2)+F156),"+","")," ]",VALUE(4)," ",T156,IF(H156&gt;0,VALUE(H156+1),""),"-"," ")))</f>
        <v/>
      </c>
      <c r="P156" s="5" t="str">
        <f aca="false">IF(C156&lt;1,"",(IF((3*D156)-(2*E156)-F156&gt;0, (3*D156)-(2*E156)-F156, 0)))</f>
        <v/>
      </c>
      <c r="Q156" s="5" t="str">
        <f aca="false">IF(C156&lt;1,"",(27*D156)+(16*(E156+F156+G156))+(F156+(G156*2)))</f>
        <v/>
      </c>
      <c r="R156" s="5" t="str">
        <f aca="false">IF(C156&lt;1,"",27+(16*(H156+(4-H156)))+(4-H156))</f>
        <v/>
      </c>
      <c r="S156" s="5" t="str">
        <f aca="false">CONCATENATE("[",CONCATENATE("Al",IF(D156&gt;1,VALUE(D156),""),IF(E156=0,"",CONCATENATE(" O",IF(E156&gt;1,VALUE(E156),""))),IF(F156=0,"",CONCATENATE("(OH)",IF(F156&gt;1,VALUE(F156),""))),IF(G156=0,"",CONCATENATE("(OH2)",IF(G156&gt;1,VALUE(G156),"")))),"]")</f>
        <v>[Al6 O4(OH)2(OH2)18]</v>
      </c>
      <c r="T156" s="5" t="str">
        <f aca="false">CONCATENATE("[",CONCATENATE("Al",IF(H156=0,"",CONCATENATE("O",IF(H156&gt;1,VALUE(H156),""))),CONCATENATE(IF((4-H156)&gt;0,"(OH)",""),IF((4-H156)&gt;1,VALUE(4-H156),""))),"]")</f>
        <v>[Al(OH)4]</v>
      </c>
      <c r="U156" s="5" t="str">
        <f aca="false">IF(B156&gt;0,IF(M156="","",CONCATENATE("[",IF(M156="","",CONCATENATE("Al",IF(D156&gt;1,VALUE(D156),""),IF(E156=0,"",CONCATENATE(" O",IF(E156&gt;1,VALUE(E156),""))),IF(F156=0,"",CONCATENATE("(OH)",IF(F156&gt;1,VALUE(F156),""))),IF(G156=0,"",CONCATENATE("(OH2)",IF(G156&gt;1,VALUE(G156),""))))),"]",IF(M156="","",IF(J156&gt;1,(CONCATENATE(VALUE(J156),"+")),"+")))),"")</f>
        <v/>
      </c>
    </row>
    <row r="157" s="4" customFormat="true" ht="14.05" hidden="false" customHeight="false" outlineLevel="0" collapsed="false">
      <c r="A157" s="3" t="n">
        <v>6</v>
      </c>
      <c r="B157" s="5" t="n">
        <v>0</v>
      </c>
      <c r="C157" s="3" t="n">
        <v>0</v>
      </c>
      <c r="D157" s="3" t="n">
        <v>5</v>
      </c>
      <c r="E157" s="3" t="n">
        <v>0</v>
      </c>
      <c r="F157" s="5" t="n">
        <v>8</v>
      </c>
      <c r="G157" s="5" t="n">
        <v>14</v>
      </c>
      <c r="H157" s="3" t="n">
        <v>0</v>
      </c>
      <c r="I157" s="5" t="n">
        <v>523</v>
      </c>
      <c r="J157" s="5" t="n">
        <v>7</v>
      </c>
      <c r="K157" s="6" t="n">
        <v>74.7142857142857</v>
      </c>
      <c r="L157" s="7" t="n">
        <v>74.7142857142857</v>
      </c>
      <c r="M157" s="5" t="str">
        <f aca="false">IF(K157="no cation","",IF(L157="","non-candidate",""))</f>
        <v/>
      </c>
      <c r="N157" s="5" t="str">
        <f aca="false">IF(M157="","",IF(B157&gt;0,U157,CONCATENATE("[",IF(M157="","",CONCATENATE("Al",IF(C157+(D157*(1+(C157*3)))&gt;1,VALUE(C157+(D157*(1+(C157*3)))),""),CONCATENATE(IF((E157*(1+(C157*3)))+(C157*H157)&gt;0," O",""),IF((E157*(1+(C157*3)))+(C157*H157)&gt;1,VALUE((E157*(1+(C157*3)))+(C157*H157)),"")),IF(F157=0,"",CONCATENATE("(OH)",IF((F157*(1+(C157*3)))+(C157*(4-H157))&gt;1,VALUE((F157*(1+(C157*3)))+(C157*(4-H157))),""))),IF(G157=0,"",CONCATENATE("(OH2)",IF(G157&gt;1,VALUE(G157),""))))),"]",IF(M157="","",IF(J157&gt;1,(CONCATENATE(VALUE(J157),"+")),"+")))))</f>
        <v/>
      </c>
      <c r="O157" s="5" t="str">
        <f aca="false">IF(B157&gt;0,"",IF(C157=0,CONCATENATE("[",CONCATENATE("Al",IF(D157&gt;1,VALUE(D157),""),IF(E157=0,"",CONCATENATE(" O",IF(E157&gt;1,VALUE(E157),""))),IF(F157=0,"",CONCATENATE("(OH)",IF(F157&gt;1,VALUE(F157),""))),IF(G157=0,"",CONCATENATE("(OH2)",IF(G157&gt;1,VALUE(G157),"")))),"]",IF(J157&gt;1,(CONCATENATE(VALUE(J157),"+")),"+")),CONCATENATE("[",S157,IF(P157&gt;1,VALUE(P157),""),IF((D157*3)&gt;((E157*2)+F157),"+","")," ]",VALUE(4)," ",T157,IF(H157&gt;0,VALUE(H157+1),""),"-"," ")))</f>
        <v>[Al5(OH)8(OH2)14]7+</v>
      </c>
      <c r="P157" s="5" t="str">
        <f aca="false">IF(C157&lt;1,"",(IF((3*D157)-(2*E157)-F157&gt;0, (3*D157)-(2*E157)-F157, 0)))</f>
        <v/>
      </c>
      <c r="Q157" s="5" t="str">
        <f aca="false">IF(C157&lt;1,"",(27*D157)+(16*(E157+F157+G157))+(F157+(G157*2)))</f>
        <v/>
      </c>
      <c r="R157" s="5" t="str">
        <f aca="false">IF(C157&lt;1,"",27+(16*(H157+(4-H157)))+(4-H157))</f>
        <v/>
      </c>
      <c r="S157" s="5" t="str">
        <f aca="false">CONCATENATE("[",CONCATENATE("Al",IF(D157&gt;1,VALUE(D157),""),IF(E157=0,"",CONCATENATE(" O",IF(E157&gt;1,VALUE(E157),""))),IF(F157=0,"",CONCATENATE("(OH)",IF(F157&gt;1,VALUE(F157),""))),IF(G157=0,"",CONCATENATE("(OH2)",IF(G157&gt;1,VALUE(G157),"")))),"]")</f>
        <v>[Al5(OH)8(OH2)14]</v>
      </c>
      <c r="T157" s="5" t="str">
        <f aca="false">CONCATENATE("[",CONCATENATE("Al",IF(H157=0,"",CONCATENATE("O",IF(H157&gt;1,VALUE(H157),""))),CONCATENATE(IF((4-H157)&gt;0,"(OH)",""),IF((4-H157)&gt;1,VALUE(4-H157),""))),"]")</f>
        <v>[Al(OH)4]</v>
      </c>
      <c r="U157" s="5" t="str">
        <f aca="false">IF(B157&gt;0,IF(M157="","",CONCATENATE("[",IF(M157="","",CONCATENATE("Al",IF(D157&gt;1,VALUE(D157),""),IF(E157=0,"",CONCATENATE(" O",IF(E157&gt;1,VALUE(E157),""))),IF(F157=0,"",CONCATENATE("(OH)",IF(F157&gt;1,VALUE(F157),""))),IF(G157=0,"",CONCATENATE("(OH2)",IF(G157&gt;1,VALUE(G157),""))))),"]",IF(M157="","",IF(J157&gt;1,(CONCATENATE(VALUE(J157),"+")),"+")))),"")</f>
        <v/>
      </c>
    </row>
    <row r="158" s="4" customFormat="true" ht="14.05" hidden="false" customHeight="false" outlineLevel="0" collapsed="false">
      <c r="A158" s="5" t="n">
        <v>6</v>
      </c>
      <c r="B158" s="5" t="n">
        <v>0</v>
      </c>
      <c r="C158" s="5" t="n">
        <v>0</v>
      </c>
      <c r="D158" s="5" t="n">
        <v>5</v>
      </c>
      <c r="E158" s="5" t="n">
        <v>2</v>
      </c>
      <c r="F158" s="5" t="n">
        <v>4</v>
      </c>
      <c r="G158" s="5" t="n">
        <v>16</v>
      </c>
      <c r="H158" s="5" t="n">
        <v>0</v>
      </c>
      <c r="I158" s="5" t="n">
        <v>523</v>
      </c>
      <c r="J158" s="5" t="n">
        <v>7</v>
      </c>
      <c r="K158" s="6" t="n">
        <v>74.7142857142857</v>
      </c>
      <c r="L158" s="7" t="n">
        <v>74.7142857142857</v>
      </c>
      <c r="M158" s="5" t="str">
        <f aca="false">IF(K158="no cation","",IF(L158="","non-candidate",""))</f>
        <v/>
      </c>
      <c r="N158" s="5" t="str">
        <f aca="false">IF(M158="","",IF(B158&gt;0,U158,CONCATENATE("[",IF(M158="","",CONCATENATE("Al",IF(C158+(D158*(1+(C158*3)))&gt;1,VALUE(C158+(D158*(1+(C158*3)))),""),CONCATENATE(IF((E158*(1+(C158*3)))+(C158*H158)&gt;0," O",""),IF((E158*(1+(C158*3)))+(C158*H158)&gt;1,VALUE((E158*(1+(C158*3)))+(C158*H158)),"")),IF(F158=0,"",CONCATENATE("(OH)",IF((F158*(1+(C158*3)))+(C158*(4-H158))&gt;1,VALUE((F158*(1+(C158*3)))+(C158*(4-H158))),""))),IF(G158=0,"",CONCATENATE("(OH2)",IF(G158&gt;1,VALUE(G158),""))))),"]",IF(M158="","",IF(J158&gt;1,(CONCATENATE(VALUE(J158),"+")),"+")))))</f>
        <v/>
      </c>
      <c r="O158" s="5" t="str">
        <f aca="false">IF(B158&gt;0,"",IF(C158=0,CONCATENATE("[",CONCATENATE("Al",IF(D158&gt;1,VALUE(D158),""),IF(E158=0,"",CONCATENATE(" O",IF(E158&gt;1,VALUE(E158),""))),IF(F158=0,"",CONCATENATE("(OH)",IF(F158&gt;1,VALUE(F158),""))),IF(G158=0,"",CONCATENATE("(OH2)",IF(G158&gt;1,VALUE(G158),"")))),"]",IF(J158&gt;1,(CONCATENATE(VALUE(J158),"+")),"+")),CONCATENATE("[",S158,IF(P158&gt;1,VALUE(P158),""),IF((D158*3)&gt;((E158*2)+F158),"+","")," ]",VALUE(4)," ",T158,IF(H158&gt;0,VALUE(H158+1),""),"-"," ")))</f>
        <v>[Al5 O2(OH)4(OH2)16]7+</v>
      </c>
      <c r="P158" s="5" t="str">
        <f aca="false">IF(C158&lt;1,"",(IF((3*D158)-(2*E158)-F158&gt;0, (3*D158)-(2*E158)-F158, 0)))</f>
        <v/>
      </c>
      <c r="Q158" s="5" t="str">
        <f aca="false">IF(C158&lt;1,"",(27*D158)+(16*(E158+F158+G158))+(F158+(G158*2)))</f>
        <v/>
      </c>
      <c r="R158" s="5" t="str">
        <f aca="false">IF(C158&lt;1,"",27+(16*(H158+(4-H158)))+(4-H158))</f>
        <v/>
      </c>
      <c r="S158" s="5" t="str">
        <f aca="false">CONCATENATE("[",CONCATENATE("Al",IF(D158&gt;1,VALUE(D158),""),IF(E158=0,"",CONCATENATE(" O",IF(E158&gt;1,VALUE(E158),""))),IF(F158=0,"",CONCATENATE("(OH)",IF(F158&gt;1,VALUE(F158),""))),IF(G158=0,"",CONCATENATE("(OH2)",IF(G158&gt;1,VALUE(G158),"")))),"]")</f>
        <v>[Al5 O2(OH)4(OH2)16]</v>
      </c>
      <c r="T158" s="5" t="str">
        <f aca="false">CONCATENATE("[",CONCATENATE("Al",IF(H158=0,"",CONCATENATE("O",IF(H158&gt;1,VALUE(H158),""))),CONCATENATE(IF((4-H158)&gt;0,"(OH)",""),IF((4-H158)&gt;1,VALUE(4-H158),""))),"]")</f>
        <v>[Al(OH)4]</v>
      </c>
      <c r="U158" s="5" t="str">
        <f aca="false">IF(B158&gt;0,IF(M158="","",CONCATENATE("[",IF(M158="","",CONCATENATE("Al",IF(D158&gt;1,VALUE(D158),""),IF(E158=0,"",CONCATENATE(" O",IF(E158&gt;1,VALUE(E158),""))),IF(F158=0,"",CONCATENATE("(OH)",IF(F158&gt;1,VALUE(F158),""))),IF(G158=0,"",CONCATENATE("(OH2)",IF(G158&gt;1,VALUE(G158),""))))),"]",IF(M158="","",IF(J158&gt;1,(CONCATENATE(VALUE(J158),"+")),"+")))),"")</f>
        <v/>
      </c>
    </row>
    <row r="159" s="4" customFormat="true" ht="14.05" hidden="false" customHeight="false" outlineLevel="0" collapsed="false">
      <c r="A159" s="5" t="n">
        <v>6</v>
      </c>
      <c r="B159" s="5" t="n">
        <v>0</v>
      </c>
      <c r="C159" s="5" t="n">
        <v>0</v>
      </c>
      <c r="D159" s="5" t="n">
        <v>5</v>
      </c>
      <c r="E159" s="5" t="n">
        <v>4</v>
      </c>
      <c r="F159" s="5" t="n">
        <v>0</v>
      </c>
      <c r="G159" s="5" t="n">
        <v>18</v>
      </c>
      <c r="H159" s="5" t="n">
        <v>0</v>
      </c>
      <c r="I159" s="5" t="n">
        <v>523</v>
      </c>
      <c r="J159" s="5" t="n">
        <v>7</v>
      </c>
      <c r="K159" s="6" t="n">
        <v>74.7142857142857</v>
      </c>
      <c r="L159" s="7" t="n">
        <v>74.7142857142857</v>
      </c>
      <c r="M159" s="5" t="str">
        <f aca="false">IF(K159="no cation","",IF(L159="","non-candidate",""))</f>
        <v/>
      </c>
      <c r="N159" s="5" t="str">
        <f aca="false">IF(M159="","",IF(B159&gt;0,U159,CONCATENATE("[",IF(M159="","",CONCATENATE("Al",IF(C159+(D159*(1+(C159*3)))&gt;1,VALUE(C159+(D159*(1+(C159*3)))),""),CONCATENATE(IF((E159*(1+(C159*3)))+(C159*H159)&gt;0," O",""),IF((E159*(1+(C159*3)))+(C159*H159)&gt;1,VALUE((E159*(1+(C159*3)))+(C159*H159)),"")),IF(F159=0,"",CONCATENATE("(OH)",IF((F159*(1+(C159*3)))+(C159*(4-H159))&gt;1,VALUE((F159*(1+(C159*3)))+(C159*(4-H159))),""))),IF(G159=0,"",CONCATENATE("(OH2)",IF(G159&gt;1,VALUE(G159),""))))),"]",IF(M159="","",IF(J159&gt;1,(CONCATENATE(VALUE(J159),"+")),"+")))))</f>
        <v/>
      </c>
      <c r="O159" s="5" t="str">
        <f aca="false">IF(B159&gt;0,"",IF(C159=0,CONCATENATE("[",CONCATENATE("Al",IF(D159&gt;1,VALUE(D159),""),IF(E159=0,"",CONCATENATE(" O",IF(E159&gt;1,VALUE(E159),""))),IF(F159=0,"",CONCATENATE("(OH)",IF(F159&gt;1,VALUE(F159),""))),IF(G159=0,"",CONCATENATE("(OH2)",IF(G159&gt;1,VALUE(G159),"")))),"]",IF(J159&gt;1,(CONCATENATE(VALUE(J159),"+")),"+")),CONCATENATE("[",S159,IF(P159&gt;1,VALUE(P159),""),IF((D159*3)&gt;((E159*2)+F159),"+","")," ]",VALUE(4)," ",T159,IF(H159&gt;0,VALUE(H159+1),""),"-"," ")))</f>
        <v>[Al5 O4(OH2)18]7+</v>
      </c>
      <c r="P159" s="5" t="str">
        <f aca="false">IF(C159&lt;1,"",(IF((3*D159)-(2*E159)-F159&gt;0, (3*D159)-(2*E159)-F159, 0)))</f>
        <v/>
      </c>
      <c r="Q159" s="5" t="str">
        <f aca="false">IF(C159&lt;1,"",(27*D159)+(16*(E159+F159+G159))+(F159+(G159*2)))</f>
        <v/>
      </c>
      <c r="R159" s="5" t="str">
        <f aca="false">IF(C159&lt;1,"",27+(16*(H159+(4-H159)))+(4-H159))</f>
        <v/>
      </c>
      <c r="S159" s="5" t="str">
        <f aca="false">CONCATENATE("[",CONCATENATE("Al",IF(D159&gt;1,VALUE(D159),""),IF(E159=0,"",CONCATENATE(" O",IF(E159&gt;1,VALUE(E159),""))),IF(F159=0,"",CONCATENATE("(OH)",IF(F159&gt;1,VALUE(F159),""))),IF(G159=0,"",CONCATENATE("(OH2)",IF(G159&gt;1,VALUE(G159),"")))),"]")</f>
        <v>[Al5 O4(OH2)18]</v>
      </c>
      <c r="T159" s="5" t="str">
        <f aca="false">CONCATENATE("[",CONCATENATE("Al",IF(H159=0,"",CONCATENATE("O",IF(H159&gt;1,VALUE(H159),""))),CONCATENATE(IF((4-H159)&gt;0,"(OH)",""),IF((4-H159)&gt;1,VALUE(4-H159),""))),"]")</f>
        <v>[Al(OH)4]</v>
      </c>
      <c r="U159" s="5" t="str">
        <f aca="false">IF(B159&gt;0,IF(M159="","",CONCATENATE("[",IF(M159="","",CONCATENATE("Al",IF(D159&gt;1,VALUE(D159),""),IF(E159=0,"",CONCATENATE(" O",IF(E159&gt;1,VALUE(E159),""))),IF(F159=0,"",CONCATENATE("(OH)",IF(F159&gt;1,VALUE(F159),""))),IF(G159=0,"",CONCATENATE("(OH2)",IF(G159&gt;1,VALUE(G159),""))))),"]",IF(M159="","",IF(J159&gt;1,(CONCATENATE(VALUE(J159),"+")),"+")))),"")</f>
        <v/>
      </c>
    </row>
    <row r="160" s="4" customFormat="true" ht="14.05" hidden="false" customHeight="false" outlineLevel="0" collapsed="false">
      <c r="A160" s="5" t="n">
        <v>6</v>
      </c>
      <c r="B160" s="5" t="n">
        <v>0</v>
      </c>
      <c r="C160" s="5" t="n">
        <v>0</v>
      </c>
      <c r="D160" s="5" t="n">
        <v>2</v>
      </c>
      <c r="E160" s="5" t="n">
        <v>0</v>
      </c>
      <c r="F160" s="5" t="n">
        <v>3</v>
      </c>
      <c r="G160" s="5" t="n">
        <v>7</v>
      </c>
      <c r="H160" s="5" t="n">
        <v>0</v>
      </c>
      <c r="I160" s="5" t="n">
        <v>231</v>
      </c>
      <c r="J160" s="5" t="n">
        <v>3</v>
      </c>
      <c r="K160" s="6" t="n">
        <v>77</v>
      </c>
      <c r="L160" s="7" t="n">
        <v>77</v>
      </c>
      <c r="M160" s="5" t="str">
        <f aca="false">IF(K160="no cation","",IF(L160="","non-candidate",""))</f>
        <v/>
      </c>
      <c r="N160" s="5" t="str">
        <f aca="false">IF(M160="","",IF(B160&gt;0,U160,CONCATENATE("[",IF(M160="","",CONCATENATE("Al",IF(C160+(D160*(1+(C160*3)))&gt;1,VALUE(C160+(D160*(1+(C160*3)))),""),CONCATENATE(IF((E160*(1+(C160*3)))+(C160*H160)&gt;0," O",""),IF((E160*(1+(C160*3)))+(C160*H160)&gt;1,VALUE((E160*(1+(C160*3)))+(C160*H160)),"")),IF(F160=0,"",CONCATENATE("(OH)",IF((F160*(1+(C160*3)))+(C160*(4-H160))&gt;1,VALUE((F160*(1+(C160*3)))+(C160*(4-H160))),""))),IF(G160=0,"",CONCATENATE("(OH2)",IF(G160&gt;1,VALUE(G160),""))))),"]",IF(M160="","",IF(J160&gt;1,(CONCATENATE(VALUE(J160),"+")),"+")))))</f>
        <v/>
      </c>
      <c r="O160" s="5" t="str">
        <f aca="false">IF(B160&gt;0,"",IF(C160=0,CONCATENATE("[",CONCATENATE("Al",IF(D160&gt;1,VALUE(D160),""),IF(E160=0,"",CONCATENATE(" O",IF(E160&gt;1,VALUE(E160),""))),IF(F160=0,"",CONCATENATE("(OH)",IF(F160&gt;1,VALUE(F160),""))),IF(G160=0,"",CONCATENATE("(OH2)",IF(G160&gt;1,VALUE(G160),"")))),"]",IF(J160&gt;1,(CONCATENATE(VALUE(J160),"+")),"+")),CONCATENATE("[",S160,IF(P160&gt;1,VALUE(P160),""),IF((D160*3)&gt;((E160*2)+F160),"+","")," ]",VALUE(4)," ",T160,IF(H160&gt;0,VALUE(H160+1),""),"-"," ")))</f>
        <v>[Al2(OH)3(OH2)7]3+</v>
      </c>
      <c r="P160" s="5" t="str">
        <f aca="false">IF(C160&lt;1,"",(IF((3*D160)-(2*E160)-F160&gt;0, (3*D160)-(2*E160)-F160, 0)))</f>
        <v/>
      </c>
      <c r="Q160" s="5" t="str">
        <f aca="false">IF(C160&lt;1,"",(27*D160)+(16*(E160+F160+G160))+(F160+(G160*2)))</f>
        <v/>
      </c>
      <c r="R160" s="5" t="str">
        <f aca="false">IF(C160&lt;1,"",27+(16*(H160+(4-H160)))+(4-H160))</f>
        <v/>
      </c>
      <c r="S160" s="5" t="str">
        <f aca="false">CONCATENATE("[",CONCATENATE("Al",IF(D160&gt;1,VALUE(D160),""),IF(E160=0,"",CONCATENATE(" O",IF(E160&gt;1,VALUE(E160),""))),IF(F160=0,"",CONCATENATE("(OH)",IF(F160&gt;1,VALUE(F160),""))),IF(G160=0,"",CONCATENATE("(OH2)",IF(G160&gt;1,VALUE(G160),"")))),"]")</f>
        <v>[Al2(OH)3(OH2)7]</v>
      </c>
      <c r="T160" s="5" t="str">
        <f aca="false">CONCATENATE("[",CONCATENATE("Al",IF(H160=0,"",CONCATENATE("O",IF(H160&gt;1,VALUE(H160),""))),CONCATENATE(IF((4-H160)&gt;0,"(OH)",""),IF((4-H160)&gt;1,VALUE(4-H160),""))),"]")</f>
        <v>[Al(OH)4]</v>
      </c>
      <c r="U160" s="5" t="str">
        <f aca="false">IF(B160&gt;0,IF(M160="","",CONCATENATE("[",IF(M160="","",CONCATENATE("Al",IF(D160&gt;1,VALUE(D160),""),IF(E160=0,"",CONCATENATE(" O",IF(E160&gt;1,VALUE(E160),""))),IF(F160=0,"",CONCATENATE("(OH)",IF(F160&gt;1,VALUE(F160),""))),IF(G160=0,"",CONCATENATE("(OH2)",IF(G160&gt;1,VALUE(G160),""))))),"]",IF(M160="","",IF(J160&gt;1,(CONCATENATE(VALUE(J160),"+")),"+")))),"")</f>
        <v/>
      </c>
    </row>
    <row r="161" s="4" customFormat="true" ht="14.05" hidden="false" customHeight="false" outlineLevel="0" collapsed="false">
      <c r="A161" s="5" t="n">
        <v>6</v>
      </c>
      <c r="B161" s="5" t="n">
        <v>0</v>
      </c>
      <c r="C161" s="5" t="n">
        <v>0</v>
      </c>
      <c r="D161" s="5" t="n">
        <v>6</v>
      </c>
      <c r="E161" s="5" t="n">
        <v>0</v>
      </c>
      <c r="F161" s="5" t="n">
        <v>10</v>
      </c>
      <c r="G161" s="5" t="n">
        <v>16</v>
      </c>
      <c r="H161" s="5" t="n">
        <v>0</v>
      </c>
      <c r="I161" s="5" t="n">
        <v>620</v>
      </c>
      <c r="J161" s="5" t="n">
        <v>8</v>
      </c>
      <c r="K161" s="6" t="n">
        <v>77.5</v>
      </c>
      <c r="L161" s="7" t="n">
        <v>77.5</v>
      </c>
      <c r="M161" s="5" t="str">
        <f aca="false">IF(K161="no cation","",IF(L161="","non-candidate",""))</f>
        <v/>
      </c>
      <c r="N161" s="5" t="str">
        <f aca="false">IF(M161="","",IF(B161&gt;0,U161,CONCATENATE("[",IF(M161="","",CONCATENATE("Al",IF(C161+(D161*(1+(C161*3)))&gt;1,VALUE(C161+(D161*(1+(C161*3)))),""),CONCATENATE(IF((E161*(1+(C161*3)))+(C161*H161)&gt;0," O",""),IF((E161*(1+(C161*3)))+(C161*H161)&gt;1,VALUE((E161*(1+(C161*3)))+(C161*H161)),"")),IF(F161=0,"",CONCATENATE("(OH)",IF((F161*(1+(C161*3)))+(C161*(4-H161))&gt;1,VALUE((F161*(1+(C161*3)))+(C161*(4-H161))),""))),IF(G161=0,"",CONCATENATE("(OH2)",IF(G161&gt;1,VALUE(G161),""))))),"]",IF(M161="","",IF(J161&gt;1,(CONCATENATE(VALUE(J161),"+")),"+")))))</f>
        <v/>
      </c>
      <c r="O161" s="5" t="str">
        <f aca="false">IF(B161&gt;0,"",IF(C161=0,CONCATENATE("[",CONCATENATE("Al",IF(D161&gt;1,VALUE(D161),""),IF(E161=0,"",CONCATENATE(" O",IF(E161&gt;1,VALUE(E161),""))),IF(F161=0,"",CONCATENATE("(OH)",IF(F161&gt;1,VALUE(F161),""))),IF(G161=0,"",CONCATENATE("(OH2)",IF(G161&gt;1,VALUE(G161),"")))),"]",IF(J161&gt;1,(CONCATENATE(VALUE(J161),"+")),"+")),CONCATENATE("[",S161,IF(P161&gt;1,VALUE(P161),""),IF((D161*3)&gt;((E161*2)+F161),"+","")," ]",VALUE(4)," ",T161,IF(H161&gt;0,VALUE(H161+1),""),"-"," ")))</f>
        <v>[Al6(OH)10(OH2)16]8+</v>
      </c>
      <c r="P161" s="5" t="str">
        <f aca="false">IF(C161&lt;1,"",(IF((3*D161)-(2*E161)-F161&gt;0, (3*D161)-(2*E161)-F161, 0)))</f>
        <v/>
      </c>
      <c r="Q161" s="5" t="str">
        <f aca="false">IF(C161&lt;1,"",(27*D161)+(16*(E161+F161+G161))+(F161+(G161*2)))</f>
        <v/>
      </c>
      <c r="R161" s="5" t="str">
        <f aca="false">IF(C161&lt;1,"",27+(16*(H161+(4-H161)))+(4-H161))</f>
        <v/>
      </c>
      <c r="S161" s="5" t="str">
        <f aca="false">CONCATENATE("[",CONCATENATE("Al",IF(D161&gt;1,VALUE(D161),""),IF(E161=0,"",CONCATENATE(" O",IF(E161&gt;1,VALUE(E161),""))),IF(F161=0,"",CONCATENATE("(OH)",IF(F161&gt;1,VALUE(F161),""))),IF(G161=0,"",CONCATENATE("(OH2)",IF(G161&gt;1,VALUE(G161),"")))),"]")</f>
        <v>[Al6(OH)10(OH2)16]</v>
      </c>
      <c r="T161" s="5" t="str">
        <f aca="false">CONCATENATE("[",CONCATENATE("Al",IF(H161=0,"",CONCATENATE("O",IF(H161&gt;1,VALUE(H161),""))),CONCATENATE(IF((4-H161)&gt;0,"(OH)",""),IF((4-H161)&gt;1,VALUE(4-H161),""))),"]")</f>
        <v>[Al(OH)4]</v>
      </c>
      <c r="U161" s="5" t="str">
        <f aca="false">IF(B161&gt;0,IF(M161="","",CONCATENATE("[",IF(M161="","",CONCATENATE("Al",IF(D161&gt;1,VALUE(D161),""),IF(E161=0,"",CONCATENATE(" O",IF(E161&gt;1,VALUE(E161),""))),IF(F161=0,"",CONCATENATE("(OH)",IF(F161&gt;1,VALUE(F161),""))),IF(G161=0,"",CONCATENATE("(OH2)",IF(G161&gt;1,VALUE(G161),""))))),"]",IF(M161="","",IF(J161&gt;1,(CONCATENATE(VALUE(J161),"+")),"+")))),"")</f>
        <v/>
      </c>
    </row>
    <row r="162" s="4" customFormat="true" ht="14.05" hidden="false" customHeight="false" outlineLevel="0" collapsed="false">
      <c r="A162" s="5" t="n">
        <v>6</v>
      </c>
      <c r="B162" s="5" t="n">
        <v>0</v>
      </c>
      <c r="C162" s="5" t="n">
        <v>0</v>
      </c>
      <c r="D162" s="5" t="n">
        <v>6</v>
      </c>
      <c r="E162" s="5" t="n">
        <v>2</v>
      </c>
      <c r="F162" s="5" t="n">
        <v>6</v>
      </c>
      <c r="G162" s="5" t="n">
        <v>18</v>
      </c>
      <c r="H162" s="5" t="n">
        <v>0</v>
      </c>
      <c r="I162" s="5" t="n">
        <v>620</v>
      </c>
      <c r="J162" s="5" t="n">
        <v>8</v>
      </c>
      <c r="K162" s="6" t="n">
        <v>77.5</v>
      </c>
      <c r="L162" s="7" t="n">
        <v>77.5</v>
      </c>
      <c r="M162" s="5" t="str">
        <f aca="false">IF(K162="no cation","",IF(L162="","non-candidate",""))</f>
        <v/>
      </c>
      <c r="N162" s="5" t="str">
        <f aca="false">IF(M162="","",IF(B162&gt;0,U162,CONCATENATE("[",IF(M162="","",CONCATENATE("Al",IF(C162+(D162*(1+(C162*3)))&gt;1,VALUE(C162+(D162*(1+(C162*3)))),""),CONCATENATE(IF((E162*(1+(C162*3)))+(C162*H162)&gt;0," O",""),IF((E162*(1+(C162*3)))+(C162*H162)&gt;1,VALUE((E162*(1+(C162*3)))+(C162*H162)),"")),IF(F162=0,"",CONCATENATE("(OH)",IF((F162*(1+(C162*3)))+(C162*(4-H162))&gt;1,VALUE((F162*(1+(C162*3)))+(C162*(4-H162))),""))),IF(G162=0,"",CONCATENATE("(OH2)",IF(G162&gt;1,VALUE(G162),""))))),"]",IF(M162="","",IF(J162&gt;1,(CONCATENATE(VALUE(J162),"+")),"+")))))</f>
        <v/>
      </c>
      <c r="O162" s="5" t="str">
        <f aca="false">IF(B162&gt;0,"",IF(C162=0,CONCATENATE("[",CONCATENATE("Al",IF(D162&gt;1,VALUE(D162),""),IF(E162=0,"",CONCATENATE(" O",IF(E162&gt;1,VALUE(E162),""))),IF(F162=0,"",CONCATENATE("(OH)",IF(F162&gt;1,VALUE(F162),""))),IF(G162=0,"",CONCATENATE("(OH2)",IF(G162&gt;1,VALUE(G162),"")))),"]",IF(J162&gt;1,(CONCATENATE(VALUE(J162),"+")),"+")),CONCATENATE("[",S162,IF(P162&gt;1,VALUE(P162),""),IF((D162*3)&gt;((E162*2)+F162),"+","")," ]",VALUE(4)," ",T162,IF(H162&gt;0,VALUE(H162+1),""),"-"," ")))</f>
        <v>[Al6 O2(OH)6(OH2)18]8+</v>
      </c>
      <c r="P162" s="5" t="str">
        <f aca="false">IF(C162&lt;1,"",(IF((3*D162)-(2*E162)-F162&gt;0, (3*D162)-(2*E162)-F162, 0)))</f>
        <v/>
      </c>
      <c r="Q162" s="5" t="str">
        <f aca="false">IF(C162&lt;1,"",(27*D162)+(16*(E162+F162+G162))+(F162+(G162*2)))</f>
        <v/>
      </c>
      <c r="R162" s="5" t="str">
        <f aca="false">IF(C162&lt;1,"",27+(16*(H162+(4-H162)))+(4-H162))</f>
        <v/>
      </c>
      <c r="S162" s="5" t="str">
        <f aca="false">CONCATENATE("[",CONCATENATE("Al",IF(D162&gt;1,VALUE(D162),""),IF(E162=0,"",CONCATENATE(" O",IF(E162&gt;1,VALUE(E162),""))),IF(F162=0,"",CONCATENATE("(OH)",IF(F162&gt;1,VALUE(F162),""))),IF(G162=0,"",CONCATENATE("(OH2)",IF(G162&gt;1,VALUE(G162),"")))),"]")</f>
        <v>[Al6 O2(OH)6(OH2)18]</v>
      </c>
      <c r="T162" s="5" t="str">
        <f aca="false">CONCATENATE("[",CONCATENATE("Al",IF(H162=0,"",CONCATENATE("O",IF(H162&gt;1,VALUE(H162),""))),CONCATENATE(IF((4-H162)&gt;0,"(OH)",""),IF((4-H162)&gt;1,VALUE(4-H162),""))),"]")</f>
        <v>[Al(OH)4]</v>
      </c>
      <c r="U162" s="5" t="str">
        <f aca="false">IF(B162&gt;0,IF(M162="","",CONCATENATE("[",IF(M162="","",CONCATENATE("Al",IF(D162&gt;1,VALUE(D162),""),IF(E162=0,"",CONCATENATE(" O",IF(E162&gt;1,VALUE(E162),""))),IF(F162=0,"",CONCATENATE("(OH)",IF(F162&gt;1,VALUE(F162),""))),IF(G162=0,"",CONCATENATE("(OH2)",IF(G162&gt;1,VALUE(G162),""))))),"]",IF(M162="","",IF(J162&gt;1,(CONCATENATE(VALUE(J162),"+")),"+")))),"")</f>
        <v/>
      </c>
    </row>
    <row r="163" s="4" customFormat="true" ht="14.05" hidden="false" customHeight="false" outlineLevel="0" collapsed="false">
      <c r="A163" s="5" t="n">
        <v>6</v>
      </c>
      <c r="B163" s="5" t="n">
        <v>0</v>
      </c>
      <c r="C163" s="5" t="n">
        <v>0</v>
      </c>
      <c r="D163" s="5" t="n">
        <v>6</v>
      </c>
      <c r="E163" s="5" t="n">
        <v>4</v>
      </c>
      <c r="F163" s="5" t="n">
        <v>2</v>
      </c>
      <c r="G163" s="5" t="n">
        <v>20</v>
      </c>
      <c r="H163" s="5" t="n">
        <v>0</v>
      </c>
      <c r="I163" s="5" t="n">
        <v>620</v>
      </c>
      <c r="J163" s="5" t="n">
        <v>8</v>
      </c>
      <c r="K163" s="6" t="n">
        <v>77.5</v>
      </c>
      <c r="L163" s="7" t="n">
        <v>77.5</v>
      </c>
      <c r="M163" s="5" t="str">
        <f aca="false">IF(K163="no cation","",IF(L163="","non-candidate",""))</f>
        <v/>
      </c>
      <c r="N163" s="5" t="str">
        <f aca="false">IF(M163="","",IF(B163&gt;0,U163,CONCATENATE("[",IF(M163="","",CONCATENATE("Al",IF(C163+(D163*(1+(C163*3)))&gt;1,VALUE(C163+(D163*(1+(C163*3)))),""),CONCATENATE(IF((E163*(1+(C163*3)))+(C163*H163)&gt;0," O",""),IF((E163*(1+(C163*3)))+(C163*H163)&gt;1,VALUE((E163*(1+(C163*3)))+(C163*H163)),"")),IF(F163=0,"",CONCATENATE("(OH)",IF((F163*(1+(C163*3)))+(C163*(4-H163))&gt;1,VALUE((F163*(1+(C163*3)))+(C163*(4-H163))),""))),IF(G163=0,"",CONCATENATE("(OH2)",IF(G163&gt;1,VALUE(G163),""))))),"]",IF(M163="","",IF(J163&gt;1,(CONCATENATE(VALUE(J163),"+")),"+")))))</f>
        <v/>
      </c>
      <c r="O163" s="5" t="str">
        <f aca="false">IF(B163&gt;0,"",IF(C163=0,CONCATENATE("[",CONCATENATE("Al",IF(D163&gt;1,VALUE(D163),""),IF(E163=0,"",CONCATENATE(" O",IF(E163&gt;1,VALUE(E163),""))),IF(F163=0,"",CONCATENATE("(OH)",IF(F163&gt;1,VALUE(F163),""))),IF(G163=0,"",CONCATENATE("(OH2)",IF(G163&gt;1,VALUE(G163),"")))),"]",IF(J163&gt;1,(CONCATENATE(VALUE(J163),"+")),"+")),CONCATENATE("[",S163,IF(P163&gt;1,VALUE(P163),""),IF((D163*3)&gt;((E163*2)+F163),"+","")," ]",VALUE(4)," ",T163,IF(H163&gt;0,VALUE(H163+1),""),"-"," ")))</f>
        <v>[Al6 O4(OH)2(OH2)20]8+</v>
      </c>
      <c r="P163" s="5" t="str">
        <f aca="false">IF(C163&lt;1,"",(IF((3*D163)-(2*E163)-F163&gt;0, (3*D163)-(2*E163)-F163, 0)))</f>
        <v/>
      </c>
      <c r="Q163" s="5" t="str">
        <f aca="false">IF(C163&lt;1,"",(27*D163)+(16*(E163+F163+G163))+(F163+(G163*2)))</f>
        <v/>
      </c>
      <c r="R163" s="5" t="str">
        <f aca="false">IF(C163&lt;1,"",27+(16*(H163+(4-H163)))+(4-H163))</f>
        <v/>
      </c>
      <c r="S163" s="5" t="str">
        <f aca="false">CONCATENATE("[",CONCATENATE("Al",IF(D163&gt;1,VALUE(D163),""),IF(E163=0,"",CONCATENATE(" O",IF(E163&gt;1,VALUE(E163),""))),IF(F163=0,"",CONCATENATE("(OH)",IF(F163&gt;1,VALUE(F163),""))),IF(G163=0,"",CONCATENATE("(OH2)",IF(G163&gt;1,VALUE(G163),"")))),"]")</f>
        <v>[Al6 O4(OH)2(OH2)20]</v>
      </c>
      <c r="T163" s="5" t="str">
        <f aca="false">CONCATENATE("[",CONCATENATE("Al",IF(H163=0,"",CONCATENATE("O",IF(H163&gt;1,VALUE(H163),""))),CONCATENATE(IF((4-H163)&gt;0,"(OH)",""),IF((4-H163)&gt;1,VALUE(4-H163),""))),"]")</f>
        <v>[Al(OH)4]</v>
      </c>
      <c r="U163" s="5" t="str">
        <f aca="false">IF(B163&gt;0,IF(M163="","",CONCATENATE("[",IF(M163="","",CONCATENATE("Al",IF(D163&gt;1,VALUE(D163),""),IF(E163=0,"",CONCATENATE(" O",IF(E163&gt;1,VALUE(E163),""))),IF(F163=0,"",CONCATENATE("(OH)",IF(F163&gt;1,VALUE(F163),""))),IF(G163=0,"",CONCATENATE("(OH2)",IF(G163&gt;1,VALUE(G163),""))))),"]",IF(M163="","",IF(J163&gt;1,(CONCATENATE(VALUE(J163),"+")),"+")))),"")</f>
        <v/>
      </c>
    </row>
    <row r="164" s="4" customFormat="true" ht="14.05" hidden="false" customHeight="false" outlineLevel="0" collapsed="false">
      <c r="A164" s="3" t="n">
        <v>4</v>
      </c>
      <c r="B164" s="5" t="n">
        <v>0</v>
      </c>
      <c r="C164" s="5" t="n">
        <v>0</v>
      </c>
      <c r="D164" s="3" t="n">
        <v>2</v>
      </c>
      <c r="E164" s="3" t="n">
        <v>0</v>
      </c>
      <c r="F164" s="5" t="n">
        <v>4</v>
      </c>
      <c r="G164" s="5" t="n">
        <v>2</v>
      </c>
      <c r="H164" s="5" t="n">
        <v>0</v>
      </c>
      <c r="I164" s="5" t="n">
        <v>158</v>
      </c>
      <c r="J164" s="5" t="n">
        <v>2</v>
      </c>
      <c r="K164" s="6" t="n">
        <v>79</v>
      </c>
      <c r="L164" s="7" t="n">
        <v>79</v>
      </c>
      <c r="M164" s="5" t="s">
        <v>21</v>
      </c>
      <c r="N164" s="5" t="str">
        <f aca="false">IF(M164="","",IF(B164&gt;0,U164,CONCATENATE("[",IF(M164="","",CONCATENATE("Al",IF(C164+(D164*(1+(C164*3)))&gt;1,VALUE(C164+(D164*(1+(C164*3)))),""),CONCATENATE(IF((E164*(1+(C164*3)))+(C164*H164)&gt;0," O",""),IF((E164*(1+(C164*3)))+(C164*H164)&gt;1,VALUE((E164*(1+(C164*3)))+(C164*H164)),"")),IF(F164=0,"",CONCATENATE("(OH)",IF((F164*(1+(C164*3)))+(C164*(4-H164))&gt;1,VALUE((F164*(1+(C164*3)))+(C164*(4-H164))),""))),IF(G164=0,"",CONCATENATE("(OH2)",IF(G164&gt;1,VALUE(G164),""))))),"]",IF(M164="","",IF(J164&gt;1,(CONCATENATE(VALUE(J164),"+")),"+")))))</f>
        <v>[Al2(OH)4(OH2)2]2+</v>
      </c>
      <c r="O164" s="5" t="str">
        <f aca="false">IF(B164&gt;0,"",IF(C164=0,CONCATENATE("[",CONCATENATE("Al",IF(D164&gt;1,VALUE(D164),""),IF(E164=0,"",CONCATENATE(" O",IF(E164&gt;1,VALUE(E164),""))),IF(F164=0,"",CONCATENATE("(OH)",IF(F164&gt;1,VALUE(F164),""))),IF(G164=0,"",CONCATENATE("(OH2)",IF(G164&gt;1,VALUE(G164),"")))),"]",IF(J164&gt;1,(CONCATENATE(VALUE(J164),"+")),"+")),CONCATENATE("[",S164,IF(P164&gt;1,VALUE(P164),""),IF((D164*3)&gt;((E164*2)+F164),"+","")," ]",VALUE(4)," ",T164,IF(H164&gt;0,VALUE(H164+1),""),"-"," ")))</f>
        <v>[Al2(OH)4(OH2)2]2+</v>
      </c>
      <c r="P164" s="5" t="str">
        <f aca="false">IF(C164&lt;1,"",(IF((3*D164)-(2*E164)-F164&gt;0, (3*D164)-(2*E164)-F164, 0)))</f>
        <v/>
      </c>
      <c r="Q164" s="5" t="str">
        <f aca="false">IF(C164&lt;1,"",(27*D164)+(16*(E164+F164+G164))+(F164+(G164*2)))</f>
        <v/>
      </c>
      <c r="R164" s="5" t="str">
        <f aca="false">IF(C164&lt;1,"",27+(16*(H164+(4-H164)))+(4-H164))</f>
        <v/>
      </c>
      <c r="S164" s="5" t="str">
        <f aca="false">CONCATENATE("[",CONCATENATE("Al",IF(D164&gt;1,VALUE(D164),""),IF(E164=0,"",CONCATENATE(" O",IF(E164&gt;1,VALUE(E164),""))),IF(F164=0,"",CONCATENATE("(OH)",IF(F164&gt;1,VALUE(F164),""))),IF(G164=0,"",CONCATENATE("(OH2)",IF(G164&gt;1,VALUE(G164),"")))),"]")</f>
        <v>[Al2(OH)4(OH2)2]</v>
      </c>
      <c r="T164" s="5" t="str">
        <f aca="false">CONCATENATE("[",CONCATENATE("Al",IF(H164=0,"",CONCATENATE("O",IF(H164&gt;1,VALUE(H164),""))),CONCATENATE(IF((4-H164)&gt;0,"(OH)",""),IF((4-H164)&gt;1,VALUE(4-H164),""))),"]")</f>
        <v>[Al(OH)4]</v>
      </c>
      <c r="U164" s="5" t="str">
        <f aca="false">IF(B164&gt;0,IF(M164="","",CONCATENATE("[",IF(M164="","",CONCATENATE("Al",IF(D164&gt;1,VALUE(D164),""),IF(E164=0,"",CONCATENATE(" O",IF(E164&gt;1,VALUE(E164),""))),IF(F164=0,"",CONCATENATE("(OH)",IF(F164&gt;1,VALUE(F164),""))),IF(G164=0,"",CONCATENATE("(OH2)",IF(G164&gt;1,VALUE(G164),""))))),"]",IF(M164="","",IF(J164&gt;1,(CONCATENATE(VALUE(J164),"+")),"+")))),"")</f>
        <v/>
      </c>
    </row>
    <row r="165" s="4" customFormat="true" ht="14.05" hidden="false" customHeight="false" outlineLevel="0" collapsed="false">
      <c r="A165" s="5" t="n">
        <v>4</v>
      </c>
      <c r="B165" s="5" t="n">
        <v>0</v>
      </c>
      <c r="C165" s="5" t="n">
        <v>0</v>
      </c>
      <c r="D165" s="5" t="n">
        <v>2</v>
      </c>
      <c r="E165" s="5" t="n">
        <v>2</v>
      </c>
      <c r="F165" s="5" t="n">
        <v>0</v>
      </c>
      <c r="G165" s="5" t="n">
        <v>4</v>
      </c>
      <c r="H165" s="5" t="n">
        <v>0</v>
      </c>
      <c r="I165" s="5" t="n">
        <v>158</v>
      </c>
      <c r="J165" s="5" t="n">
        <v>2</v>
      </c>
      <c r="K165" s="6" t="n">
        <v>79</v>
      </c>
      <c r="L165" s="7" t="n">
        <v>79</v>
      </c>
      <c r="M165" s="5" t="s">
        <v>21</v>
      </c>
      <c r="N165" s="5" t="str">
        <f aca="false">IF(M165="","",IF(B165&gt;0,U165,CONCATENATE("[",IF(M165="","",CONCATENATE("Al",IF(C165+(D165*(1+(C165*3)))&gt;1,VALUE(C165+(D165*(1+(C165*3)))),""),CONCATENATE(IF((E165*(1+(C165*3)))+(C165*H165)&gt;0," O",""),IF((E165*(1+(C165*3)))+(C165*H165)&gt;1,VALUE((E165*(1+(C165*3)))+(C165*H165)),"")),IF(F165=0,"",CONCATENATE("(OH)",IF((F165*(1+(C165*3)))+(C165*(4-H165))&gt;1,VALUE((F165*(1+(C165*3)))+(C165*(4-H165))),""))),IF(G165=0,"",CONCATENATE("(OH2)",IF(G165&gt;1,VALUE(G165),""))))),"]",IF(M165="","",IF(J165&gt;1,(CONCATENATE(VALUE(J165),"+")),"+")))))</f>
        <v>[Al2 O2(OH2)4]2+</v>
      </c>
      <c r="O165" s="5" t="str">
        <f aca="false">IF(B165&gt;0,"",IF(C165=0,CONCATENATE("[",CONCATENATE("Al",IF(D165&gt;1,VALUE(D165),""),IF(E165=0,"",CONCATENATE(" O",IF(E165&gt;1,VALUE(E165),""))),IF(F165=0,"",CONCATENATE("(OH)",IF(F165&gt;1,VALUE(F165),""))),IF(G165=0,"",CONCATENATE("(OH2)",IF(G165&gt;1,VALUE(G165),"")))),"]",IF(J165&gt;1,(CONCATENATE(VALUE(J165),"+")),"+")),CONCATENATE("[",S165,IF(P165&gt;1,VALUE(P165),""),IF((D165*3)&gt;((E165*2)+F165),"+","")," ]",VALUE(4)," ",T165,IF(H165&gt;0,VALUE(H165+1),""),"-"," ")))</f>
        <v>[Al2 O2(OH2)4]2+</v>
      </c>
      <c r="P165" s="5" t="str">
        <f aca="false">IF(C165&lt;1,"",(IF((3*D165)-(2*E165)-F165&gt;0, (3*D165)-(2*E165)-F165, 0)))</f>
        <v/>
      </c>
      <c r="Q165" s="5" t="str">
        <f aca="false">IF(C165&lt;1,"",(27*D165)+(16*(E165+F165+G165))+(F165+(G165*2)))</f>
        <v/>
      </c>
      <c r="R165" s="5" t="str">
        <f aca="false">IF(C165&lt;1,"",27+(16*(H165+(4-H165)))+(4-H165))</f>
        <v/>
      </c>
      <c r="S165" s="5" t="str">
        <f aca="false">CONCATENATE("[",CONCATENATE("Al",IF(D165&gt;1,VALUE(D165),""),IF(E165=0,"",CONCATENATE(" O",IF(E165&gt;1,VALUE(E165),""))),IF(F165=0,"",CONCATENATE("(OH)",IF(F165&gt;1,VALUE(F165),""))),IF(G165=0,"",CONCATENATE("(OH2)",IF(G165&gt;1,VALUE(G165),"")))),"]")</f>
        <v>[Al2 O2(OH2)4]</v>
      </c>
      <c r="T165" s="5" t="str">
        <f aca="false">CONCATENATE("[",CONCATENATE("Al",IF(H165=0,"",CONCATENATE("O",IF(H165&gt;1,VALUE(H165),""))),CONCATENATE(IF((4-H165)&gt;0,"(OH)",""),IF((4-H165)&gt;1,VALUE(4-H165),""))),"]")</f>
        <v>[Al(OH)4]</v>
      </c>
      <c r="U165" s="5" t="str">
        <f aca="false">IF(B165&gt;0,IF(M165="","",CONCATENATE("[",IF(M165="","",CONCATENATE("Al",IF(D165&gt;1,VALUE(D165),""),IF(E165=0,"",CONCATENATE(" O",IF(E165&gt;1,VALUE(E165),""))),IF(F165=0,"",CONCATENATE("(OH)",IF(F165&gt;1,VALUE(F165),""))),IF(G165=0,"",CONCATENATE("(OH2)",IF(G165&gt;1,VALUE(G165),""))))),"]",IF(M165="","",IF(J165&gt;1,(CONCATENATE(VALUE(J165),"+")),"+")))),"")</f>
        <v/>
      </c>
    </row>
    <row r="166" s="4" customFormat="true" ht="14.05" hidden="false" customHeight="false" outlineLevel="0" collapsed="false">
      <c r="A166" s="5" t="n">
        <v>4</v>
      </c>
      <c r="B166" s="5" t="n">
        <v>0</v>
      </c>
      <c r="C166" s="5" t="n">
        <v>0</v>
      </c>
      <c r="D166" s="5" t="n">
        <v>6</v>
      </c>
      <c r="E166" s="5" t="n">
        <v>0</v>
      </c>
      <c r="F166" s="5" t="n">
        <v>13</v>
      </c>
      <c r="G166" s="5" t="n">
        <v>1</v>
      </c>
      <c r="H166" s="5" t="n">
        <v>0</v>
      </c>
      <c r="I166" s="5" t="n">
        <v>401</v>
      </c>
      <c r="J166" s="5" t="n">
        <v>5</v>
      </c>
      <c r="K166" s="6" t="n">
        <v>80.2</v>
      </c>
      <c r="L166" s="7" t="n">
        <v>80.2</v>
      </c>
      <c r="M166" s="5" t="str">
        <f aca="false">IF(K166="no cation","",IF(L166="","non-candidate",""))</f>
        <v/>
      </c>
      <c r="N166" s="5" t="str">
        <f aca="false">IF(M166="","",IF(B166&gt;0,U166,CONCATENATE("[",IF(M166="","",CONCATENATE("Al",IF(C166+(D166*(1+(C166*3)))&gt;1,VALUE(C166+(D166*(1+(C166*3)))),""),CONCATENATE(IF((E166*(1+(C166*3)))+(C166*H166)&gt;0," O",""),IF((E166*(1+(C166*3)))+(C166*H166)&gt;1,VALUE((E166*(1+(C166*3)))+(C166*H166)),"")),IF(F166=0,"",CONCATENATE("(OH)",IF((F166*(1+(C166*3)))+(C166*(4-H166))&gt;1,VALUE((F166*(1+(C166*3)))+(C166*(4-H166))),""))),IF(G166=0,"",CONCATENATE("(OH2)",IF(G166&gt;1,VALUE(G166),""))))),"]",IF(M166="","",IF(J166&gt;1,(CONCATENATE(VALUE(J166),"+")),"+")))))</f>
        <v/>
      </c>
      <c r="O166" s="5" t="str">
        <f aca="false">IF(B166&gt;0,"",IF(C166=0,CONCATENATE("[",CONCATENATE("Al",IF(D166&gt;1,VALUE(D166),""),IF(E166=0,"",CONCATENATE(" O",IF(E166&gt;1,VALUE(E166),""))),IF(F166=0,"",CONCATENATE("(OH)",IF(F166&gt;1,VALUE(F166),""))),IF(G166=0,"",CONCATENATE("(OH2)",IF(G166&gt;1,VALUE(G166),"")))),"]",IF(J166&gt;1,(CONCATENATE(VALUE(J166),"+")),"+")),CONCATENATE("[",S166,IF(P166&gt;1,VALUE(P166),""),IF((D166*3)&gt;((E166*2)+F166),"+","")," ]",VALUE(4)," ",T166,IF(H166&gt;0,VALUE(H166+1),""),"-"," ")))</f>
        <v>[Al6(OH)13(OH2)]5+</v>
      </c>
      <c r="P166" s="5" t="str">
        <f aca="false">IF(C166&lt;1,"",(IF((3*D166)-(2*E166)-F166&gt;0, (3*D166)-(2*E166)-F166, 0)))</f>
        <v/>
      </c>
      <c r="Q166" s="5" t="str">
        <f aca="false">IF(C166&lt;1,"",(27*D166)+(16*(E166+F166+G166))+(F166+(G166*2)))</f>
        <v/>
      </c>
      <c r="R166" s="5" t="str">
        <f aca="false">IF(C166&lt;1,"",27+(16*(H166+(4-H166)))+(4-H166))</f>
        <v/>
      </c>
      <c r="S166" s="5" t="str">
        <f aca="false">CONCATENATE("[",CONCATENATE("Al",IF(D166&gt;1,VALUE(D166),""),IF(E166=0,"",CONCATENATE(" O",IF(E166&gt;1,VALUE(E166),""))),IF(F166=0,"",CONCATENATE("(OH)",IF(F166&gt;1,VALUE(F166),""))),IF(G166=0,"",CONCATENATE("(OH2)",IF(G166&gt;1,VALUE(G166),"")))),"]")</f>
        <v>[Al6(OH)13(OH2)]</v>
      </c>
      <c r="T166" s="5" t="str">
        <f aca="false">CONCATENATE("[",CONCATENATE("Al",IF(H166=0,"",CONCATENATE("O",IF(H166&gt;1,VALUE(H166),""))),CONCATENATE(IF((4-H166)&gt;0,"(OH)",""),IF((4-H166)&gt;1,VALUE(4-H166),""))),"]")</f>
        <v>[Al(OH)4]</v>
      </c>
      <c r="U166" s="5" t="str">
        <f aca="false">IF(B166&gt;0,IF(M166="","",CONCATENATE("[",IF(M166="","",CONCATENATE("Al",IF(D166&gt;1,VALUE(D166),""),IF(E166=0,"",CONCATENATE(" O",IF(E166&gt;1,VALUE(E166),""))),IF(F166=0,"",CONCATENATE("(OH)",IF(F166&gt;1,VALUE(F166),""))),IF(G166=0,"",CONCATENATE("(OH2)",IF(G166&gt;1,VALUE(G166),""))))),"]",IF(M166="","",IF(J166&gt;1,(CONCATENATE(VALUE(J166),"+")),"+")))),"")</f>
        <v/>
      </c>
    </row>
    <row r="167" s="4" customFormat="true" ht="14.05" hidden="false" customHeight="false" outlineLevel="0" collapsed="false">
      <c r="A167" s="5" t="n">
        <v>4</v>
      </c>
      <c r="B167" s="5" t="n">
        <v>0</v>
      </c>
      <c r="C167" s="5" t="n">
        <v>0</v>
      </c>
      <c r="D167" s="5" t="n">
        <v>6</v>
      </c>
      <c r="E167" s="5" t="n">
        <v>2</v>
      </c>
      <c r="F167" s="5" t="n">
        <v>9</v>
      </c>
      <c r="G167" s="5" t="n">
        <v>3</v>
      </c>
      <c r="H167" s="5" t="n">
        <v>0</v>
      </c>
      <c r="I167" s="5" t="n">
        <v>401</v>
      </c>
      <c r="J167" s="5" t="n">
        <v>5</v>
      </c>
      <c r="K167" s="6" t="n">
        <v>80.2</v>
      </c>
      <c r="L167" s="7" t="n">
        <v>80.2</v>
      </c>
      <c r="M167" s="5" t="str">
        <f aca="false">IF(K167="no cation","",IF(L167="","non-candidate",""))</f>
        <v/>
      </c>
      <c r="N167" s="5" t="str">
        <f aca="false">IF(M167="","",IF(B167&gt;0,U167,CONCATENATE("[",IF(M167="","",CONCATENATE("Al",IF(C167+(D167*(1+(C167*3)))&gt;1,VALUE(C167+(D167*(1+(C167*3)))),""),CONCATENATE(IF((E167*(1+(C167*3)))+(C167*H167)&gt;0," O",""),IF((E167*(1+(C167*3)))+(C167*H167)&gt;1,VALUE((E167*(1+(C167*3)))+(C167*H167)),"")),IF(F167=0,"",CONCATENATE("(OH)",IF((F167*(1+(C167*3)))+(C167*(4-H167))&gt;1,VALUE((F167*(1+(C167*3)))+(C167*(4-H167))),""))),IF(G167=0,"",CONCATENATE("(OH2)",IF(G167&gt;1,VALUE(G167),""))))),"]",IF(M167="","",IF(J167&gt;1,(CONCATENATE(VALUE(J167),"+")),"+")))))</f>
        <v/>
      </c>
      <c r="O167" s="5" t="str">
        <f aca="false">IF(B167&gt;0,"",IF(C167=0,CONCATENATE("[",CONCATENATE("Al",IF(D167&gt;1,VALUE(D167),""),IF(E167=0,"",CONCATENATE(" O",IF(E167&gt;1,VALUE(E167),""))),IF(F167=0,"",CONCATENATE("(OH)",IF(F167&gt;1,VALUE(F167),""))),IF(G167=0,"",CONCATENATE("(OH2)",IF(G167&gt;1,VALUE(G167),"")))),"]",IF(J167&gt;1,(CONCATENATE(VALUE(J167),"+")),"+")),CONCATENATE("[",S167,IF(P167&gt;1,VALUE(P167),""),IF((D167*3)&gt;((E167*2)+F167),"+","")," ]",VALUE(4)," ",T167,IF(H167&gt;0,VALUE(H167+1),""),"-"," ")))</f>
        <v>[Al6 O2(OH)9(OH2)3]5+</v>
      </c>
      <c r="P167" s="5" t="str">
        <f aca="false">IF(C167&lt;1,"",(IF((3*D167)-(2*E167)-F167&gt;0, (3*D167)-(2*E167)-F167, 0)))</f>
        <v/>
      </c>
      <c r="Q167" s="5" t="str">
        <f aca="false">IF(C167&lt;1,"",(27*D167)+(16*(E167+F167+G167))+(F167+(G167*2)))</f>
        <v/>
      </c>
      <c r="R167" s="5" t="str">
        <f aca="false">IF(C167&lt;1,"",27+(16*(H167+(4-H167)))+(4-H167))</f>
        <v/>
      </c>
      <c r="S167" s="5" t="str">
        <f aca="false">CONCATENATE("[",CONCATENATE("Al",IF(D167&gt;1,VALUE(D167),""),IF(E167=0,"",CONCATENATE(" O",IF(E167&gt;1,VALUE(E167),""))),IF(F167=0,"",CONCATENATE("(OH)",IF(F167&gt;1,VALUE(F167),""))),IF(G167=0,"",CONCATENATE("(OH2)",IF(G167&gt;1,VALUE(G167),"")))),"]")</f>
        <v>[Al6 O2(OH)9(OH2)3]</v>
      </c>
      <c r="T167" s="5" t="str">
        <f aca="false">CONCATENATE("[",CONCATENATE("Al",IF(H167=0,"",CONCATENATE("O",IF(H167&gt;1,VALUE(H167),""))),CONCATENATE(IF((4-H167)&gt;0,"(OH)",""),IF((4-H167)&gt;1,VALUE(4-H167),""))),"]")</f>
        <v>[Al(OH)4]</v>
      </c>
      <c r="U167" s="5" t="str">
        <f aca="false">IF(B167&gt;0,IF(M167="","",CONCATENATE("[",IF(M167="","",CONCATENATE("Al",IF(D167&gt;1,VALUE(D167),""),IF(E167=0,"",CONCATENATE(" O",IF(E167&gt;1,VALUE(E167),""))),IF(F167=0,"",CONCATENATE("(OH)",IF(F167&gt;1,VALUE(F167),""))),IF(G167=0,"",CONCATENATE("(OH2)",IF(G167&gt;1,VALUE(G167),""))))),"]",IF(M167="","",IF(J167&gt;1,(CONCATENATE(VALUE(J167),"+")),"+")))),"")</f>
        <v/>
      </c>
    </row>
    <row r="168" s="4" customFormat="true" ht="14.05" hidden="false" customHeight="false" outlineLevel="0" collapsed="false">
      <c r="A168" s="3" t="n">
        <v>4</v>
      </c>
      <c r="B168" s="5" t="n">
        <v>0</v>
      </c>
      <c r="C168" s="5" t="n">
        <v>0</v>
      </c>
      <c r="D168" s="3" t="n">
        <v>6</v>
      </c>
      <c r="E168" s="3" t="n">
        <v>4</v>
      </c>
      <c r="F168" s="5" t="n">
        <v>5</v>
      </c>
      <c r="G168" s="5" t="n">
        <v>5</v>
      </c>
      <c r="H168" s="5" t="n">
        <v>0</v>
      </c>
      <c r="I168" s="5" t="n">
        <v>401</v>
      </c>
      <c r="J168" s="5" t="n">
        <v>5</v>
      </c>
      <c r="K168" s="6" t="n">
        <v>80.2</v>
      </c>
      <c r="L168" s="7" t="n">
        <v>80.2</v>
      </c>
      <c r="M168" s="5" t="str">
        <f aca="false">IF(K168="no cation","",IF(L168="","non-candidate",""))</f>
        <v/>
      </c>
      <c r="N168" s="5" t="str">
        <f aca="false">IF(M168="","",IF(B168&gt;0,U168,CONCATENATE("[",IF(M168="","",CONCATENATE("Al",IF(C168+(D168*(1+(C168*3)))&gt;1,VALUE(C168+(D168*(1+(C168*3)))),""),CONCATENATE(IF((E168*(1+(C168*3)))+(C168*H168)&gt;0," O",""),IF((E168*(1+(C168*3)))+(C168*H168)&gt;1,VALUE((E168*(1+(C168*3)))+(C168*H168)),"")),IF(F168=0,"",CONCATENATE("(OH)",IF((F168*(1+(C168*3)))+(C168*(4-H168))&gt;1,VALUE((F168*(1+(C168*3)))+(C168*(4-H168))),""))),IF(G168=0,"",CONCATENATE("(OH2)",IF(G168&gt;1,VALUE(G168),""))))),"]",IF(M168="","",IF(J168&gt;1,(CONCATENATE(VALUE(J168),"+")),"+")))))</f>
        <v/>
      </c>
      <c r="O168" s="5" t="str">
        <f aca="false">IF(B168&gt;0,"",IF(C168=0,CONCATENATE("[",CONCATENATE("Al",IF(D168&gt;1,VALUE(D168),""),IF(E168=0,"",CONCATENATE(" O",IF(E168&gt;1,VALUE(E168),""))),IF(F168=0,"",CONCATENATE("(OH)",IF(F168&gt;1,VALUE(F168),""))),IF(G168=0,"",CONCATENATE("(OH2)",IF(G168&gt;1,VALUE(G168),"")))),"]",IF(J168&gt;1,(CONCATENATE(VALUE(J168),"+")),"+")),CONCATENATE("[",S168,IF(P168&gt;1,VALUE(P168),""),IF((D168*3)&gt;((E168*2)+F168),"+","")," ]",VALUE(4)," ",T168,IF(H168&gt;0,VALUE(H168+1),""),"-"," ")))</f>
        <v>[Al6 O4(OH)5(OH2)5]5+</v>
      </c>
      <c r="P168" s="5" t="str">
        <f aca="false">IF(C168&lt;1,"",(IF((3*D168)-(2*E168)-F168&gt;0, (3*D168)-(2*E168)-F168, 0)))</f>
        <v/>
      </c>
      <c r="Q168" s="5" t="str">
        <f aca="false">IF(C168&lt;1,"",(27*D168)+(16*(E168+F168+G168))+(F168+(G168*2)))</f>
        <v/>
      </c>
      <c r="R168" s="5" t="str">
        <f aca="false">IF(C168&lt;1,"",27+(16*(H168+(4-H168)))+(4-H168))</f>
        <v/>
      </c>
      <c r="S168" s="5" t="str">
        <f aca="false">CONCATENATE("[",CONCATENATE("Al",IF(D168&gt;1,VALUE(D168),""),IF(E168=0,"",CONCATENATE(" O",IF(E168&gt;1,VALUE(E168),""))),IF(F168=0,"",CONCATENATE("(OH)",IF(F168&gt;1,VALUE(F168),""))),IF(G168=0,"",CONCATENATE("(OH2)",IF(G168&gt;1,VALUE(G168),"")))),"]")</f>
        <v>[Al6 O4(OH)5(OH2)5]</v>
      </c>
      <c r="T168" s="5" t="str">
        <f aca="false">CONCATENATE("[",CONCATENATE("Al",IF(H168=0,"",CONCATENATE("O",IF(H168&gt;1,VALUE(H168),""))),CONCATENATE(IF((4-H168)&gt;0,"(OH)",""),IF((4-H168)&gt;1,VALUE(4-H168),""))),"]")</f>
        <v>[Al(OH)4]</v>
      </c>
      <c r="U168" s="5" t="str">
        <f aca="false">IF(B168&gt;0,IF(M168="","",CONCATENATE("[",IF(M168="","",CONCATENATE("Al",IF(D168&gt;1,VALUE(D168),""),IF(E168=0,"",CONCATENATE(" O",IF(E168&gt;1,VALUE(E168),""))),IF(F168=0,"",CONCATENATE("(OH)",IF(F168&gt;1,VALUE(F168),""))),IF(G168=0,"",CONCATENATE("(OH2)",IF(G168&gt;1,VALUE(G168),""))))),"]",IF(M168="","",IF(J168&gt;1,(CONCATENATE(VALUE(J168),"+")),"+")))),"")</f>
        <v/>
      </c>
    </row>
    <row r="169" s="4" customFormat="true" ht="14.05" hidden="false" customHeight="false" outlineLevel="0" collapsed="false">
      <c r="A169" s="5" t="n">
        <v>4</v>
      </c>
      <c r="B169" s="5" t="n">
        <v>0</v>
      </c>
      <c r="C169" s="5" t="n">
        <v>0</v>
      </c>
      <c r="D169" s="5" t="n">
        <v>6</v>
      </c>
      <c r="E169" s="5" t="n">
        <v>6</v>
      </c>
      <c r="F169" s="5" t="n">
        <v>1</v>
      </c>
      <c r="G169" s="5" t="n">
        <v>7</v>
      </c>
      <c r="H169" s="5" t="n">
        <v>0</v>
      </c>
      <c r="I169" s="5" t="n">
        <v>401</v>
      </c>
      <c r="J169" s="5" t="n">
        <v>5</v>
      </c>
      <c r="K169" s="6" t="n">
        <v>80.2</v>
      </c>
      <c r="L169" s="7" t="n">
        <v>80.2</v>
      </c>
      <c r="M169" s="5" t="str">
        <f aca="false">IF(K169="no cation","",IF(L169="","non-candidate",""))</f>
        <v/>
      </c>
      <c r="N169" s="5" t="str">
        <f aca="false">IF(M169="","",IF(B169&gt;0,U169,CONCATENATE("[",IF(M169="","",CONCATENATE("Al",IF(C169+(D169*(1+(C169*3)))&gt;1,VALUE(C169+(D169*(1+(C169*3)))),""),CONCATENATE(IF((E169*(1+(C169*3)))+(C169*H169)&gt;0," O",""),IF((E169*(1+(C169*3)))+(C169*H169)&gt;1,VALUE((E169*(1+(C169*3)))+(C169*H169)),"")),IF(F169=0,"",CONCATENATE("(OH)",IF((F169*(1+(C169*3)))+(C169*(4-H169))&gt;1,VALUE((F169*(1+(C169*3)))+(C169*(4-H169))),""))),IF(G169=0,"",CONCATENATE("(OH2)",IF(G169&gt;1,VALUE(G169),""))))),"]",IF(M169="","",IF(J169&gt;1,(CONCATENATE(VALUE(J169),"+")),"+")))))</f>
        <v/>
      </c>
      <c r="O169" s="5" t="str">
        <f aca="false">IF(B169&gt;0,"",IF(C169=0,CONCATENATE("[",CONCATENATE("Al",IF(D169&gt;1,VALUE(D169),""),IF(E169=0,"",CONCATENATE(" O",IF(E169&gt;1,VALUE(E169),""))),IF(F169=0,"",CONCATENATE("(OH)",IF(F169&gt;1,VALUE(F169),""))),IF(G169=0,"",CONCATENATE("(OH2)",IF(G169&gt;1,VALUE(G169),"")))),"]",IF(J169&gt;1,(CONCATENATE(VALUE(J169),"+")),"+")),CONCATENATE("[",S169,IF(P169&gt;1,VALUE(P169),""),IF((D169*3)&gt;((E169*2)+F169),"+","")," ]",VALUE(4)," ",T169,IF(H169&gt;0,VALUE(H169+1),""),"-"," ")))</f>
        <v>[Al6 O6(OH)(OH2)7]5+</v>
      </c>
      <c r="P169" s="5" t="str">
        <f aca="false">IF(C169&lt;1,"",(IF((3*D169)-(2*E169)-F169&gt;0, (3*D169)-(2*E169)-F169, 0)))</f>
        <v/>
      </c>
      <c r="Q169" s="5" t="str">
        <f aca="false">IF(C169&lt;1,"",(27*D169)+(16*(E169+F169+G169))+(F169+(G169*2)))</f>
        <v/>
      </c>
      <c r="R169" s="5" t="str">
        <f aca="false">IF(C169&lt;1,"",27+(16*(H169+(4-H169)))+(4-H169))</f>
        <v/>
      </c>
      <c r="S169" s="5" t="str">
        <f aca="false">CONCATENATE("[",CONCATENATE("Al",IF(D169&gt;1,VALUE(D169),""),IF(E169=0,"",CONCATENATE(" O",IF(E169&gt;1,VALUE(E169),""))),IF(F169=0,"",CONCATENATE("(OH)",IF(F169&gt;1,VALUE(F169),""))),IF(G169=0,"",CONCATENATE("(OH2)",IF(G169&gt;1,VALUE(G169),"")))),"]")</f>
        <v>[Al6 O6(OH)(OH2)7]</v>
      </c>
      <c r="T169" s="5" t="str">
        <f aca="false">CONCATENATE("[",CONCATENATE("Al",IF(H169=0,"",CONCATENATE("O",IF(H169&gt;1,VALUE(H169),""))),CONCATENATE(IF((4-H169)&gt;0,"(OH)",""),IF((4-H169)&gt;1,VALUE(4-H169),""))),"]")</f>
        <v>[Al(OH)4]</v>
      </c>
      <c r="U169" s="5" t="str">
        <f aca="false">IF(B169&gt;0,IF(M169="","",CONCATENATE("[",IF(M169="","",CONCATENATE("Al",IF(D169&gt;1,VALUE(D169),""),IF(E169=0,"",CONCATENATE(" O",IF(E169&gt;1,VALUE(E169),""))),IF(F169=0,"",CONCATENATE("(OH)",IF(F169&gt;1,VALUE(F169),""))),IF(G169=0,"",CONCATENATE("(OH2)",IF(G169&gt;1,VALUE(G169),""))))),"]",IF(M169="","",IF(J169&gt;1,(CONCATENATE(VALUE(J169),"+")),"+")))),"")</f>
        <v/>
      </c>
    </row>
    <row r="170" s="4" customFormat="true" ht="14.05" hidden="false" customHeight="false" outlineLevel="0" collapsed="false">
      <c r="A170" s="3" t="n">
        <v>6</v>
      </c>
      <c r="B170" s="5" t="n">
        <v>0</v>
      </c>
      <c r="C170" s="5" t="n">
        <v>0</v>
      </c>
      <c r="D170" s="3" t="n">
        <v>3</v>
      </c>
      <c r="E170" s="3" t="n">
        <v>0</v>
      </c>
      <c r="F170" s="5" t="n">
        <v>5</v>
      </c>
      <c r="G170" s="5" t="n">
        <v>9</v>
      </c>
      <c r="H170" s="5" t="n">
        <v>0</v>
      </c>
      <c r="I170" s="5" t="n">
        <v>328</v>
      </c>
      <c r="J170" s="5" t="n">
        <v>4</v>
      </c>
      <c r="K170" s="6" t="n">
        <v>82</v>
      </c>
      <c r="L170" s="7" t="n">
        <v>82</v>
      </c>
      <c r="M170" s="5" t="str">
        <f aca="false">IF(K170="no cation","",IF(L170="","non-candidate",""))</f>
        <v/>
      </c>
      <c r="N170" s="5" t="str">
        <f aca="false">IF(M170="","",IF(B170&gt;0,U170,CONCATENATE("[",IF(M170="","",CONCATENATE("Al",IF(C170+(D170*(1+(C170*3)))&gt;1,VALUE(C170+(D170*(1+(C170*3)))),""),CONCATENATE(IF((E170*(1+(C170*3)))+(C170*H170)&gt;0," O",""),IF((E170*(1+(C170*3)))+(C170*H170)&gt;1,VALUE((E170*(1+(C170*3)))+(C170*H170)),"")),IF(F170=0,"",CONCATENATE("(OH)",IF((F170*(1+(C170*3)))+(C170*(4-H170))&gt;1,VALUE((F170*(1+(C170*3)))+(C170*(4-H170))),""))),IF(G170=0,"",CONCATENATE("(OH2)",IF(G170&gt;1,VALUE(G170),""))))),"]",IF(M170="","",IF(J170&gt;1,(CONCATENATE(VALUE(J170),"+")),"+")))))</f>
        <v/>
      </c>
      <c r="O170" s="5" t="str">
        <f aca="false">IF(B170&gt;0,"",IF(C170=0,CONCATENATE("[",CONCATENATE("Al",IF(D170&gt;1,VALUE(D170),""),IF(E170=0,"",CONCATENATE(" O",IF(E170&gt;1,VALUE(E170),""))),IF(F170=0,"",CONCATENATE("(OH)",IF(F170&gt;1,VALUE(F170),""))),IF(G170=0,"",CONCATENATE("(OH2)",IF(G170&gt;1,VALUE(G170),"")))),"]",IF(J170&gt;1,(CONCATENATE(VALUE(J170),"+")),"+")),CONCATENATE("[",S170,IF(P170&gt;1,VALUE(P170),""),IF((D170*3)&gt;((E170*2)+F170),"+","")," ]",VALUE(4)," ",T170,IF(H170&gt;0,VALUE(H170+1),""),"-"," ")))</f>
        <v>[Al3(OH)5(OH2)9]4+</v>
      </c>
      <c r="P170" s="5" t="str">
        <f aca="false">IF(C170&lt;1,"",(IF((3*D170)-(2*E170)-F170&gt;0, (3*D170)-(2*E170)-F170, 0)))</f>
        <v/>
      </c>
      <c r="Q170" s="5" t="str">
        <f aca="false">IF(C170&lt;1,"",(27*D170)+(16*(E170+F170+G170))+(F170+(G170*2)))</f>
        <v/>
      </c>
      <c r="R170" s="5" t="str">
        <f aca="false">IF(C170&lt;1,"",27+(16*(H170+(4-H170)))+(4-H170))</f>
        <v/>
      </c>
      <c r="S170" s="5" t="str">
        <f aca="false">CONCATENATE("[",CONCATENATE("Al",IF(D170&gt;1,VALUE(D170),""),IF(E170=0,"",CONCATENATE(" O",IF(E170&gt;1,VALUE(E170),""))),IF(F170=0,"",CONCATENATE("(OH)",IF(F170&gt;1,VALUE(F170),""))),IF(G170=0,"",CONCATENATE("(OH2)",IF(G170&gt;1,VALUE(G170),"")))),"]")</f>
        <v>[Al3(OH)5(OH2)9]</v>
      </c>
      <c r="T170" s="5" t="str">
        <f aca="false">CONCATENATE("[",CONCATENATE("Al",IF(H170=0,"",CONCATENATE("O",IF(H170&gt;1,VALUE(H170),""))),CONCATENATE(IF((4-H170)&gt;0,"(OH)",""),IF((4-H170)&gt;1,VALUE(4-H170),""))),"]")</f>
        <v>[Al(OH)4]</v>
      </c>
      <c r="U170" s="5" t="str">
        <f aca="false">IF(B170&gt;0,IF(M170="","",CONCATENATE("[",IF(M170="","",CONCATENATE("Al",IF(D170&gt;1,VALUE(D170),""),IF(E170=0,"",CONCATENATE(" O",IF(E170&gt;1,VALUE(E170),""))),IF(F170=0,"",CONCATENATE("(OH)",IF(F170&gt;1,VALUE(F170),""))),IF(G170=0,"",CONCATENATE("(OH2)",IF(G170&gt;1,VALUE(G170),""))))),"]",IF(M170="","",IF(J170&gt;1,(CONCATENATE(VALUE(J170),"+")),"+")))),"")</f>
        <v/>
      </c>
    </row>
    <row r="171" s="4" customFormat="true" ht="14.05" hidden="false" customHeight="false" outlineLevel="0" collapsed="false">
      <c r="A171" s="5" t="n">
        <v>6</v>
      </c>
      <c r="B171" s="5" t="n">
        <v>0</v>
      </c>
      <c r="C171" s="5" t="n">
        <v>0</v>
      </c>
      <c r="D171" s="5" t="n">
        <v>3</v>
      </c>
      <c r="E171" s="5" t="n">
        <v>2</v>
      </c>
      <c r="F171" s="5" t="n">
        <v>1</v>
      </c>
      <c r="G171" s="5" t="n">
        <v>11</v>
      </c>
      <c r="H171" s="5" t="n">
        <v>0</v>
      </c>
      <c r="I171" s="5" t="n">
        <v>328</v>
      </c>
      <c r="J171" s="5" t="n">
        <v>4</v>
      </c>
      <c r="K171" s="6" t="n">
        <v>82</v>
      </c>
      <c r="L171" s="7" t="n">
        <v>82</v>
      </c>
      <c r="M171" s="5" t="str">
        <f aca="false">IF(K171="no cation","",IF(L171="","non-candidate",""))</f>
        <v/>
      </c>
      <c r="N171" s="5" t="str">
        <f aca="false">IF(M171="","",IF(B171&gt;0,U171,CONCATENATE("[",IF(M171="","",CONCATENATE("Al",IF(C171+(D171*(1+(C171*3)))&gt;1,VALUE(C171+(D171*(1+(C171*3)))),""),CONCATENATE(IF((E171*(1+(C171*3)))+(C171*H171)&gt;0," O",""),IF((E171*(1+(C171*3)))+(C171*H171)&gt;1,VALUE((E171*(1+(C171*3)))+(C171*H171)),"")),IF(F171=0,"",CONCATENATE("(OH)",IF((F171*(1+(C171*3)))+(C171*(4-H171))&gt;1,VALUE((F171*(1+(C171*3)))+(C171*(4-H171))),""))),IF(G171=0,"",CONCATENATE("(OH2)",IF(G171&gt;1,VALUE(G171),""))))),"]",IF(M171="","",IF(J171&gt;1,(CONCATENATE(VALUE(J171),"+")),"+")))))</f>
        <v/>
      </c>
      <c r="O171" s="5" t="str">
        <f aca="false">IF(B171&gt;0,"",IF(C171=0,CONCATENATE("[",CONCATENATE("Al",IF(D171&gt;1,VALUE(D171),""),IF(E171=0,"",CONCATENATE(" O",IF(E171&gt;1,VALUE(E171),""))),IF(F171=0,"",CONCATENATE("(OH)",IF(F171&gt;1,VALUE(F171),""))),IF(G171=0,"",CONCATENATE("(OH2)",IF(G171&gt;1,VALUE(G171),"")))),"]",IF(J171&gt;1,(CONCATENATE(VALUE(J171),"+")),"+")),CONCATENATE("[",S171,IF(P171&gt;1,VALUE(P171),""),IF((D171*3)&gt;((E171*2)+F171),"+","")," ]",VALUE(4)," ",T171,IF(H171&gt;0,VALUE(H171+1),""),"-"," ")))</f>
        <v>[Al3 O2(OH)(OH2)11]4+</v>
      </c>
      <c r="P171" s="5" t="str">
        <f aca="false">IF(C171&lt;1,"",(IF((3*D171)-(2*E171)-F171&gt;0, (3*D171)-(2*E171)-F171, 0)))</f>
        <v/>
      </c>
      <c r="Q171" s="5" t="str">
        <f aca="false">IF(C171&lt;1,"",(27*D171)+(16*(E171+F171+G171))+(F171+(G171*2)))</f>
        <v/>
      </c>
      <c r="R171" s="5" t="str">
        <f aca="false">IF(C171&lt;1,"",27+(16*(H171+(4-H171)))+(4-H171))</f>
        <v/>
      </c>
      <c r="S171" s="5" t="str">
        <f aca="false">CONCATENATE("[",CONCATENATE("Al",IF(D171&gt;1,VALUE(D171),""),IF(E171=0,"",CONCATENATE(" O",IF(E171&gt;1,VALUE(E171),""))),IF(F171=0,"",CONCATENATE("(OH)",IF(F171&gt;1,VALUE(F171),""))),IF(G171=0,"",CONCATENATE("(OH2)",IF(G171&gt;1,VALUE(G171),"")))),"]")</f>
        <v>[Al3 O2(OH)(OH2)11]</v>
      </c>
      <c r="T171" s="5" t="str">
        <f aca="false">CONCATENATE("[",CONCATENATE("Al",IF(H171=0,"",CONCATENATE("O",IF(H171&gt;1,VALUE(H171),""))),CONCATENATE(IF((4-H171)&gt;0,"(OH)",""),IF((4-H171)&gt;1,VALUE(4-H171),""))),"]")</f>
        <v>[Al(OH)4]</v>
      </c>
      <c r="U171" s="5" t="str">
        <f aca="false">IF(B171&gt;0,IF(M171="","",CONCATENATE("[",IF(M171="","",CONCATENATE("Al",IF(D171&gt;1,VALUE(D171),""),IF(E171=0,"",CONCATENATE(" O",IF(E171&gt;1,VALUE(E171),""))),IF(F171=0,"",CONCATENATE("(OH)",IF(F171&gt;1,VALUE(F171),""))),IF(G171=0,"",CONCATENATE("(OH2)",IF(G171&gt;1,VALUE(G171),""))))),"]",IF(M171="","",IF(J171&gt;1,(CONCATENATE(VALUE(J171),"+")),"+")))),"")</f>
        <v/>
      </c>
    </row>
    <row r="172" s="4" customFormat="true" ht="14.05" hidden="false" customHeight="false" outlineLevel="0" collapsed="false">
      <c r="A172" s="5" t="n">
        <v>6</v>
      </c>
      <c r="B172" s="5" t="n">
        <v>0</v>
      </c>
      <c r="C172" s="5" t="n">
        <v>0</v>
      </c>
      <c r="D172" s="5" t="n">
        <v>4</v>
      </c>
      <c r="E172" s="5" t="n">
        <v>0</v>
      </c>
      <c r="F172" s="5" t="n">
        <v>7</v>
      </c>
      <c r="G172" s="5" t="n">
        <v>11</v>
      </c>
      <c r="H172" s="5" t="n">
        <v>0</v>
      </c>
      <c r="I172" s="5" t="n">
        <v>425</v>
      </c>
      <c r="J172" s="5" t="n">
        <v>5</v>
      </c>
      <c r="K172" s="6" t="n">
        <v>85</v>
      </c>
      <c r="L172" s="7" t="n">
        <v>85</v>
      </c>
      <c r="M172" s="5" t="str">
        <f aca="false">IF(K172="no cation","",IF(L172="","non-candidate",""))</f>
        <v/>
      </c>
      <c r="N172" s="5" t="str">
        <f aca="false">IF(M172="","",IF(B172&gt;0,U172,CONCATENATE("[",IF(M172="","",CONCATENATE("Al",IF(C172+(D172*(1+(C172*3)))&gt;1,VALUE(C172+(D172*(1+(C172*3)))),""),CONCATENATE(IF((E172*(1+(C172*3)))+(C172*H172)&gt;0," O",""),IF((E172*(1+(C172*3)))+(C172*H172)&gt;1,VALUE((E172*(1+(C172*3)))+(C172*H172)),"")),IF(F172=0,"",CONCATENATE("(OH)",IF((F172*(1+(C172*3)))+(C172*(4-H172))&gt;1,VALUE((F172*(1+(C172*3)))+(C172*(4-H172))),""))),IF(G172=0,"",CONCATENATE("(OH2)",IF(G172&gt;1,VALUE(G172),""))))),"]",IF(M172="","",IF(J172&gt;1,(CONCATENATE(VALUE(J172),"+")),"+")))))</f>
        <v/>
      </c>
      <c r="O172" s="5" t="str">
        <f aca="false">IF(B172&gt;0,"",IF(C172=0,CONCATENATE("[",CONCATENATE("Al",IF(D172&gt;1,VALUE(D172),""),IF(E172=0,"",CONCATENATE(" O",IF(E172&gt;1,VALUE(E172),""))),IF(F172=0,"",CONCATENATE("(OH)",IF(F172&gt;1,VALUE(F172),""))),IF(G172=0,"",CONCATENATE("(OH2)",IF(G172&gt;1,VALUE(G172),"")))),"]",IF(J172&gt;1,(CONCATENATE(VALUE(J172),"+")),"+")),CONCATENATE("[",S172,IF(P172&gt;1,VALUE(P172),""),IF((D172*3)&gt;((E172*2)+F172),"+","")," ]",VALUE(4)," ",T172,IF(H172&gt;0,VALUE(H172+1),""),"-"," ")))</f>
        <v>[Al4(OH)7(OH2)11]5+</v>
      </c>
      <c r="P172" s="5" t="str">
        <f aca="false">IF(C172&lt;1,"",(IF((3*D172)-(2*E172)-F172&gt;0, (3*D172)-(2*E172)-F172, 0)))</f>
        <v/>
      </c>
      <c r="Q172" s="5" t="str">
        <f aca="false">IF(C172&lt;1,"",(27*D172)+(16*(E172+F172+G172))+(F172+(G172*2)))</f>
        <v/>
      </c>
      <c r="R172" s="5" t="str">
        <f aca="false">IF(C172&lt;1,"",27+(16*(H172+(4-H172)))+(4-H172))</f>
        <v/>
      </c>
      <c r="S172" s="5" t="str">
        <f aca="false">CONCATENATE("[",CONCATENATE("Al",IF(D172&gt;1,VALUE(D172),""),IF(E172=0,"",CONCATENATE(" O",IF(E172&gt;1,VALUE(E172),""))),IF(F172=0,"",CONCATENATE("(OH)",IF(F172&gt;1,VALUE(F172),""))),IF(G172=0,"",CONCATENATE("(OH2)",IF(G172&gt;1,VALUE(G172),"")))),"]")</f>
        <v>[Al4(OH)7(OH2)11]</v>
      </c>
      <c r="T172" s="5" t="str">
        <f aca="false">CONCATENATE("[",CONCATENATE("Al",IF(H172=0,"",CONCATENATE("O",IF(H172&gt;1,VALUE(H172),""))),CONCATENATE(IF((4-H172)&gt;0,"(OH)",""),IF((4-H172)&gt;1,VALUE(4-H172),""))),"]")</f>
        <v>[Al(OH)4]</v>
      </c>
      <c r="U172" s="5" t="str">
        <f aca="false">IF(B172&gt;0,IF(M172="","",CONCATENATE("[",IF(M172="","",CONCATENATE("Al",IF(D172&gt;1,VALUE(D172),""),IF(E172=0,"",CONCATENATE(" O",IF(E172&gt;1,VALUE(E172),""))),IF(F172=0,"",CONCATENATE("(OH)",IF(F172&gt;1,VALUE(F172),""))),IF(G172=0,"",CONCATENATE("(OH2)",IF(G172&gt;1,VALUE(G172),""))))),"]",IF(M172="","",IF(J172&gt;1,(CONCATENATE(VALUE(J172),"+")),"+")))),"")</f>
        <v/>
      </c>
    </row>
    <row r="173" s="4" customFormat="true" ht="14.05" hidden="false" customHeight="false" outlineLevel="0" collapsed="false">
      <c r="A173" s="5" t="n">
        <v>4</v>
      </c>
      <c r="B173" s="5" t="n">
        <v>0</v>
      </c>
      <c r="C173" s="5" t="n">
        <v>0</v>
      </c>
      <c r="D173" s="5" t="n">
        <v>5</v>
      </c>
      <c r="E173" s="5" t="n">
        <v>0</v>
      </c>
      <c r="F173" s="5" t="n">
        <v>11</v>
      </c>
      <c r="G173" s="5" t="n">
        <v>1</v>
      </c>
      <c r="H173" s="5" t="n">
        <v>0</v>
      </c>
      <c r="I173" s="5" t="n">
        <v>340</v>
      </c>
      <c r="J173" s="5" t="n">
        <v>4</v>
      </c>
      <c r="K173" s="6" t="n">
        <v>85</v>
      </c>
      <c r="L173" s="7" t="n">
        <v>85</v>
      </c>
      <c r="M173" s="5" t="str">
        <f aca="false">IF(K173="no cation","",IF(L173="","non-candidate",""))</f>
        <v/>
      </c>
      <c r="N173" s="5" t="str">
        <f aca="false">IF(M173="","",IF(B173&gt;0,U173,CONCATENATE("[",IF(M173="","",CONCATENATE("Al",IF(C173+(D173*(1+(C173*3)))&gt;1,VALUE(C173+(D173*(1+(C173*3)))),""),CONCATENATE(IF((E173*(1+(C173*3)))+(C173*H173)&gt;0," O",""),IF((E173*(1+(C173*3)))+(C173*H173)&gt;1,VALUE((E173*(1+(C173*3)))+(C173*H173)),"")),IF(F173=0,"",CONCATENATE("(OH)",IF((F173*(1+(C173*3)))+(C173*(4-H173))&gt;1,VALUE((F173*(1+(C173*3)))+(C173*(4-H173))),""))),IF(G173=0,"",CONCATENATE("(OH2)",IF(G173&gt;1,VALUE(G173),""))))),"]",IF(M173="","",IF(J173&gt;1,(CONCATENATE(VALUE(J173),"+")),"+")))))</f>
        <v/>
      </c>
      <c r="O173" s="5" t="str">
        <f aca="false">IF(B173&gt;0,"",IF(C173=0,CONCATENATE("[",CONCATENATE("Al",IF(D173&gt;1,VALUE(D173),""),IF(E173=0,"",CONCATENATE(" O",IF(E173&gt;1,VALUE(E173),""))),IF(F173=0,"",CONCATENATE("(OH)",IF(F173&gt;1,VALUE(F173),""))),IF(G173=0,"",CONCATENATE("(OH2)",IF(G173&gt;1,VALUE(G173),"")))),"]",IF(J173&gt;1,(CONCATENATE(VALUE(J173),"+")),"+")),CONCATENATE("[",S173,IF(P173&gt;1,VALUE(P173),""),IF((D173*3)&gt;((E173*2)+F173),"+","")," ]",VALUE(4)," ",T173,IF(H173&gt;0,VALUE(H173+1),""),"-"," ")))</f>
        <v>[Al5(OH)11(OH2)]4+</v>
      </c>
      <c r="P173" s="5" t="str">
        <f aca="false">IF(C173&lt;1,"",(IF((3*D173)-(2*E173)-F173&gt;0, (3*D173)-(2*E173)-F173, 0)))</f>
        <v/>
      </c>
      <c r="Q173" s="5" t="str">
        <f aca="false">IF(C173&lt;1,"",(27*D173)+(16*(E173+F173+G173))+(F173+(G173*2)))</f>
        <v/>
      </c>
      <c r="R173" s="5" t="str">
        <f aca="false">IF(C173&lt;1,"",27+(16*(H173+(4-H173)))+(4-H173))</f>
        <v/>
      </c>
      <c r="S173" s="5" t="str">
        <f aca="false">CONCATENATE("[",CONCATENATE("Al",IF(D173&gt;1,VALUE(D173),""),IF(E173=0,"",CONCATENATE(" O",IF(E173&gt;1,VALUE(E173),""))),IF(F173=0,"",CONCATENATE("(OH)",IF(F173&gt;1,VALUE(F173),""))),IF(G173=0,"",CONCATENATE("(OH2)",IF(G173&gt;1,VALUE(G173),"")))),"]")</f>
        <v>[Al5(OH)11(OH2)]</v>
      </c>
      <c r="T173" s="5" t="str">
        <f aca="false">CONCATENATE("[",CONCATENATE("Al",IF(H173=0,"",CONCATENATE("O",IF(H173&gt;1,VALUE(H173),""))),CONCATENATE(IF((4-H173)&gt;0,"(OH)",""),IF((4-H173)&gt;1,VALUE(4-H173),""))),"]")</f>
        <v>[Al(OH)4]</v>
      </c>
      <c r="U173" s="5" t="str">
        <f aca="false">IF(B173&gt;0,IF(M173="","",CONCATENATE("[",IF(M173="","",CONCATENATE("Al",IF(D173&gt;1,VALUE(D173),""),IF(E173=0,"",CONCATENATE(" O",IF(E173&gt;1,VALUE(E173),""))),IF(F173=0,"",CONCATENATE("(OH)",IF(F173&gt;1,VALUE(F173),""))),IF(G173=0,"",CONCATENATE("(OH2)",IF(G173&gt;1,VALUE(G173),""))))),"]",IF(M173="","",IF(J173&gt;1,(CONCATENATE(VALUE(J173),"+")),"+")))),"")</f>
        <v/>
      </c>
    </row>
    <row r="174" s="4" customFormat="true" ht="14.05" hidden="false" customHeight="false" outlineLevel="0" collapsed="false">
      <c r="A174" s="5" t="n">
        <v>4</v>
      </c>
      <c r="B174" s="5" t="n">
        <v>0</v>
      </c>
      <c r="C174" s="5" t="n">
        <v>0</v>
      </c>
      <c r="D174" s="5" t="n">
        <v>5</v>
      </c>
      <c r="E174" s="5" t="n">
        <v>2</v>
      </c>
      <c r="F174" s="5" t="n">
        <v>7</v>
      </c>
      <c r="G174" s="5" t="n">
        <v>3</v>
      </c>
      <c r="H174" s="5" t="n">
        <v>0</v>
      </c>
      <c r="I174" s="5" t="n">
        <v>340</v>
      </c>
      <c r="J174" s="5" t="n">
        <v>4</v>
      </c>
      <c r="K174" s="6" t="n">
        <v>85</v>
      </c>
      <c r="L174" s="7" t="n">
        <v>85</v>
      </c>
      <c r="M174" s="5" t="str">
        <f aca="false">IF(K174="no cation","",IF(L174="","non-candidate",""))</f>
        <v/>
      </c>
      <c r="N174" s="5" t="str">
        <f aca="false">IF(M174="","",IF(B174&gt;0,U174,CONCATENATE("[",IF(M174="","",CONCATENATE("Al",IF(C174+(D174*(1+(C174*3)))&gt;1,VALUE(C174+(D174*(1+(C174*3)))),""),CONCATENATE(IF((E174*(1+(C174*3)))+(C174*H174)&gt;0," O",""),IF((E174*(1+(C174*3)))+(C174*H174)&gt;1,VALUE((E174*(1+(C174*3)))+(C174*H174)),"")),IF(F174=0,"",CONCATENATE("(OH)",IF((F174*(1+(C174*3)))+(C174*(4-H174))&gt;1,VALUE((F174*(1+(C174*3)))+(C174*(4-H174))),""))),IF(G174=0,"",CONCATENATE("(OH2)",IF(G174&gt;1,VALUE(G174),""))))),"]",IF(M174="","",IF(J174&gt;1,(CONCATENATE(VALUE(J174),"+")),"+")))))</f>
        <v/>
      </c>
      <c r="O174" s="5" t="str">
        <f aca="false">IF(B174&gt;0,"",IF(C174=0,CONCATENATE("[",CONCATENATE("Al",IF(D174&gt;1,VALUE(D174),""),IF(E174=0,"",CONCATENATE(" O",IF(E174&gt;1,VALUE(E174),""))),IF(F174=0,"",CONCATENATE("(OH)",IF(F174&gt;1,VALUE(F174),""))),IF(G174=0,"",CONCATENATE("(OH2)",IF(G174&gt;1,VALUE(G174),"")))),"]",IF(J174&gt;1,(CONCATENATE(VALUE(J174),"+")),"+")),CONCATENATE("[",S174,IF(P174&gt;1,VALUE(P174),""),IF((D174*3)&gt;((E174*2)+F174),"+","")," ]",VALUE(4)," ",T174,IF(H174&gt;0,VALUE(H174+1),""),"-"," ")))</f>
        <v>[Al5 O2(OH)7(OH2)3]4+</v>
      </c>
      <c r="P174" s="5" t="str">
        <f aca="false">IF(C174&lt;1,"",(IF((3*D174)-(2*E174)-F174&gt;0, (3*D174)-(2*E174)-F174, 0)))</f>
        <v/>
      </c>
      <c r="Q174" s="5" t="str">
        <f aca="false">IF(C174&lt;1,"",(27*D174)+(16*(E174+F174+G174))+(F174+(G174*2)))</f>
        <v/>
      </c>
      <c r="R174" s="5" t="str">
        <f aca="false">IF(C174&lt;1,"",27+(16*(H174+(4-H174)))+(4-H174))</f>
        <v/>
      </c>
      <c r="S174" s="5" t="str">
        <f aca="false">CONCATENATE("[",CONCATENATE("Al",IF(D174&gt;1,VALUE(D174),""),IF(E174=0,"",CONCATENATE(" O",IF(E174&gt;1,VALUE(E174),""))),IF(F174=0,"",CONCATENATE("(OH)",IF(F174&gt;1,VALUE(F174),""))),IF(G174=0,"",CONCATENATE("(OH2)",IF(G174&gt;1,VALUE(G174),"")))),"]")</f>
        <v>[Al5 O2(OH)7(OH2)3]</v>
      </c>
      <c r="T174" s="5" t="str">
        <f aca="false">CONCATENATE("[",CONCATENATE("Al",IF(H174=0,"",CONCATENATE("O",IF(H174&gt;1,VALUE(H174),""))),CONCATENATE(IF((4-H174)&gt;0,"(OH)",""),IF((4-H174)&gt;1,VALUE(4-H174),""))),"]")</f>
        <v>[Al(OH)4]</v>
      </c>
      <c r="U174" s="5" t="str">
        <f aca="false">IF(B174&gt;0,IF(M174="","",CONCATENATE("[",IF(M174="","",CONCATENATE("Al",IF(D174&gt;1,VALUE(D174),""),IF(E174=0,"",CONCATENATE(" O",IF(E174&gt;1,VALUE(E174),""))),IF(F174=0,"",CONCATENATE("(OH)",IF(F174&gt;1,VALUE(F174),""))),IF(G174=0,"",CONCATENATE("(OH2)",IF(G174&gt;1,VALUE(G174),""))))),"]",IF(M174="","",IF(J174&gt;1,(CONCATENATE(VALUE(J174),"+")),"+")))),"")</f>
        <v/>
      </c>
    </row>
    <row r="175" s="4" customFormat="true" ht="14.05" hidden="false" customHeight="false" outlineLevel="0" collapsed="false">
      <c r="A175" s="5" t="n">
        <v>4</v>
      </c>
      <c r="B175" s="5" t="n">
        <v>0</v>
      </c>
      <c r="C175" s="5" t="n">
        <v>0</v>
      </c>
      <c r="D175" s="3" t="n">
        <v>5</v>
      </c>
      <c r="E175" s="3" t="n">
        <v>4</v>
      </c>
      <c r="F175" s="5" t="n">
        <v>3</v>
      </c>
      <c r="G175" s="5" t="n">
        <v>5</v>
      </c>
      <c r="H175" s="5" t="n">
        <v>0</v>
      </c>
      <c r="I175" s="5" t="n">
        <v>340</v>
      </c>
      <c r="J175" s="5" t="n">
        <v>4</v>
      </c>
      <c r="K175" s="6" t="n">
        <v>85</v>
      </c>
      <c r="L175" s="7" t="n">
        <v>85</v>
      </c>
      <c r="M175" s="5" t="str">
        <f aca="false">IF(K175="no cation","",IF(L175="","non-candidate",""))</f>
        <v/>
      </c>
      <c r="N175" s="5" t="str">
        <f aca="false">IF(M175="","",IF(B175&gt;0,U175,CONCATENATE("[",IF(M175="","",CONCATENATE("Al",IF(C175+(D175*(1+(C175*3)))&gt;1,VALUE(C175+(D175*(1+(C175*3)))),""),CONCATENATE(IF((E175*(1+(C175*3)))+(C175*H175)&gt;0," O",""),IF((E175*(1+(C175*3)))+(C175*H175)&gt;1,VALUE((E175*(1+(C175*3)))+(C175*H175)),"")),IF(F175=0,"",CONCATENATE("(OH)",IF((F175*(1+(C175*3)))+(C175*(4-H175))&gt;1,VALUE((F175*(1+(C175*3)))+(C175*(4-H175))),""))),IF(G175=0,"",CONCATENATE("(OH2)",IF(G175&gt;1,VALUE(G175),""))))),"]",IF(M175="","",IF(J175&gt;1,(CONCATENATE(VALUE(J175),"+")),"+")))))</f>
        <v/>
      </c>
      <c r="O175" s="5" t="str">
        <f aca="false">IF(B175&gt;0,"",IF(C175=0,CONCATENATE("[",CONCATENATE("Al",IF(D175&gt;1,VALUE(D175),""),IF(E175=0,"",CONCATENATE(" O",IF(E175&gt;1,VALUE(E175),""))),IF(F175=0,"",CONCATENATE("(OH)",IF(F175&gt;1,VALUE(F175),""))),IF(G175=0,"",CONCATENATE("(OH2)",IF(G175&gt;1,VALUE(G175),"")))),"]",IF(J175&gt;1,(CONCATENATE(VALUE(J175),"+")),"+")),CONCATENATE("[",S175,IF(P175&gt;1,VALUE(P175),""),IF((D175*3)&gt;((E175*2)+F175),"+","")," ]",VALUE(4)," ",T175,IF(H175&gt;0,VALUE(H175+1),""),"-"," ")))</f>
        <v>[Al5 O4(OH)3(OH2)5]4+</v>
      </c>
      <c r="P175" s="5" t="str">
        <f aca="false">IF(C175&lt;1,"",(IF((3*D175)-(2*E175)-F175&gt;0, (3*D175)-(2*E175)-F175, 0)))</f>
        <v/>
      </c>
      <c r="Q175" s="5" t="str">
        <f aca="false">IF(C175&lt;1,"",(27*D175)+(16*(E175+F175+G175))+(F175+(G175*2)))</f>
        <v/>
      </c>
      <c r="R175" s="5" t="str">
        <f aca="false">IF(C175&lt;1,"",27+(16*(H175+(4-H175)))+(4-H175))</f>
        <v/>
      </c>
      <c r="S175" s="5" t="str">
        <f aca="false">CONCATENATE("[",CONCATENATE("Al",IF(D175&gt;1,VALUE(D175),""),IF(E175=0,"",CONCATENATE(" O",IF(E175&gt;1,VALUE(E175),""))),IF(F175=0,"",CONCATENATE("(OH)",IF(F175&gt;1,VALUE(F175),""))),IF(G175=0,"",CONCATENATE("(OH2)",IF(G175&gt;1,VALUE(G175),"")))),"]")</f>
        <v>[Al5 O4(OH)3(OH2)5]</v>
      </c>
      <c r="T175" s="5" t="str">
        <f aca="false">CONCATENATE("[",CONCATENATE("Al",IF(H175=0,"",CONCATENATE("O",IF(H175&gt;1,VALUE(H175),""))),CONCATENATE(IF((4-H175)&gt;0,"(OH)",""),IF((4-H175)&gt;1,VALUE(4-H175),""))),"]")</f>
        <v>[Al(OH)4]</v>
      </c>
      <c r="U175" s="5" t="str">
        <f aca="false">IF(B175&gt;0,IF(M175="","",CONCATENATE("[",IF(M175="","",CONCATENATE("Al",IF(D175&gt;1,VALUE(D175),""),IF(E175=0,"",CONCATENATE(" O",IF(E175&gt;1,VALUE(E175),""))),IF(F175=0,"",CONCATENATE("(OH)",IF(F175&gt;1,VALUE(F175),""))),IF(G175=0,"",CONCATENATE("(OH2)",IF(G175&gt;1,VALUE(G175),""))))),"]",IF(M175="","",IF(J175&gt;1,(CONCATENATE(VALUE(J175),"+")),"+")))),"")</f>
        <v/>
      </c>
    </row>
    <row r="176" s="4" customFormat="true" ht="14.05" hidden="false" customHeight="false" outlineLevel="0" collapsed="false">
      <c r="A176" s="5" t="n">
        <v>6</v>
      </c>
      <c r="B176" s="5" t="n">
        <v>0</v>
      </c>
      <c r="C176" s="5" t="n">
        <v>0</v>
      </c>
      <c r="D176" s="5" t="n">
        <v>5</v>
      </c>
      <c r="E176" s="5" t="n">
        <v>0</v>
      </c>
      <c r="F176" s="5" t="n">
        <v>9</v>
      </c>
      <c r="G176" s="5" t="n">
        <v>13</v>
      </c>
      <c r="H176" s="5" t="n">
        <v>0</v>
      </c>
      <c r="I176" s="5" t="n">
        <v>522</v>
      </c>
      <c r="J176" s="5" t="n">
        <v>6</v>
      </c>
      <c r="K176" s="6" t="n">
        <v>87</v>
      </c>
      <c r="L176" s="7" t="n">
        <v>87</v>
      </c>
      <c r="M176" s="5" t="str">
        <f aca="false">IF(K176="no cation","",IF(L176="","non-candidate",""))</f>
        <v/>
      </c>
      <c r="N176" s="5" t="str">
        <f aca="false">IF(M176="","",IF(B176&gt;0,U176,CONCATENATE("[",IF(M176="","",CONCATENATE("Al",IF(C176+(D176*(1+(C176*3)))&gt;1,VALUE(C176+(D176*(1+(C176*3)))),""),CONCATENATE(IF((E176*(1+(C176*3)))+(C176*H176)&gt;0," O",""),IF((E176*(1+(C176*3)))+(C176*H176)&gt;1,VALUE((E176*(1+(C176*3)))+(C176*H176)),"")),IF(F176=0,"",CONCATENATE("(OH)",IF((F176*(1+(C176*3)))+(C176*(4-H176))&gt;1,VALUE((F176*(1+(C176*3)))+(C176*(4-H176))),""))),IF(G176=0,"",CONCATENATE("(OH2)",IF(G176&gt;1,VALUE(G176),""))))),"]",IF(M176="","",IF(J176&gt;1,(CONCATENATE(VALUE(J176),"+")),"+")))))</f>
        <v/>
      </c>
      <c r="O176" s="5" t="str">
        <f aca="false">IF(B176&gt;0,"",IF(C176=0,CONCATENATE("[",CONCATENATE("Al",IF(D176&gt;1,VALUE(D176),""),IF(E176=0,"",CONCATENATE(" O",IF(E176&gt;1,VALUE(E176),""))),IF(F176=0,"",CONCATENATE("(OH)",IF(F176&gt;1,VALUE(F176),""))),IF(G176=0,"",CONCATENATE("(OH2)",IF(G176&gt;1,VALUE(G176),"")))),"]",IF(J176&gt;1,(CONCATENATE(VALUE(J176),"+")),"+")),CONCATENATE("[",S176,IF(P176&gt;1,VALUE(P176),""),IF((D176*3)&gt;((E176*2)+F176),"+","")," ]",VALUE(4)," ",T176,IF(H176&gt;0,VALUE(H176+1),""),"-"," ")))</f>
        <v>[Al5(OH)9(OH2)13]6+</v>
      </c>
      <c r="P176" s="5" t="str">
        <f aca="false">IF(C176&lt;1,"",(IF((3*D176)-(2*E176)-F176&gt;0, (3*D176)-(2*E176)-F176, 0)))</f>
        <v/>
      </c>
      <c r="Q176" s="5" t="str">
        <f aca="false">IF(C176&lt;1,"",(27*D176)+(16*(E176+F176+G176))+(F176+(G176*2)))</f>
        <v/>
      </c>
      <c r="R176" s="5" t="str">
        <f aca="false">IF(C176&lt;1,"",27+(16*(H176+(4-H176)))+(4-H176))</f>
        <v/>
      </c>
      <c r="S176" s="5" t="str">
        <f aca="false">CONCATENATE("[",CONCATENATE("Al",IF(D176&gt;1,VALUE(D176),""),IF(E176=0,"",CONCATENATE(" O",IF(E176&gt;1,VALUE(E176),""))),IF(F176=0,"",CONCATENATE("(OH)",IF(F176&gt;1,VALUE(F176),""))),IF(G176=0,"",CONCATENATE("(OH2)",IF(G176&gt;1,VALUE(G176),"")))),"]")</f>
        <v>[Al5(OH)9(OH2)13]</v>
      </c>
      <c r="T176" s="5" t="str">
        <f aca="false">CONCATENATE("[",CONCATENATE("Al",IF(H176=0,"",CONCATENATE("O",IF(H176&gt;1,VALUE(H176),""))),CONCATENATE(IF((4-H176)&gt;0,"(OH)",""),IF((4-H176)&gt;1,VALUE(4-H176),""))),"]")</f>
        <v>[Al(OH)4]</v>
      </c>
      <c r="U176" s="5" t="str">
        <f aca="false">IF(B176&gt;0,IF(M176="","",CONCATENATE("[",IF(M176="","",CONCATENATE("Al",IF(D176&gt;1,VALUE(D176),""),IF(E176=0,"",CONCATENATE(" O",IF(E176&gt;1,VALUE(E176),""))),IF(F176=0,"",CONCATENATE("(OH)",IF(F176&gt;1,VALUE(F176),""))),IF(G176=0,"",CONCATENATE("(OH2)",IF(G176&gt;1,VALUE(G176),""))))),"]",IF(M176="","",IF(J176&gt;1,(CONCATENATE(VALUE(J176),"+")),"+")))),"")</f>
        <v/>
      </c>
    </row>
    <row r="177" s="4" customFormat="true" ht="14.05" hidden="false" customHeight="false" outlineLevel="0" collapsed="false">
      <c r="A177" s="5" t="n">
        <v>6</v>
      </c>
      <c r="B177" s="5" t="n">
        <v>0</v>
      </c>
      <c r="C177" s="5" t="n">
        <v>0</v>
      </c>
      <c r="D177" s="5" t="n">
        <v>5</v>
      </c>
      <c r="E177" s="5" t="n">
        <v>2</v>
      </c>
      <c r="F177" s="5" t="n">
        <v>5</v>
      </c>
      <c r="G177" s="5" t="n">
        <v>15</v>
      </c>
      <c r="H177" s="5" t="n">
        <v>0</v>
      </c>
      <c r="I177" s="5" t="n">
        <v>522</v>
      </c>
      <c r="J177" s="5" t="n">
        <v>6</v>
      </c>
      <c r="K177" s="6" t="n">
        <v>87</v>
      </c>
      <c r="L177" s="7" t="n">
        <v>87</v>
      </c>
      <c r="M177" s="5" t="str">
        <f aca="false">IF(K177="no cation","",IF(L177="","non-candidate",""))</f>
        <v/>
      </c>
      <c r="N177" s="5" t="str">
        <f aca="false">IF(M177="","",IF(B177&gt;0,U177,CONCATENATE("[",IF(M177="","",CONCATENATE("Al",IF(C177+(D177*(1+(C177*3)))&gt;1,VALUE(C177+(D177*(1+(C177*3)))),""),CONCATENATE(IF((E177*(1+(C177*3)))+(C177*H177)&gt;0," O",""),IF((E177*(1+(C177*3)))+(C177*H177)&gt;1,VALUE((E177*(1+(C177*3)))+(C177*H177)),"")),IF(F177=0,"",CONCATENATE("(OH)",IF((F177*(1+(C177*3)))+(C177*(4-H177))&gt;1,VALUE((F177*(1+(C177*3)))+(C177*(4-H177))),""))),IF(G177=0,"",CONCATENATE("(OH2)",IF(G177&gt;1,VALUE(G177),""))))),"]",IF(M177="","",IF(J177&gt;1,(CONCATENATE(VALUE(J177),"+")),"+")))))</f>
        <v/>
      </c>
      <c r="O177" s="5" t="str">
        <f aca="false">IF(B177&gt;0,"",IF(C177=0,CONCATENATE("[",CONCATENATE("Al",IF(D177&gt;1,VALUE(D177),""),IF(E177=0,"",CONCATENATE(" O",IF(E177&gt;1,VALUE(E177),""))),IF(F177=0,"",CONCATENATE("(OH)",IF(F177&gt;1,VALUE(F177),""))),IF(G177=0,"",CONCATENATE("(OH2)",IF(G177&gt;1,VALUE(G177),"")))),"]",IF(J177&gt;1,(CONCATENATE(VALUE(J177),"+")),"+")),CONCATENATE("[",S177,IF(P177&gt;1,VALUE(P177),""),IF((D177*3)&gt;((E177*2)+F177),"+","")," ]",VALUE(4)," ",T177,IF(H177&gt;0,VALUE(H177+1),""),"-"," ")))</f>
        <v>[Al5 O2(OH)5(OH2)15]6+</v>
      </c>
      <c r="P177" s="5" t="str">
        <f aca="false">IF(C177&lt;1,"",(IF((3*D177)-(2*E177)-F177&gt;0, (3*D177)-(2*E177)-F177, 0)))</f>
        <v/>
      </c>
      <c r="Q177" s="5" t="str">
        <f aca="false">IF(C177&lt;1,"",(27*D177)+(16*(E177+F177+G177))+(F177+(G177*2)))</f>
        <v/>
      </c>
      <c r="R177" s="5" t="str">
        <f aca="false">IF(C177&lt;1,"",27+(16*(H177+(4-H177)))+(4-H177))</f>
        <v/>
      </c>
      <c r="S177" s="5" t="str">
        <f aca="false">CONCATENATE("[",CONCATENATE("Al",IF(D177&gt;1,VALUE(D177),""),IF(E177=0,"",CONCATENATE(" O",IF(E177&gt;1,VALUE(E177),""))),IF(F177=0,"",CONCATENATE("(OH)",IF(F177&gt;1,VALUE(F177),""))),IF(G177=0,"",CONCATENATE("(OH2)",IF(G177&gt;1,VALUE(G177),"")))),"]")</f>
        <v>[Al5 O2(OH)5(OH2)15]</v>
      </c>
      <c r="T177" s="5" t="str">
        <f aca="false">CONCATENATE("[",CONCATENATE("Al",IF(H177=0,"",CONCATENATE("O",IF(H177&gt;1,VALUE(H177),""))),CONCATENATE(IF((4-H177)&gt;0,"(OH)",""),IF((4-H177)&gt;1,VALUE(4-H177),""))),"]")</f>
        <v>[Al(OH)4]</v>
      </c>
      <c r="U177" s="5" t="str">
        <f aca="false">IF(B177&gt;0,IF(M177="","",CONCATENATE("[",IF(M177="","",CONCATENATE("Al",IF(D177&gt;1,VALUE(D177),""),IF(E177=0,"",CONCATENATE(" O",IF(E177&gt;1,VALUE(E177),""))),IF(F177=0,"",CONCATENATE("(OH)",IF(F177&gt;1,VALUE(F177),""))),IF(G177=0,"",CONCATENATE("(OH2)",IF(G177&gt;1,VALUE(G177),""))))),"]",IF(M177="","",IF(J177&gt;1,(CONCATENATE(VALUE(J177),"+")),"+")))),"")</f>
        <v/>
      </c>
    </row>
    <row r="178" s="4" customFormat="true" ht="14.05" hidden="false" customHeight="false" outlineLevel="0" collapsed="false">
      <c r="A178" s="5" t="n">
        <v>6</v>
      </c>
      <c r="B178" s="5" t="n">
        <v>0</v>
      </c>
      <c r="C178" s="5" t="n">
        <v>0</v>
      </c>
      <c r="D178" s="5" t="n">
        <v>5</v>
      </c>
      <c r="E178" s="5" t="n">
        <v>4</v>
      </c>
      <c r="F178" s="5" t="n">
        <v>1</v>
      </c>
      <c r="G178" s="5" t="n">
        <v>17</v>
      </c>
      <c r="H178" s="5" t="n">
        <v>0</v>
      </c>
      <c r="I178" s="5" t="n">
        <v>522</v>
      </c>
      <c r="J178" s="5" t="n">
        <v>6</v>
      </c>
      <c r="K178" s="6" t="n">
        <v>87</v>
      </c>
      <c r="L178" s="7" t="n">
        <v>87</v>
      </c>
      <c r="M178" s="5" t="str">
        <f aca="false">IF(K178="no cation","",IF(L178="","non-candidate",""))</f>
        <v/>
      </c>
      <c r="N178" s="5" t="str">
        <f aca="false">IF(M178="","",IF(B178&gt;0,U178,CONCATENATE("[",IF(M178="","",CONCATENATE("Al",IF(C178+(D178*(1+(C178*3)))&gt;1,VALUE(C178+(D178*(1+(C178*3)))),""),CONCATENATE(IF((E178*(1+(C178*3)))+(C178*H178)&gt;0," O",""),IF((E178*(1+(C178*3)))+(C178*H178)&gt;1,VALUE((E178*(1+(C178*3)))+(C178*H178)),"")),IF(F178=0,"",CONCATENATE("(OH)",IF((F178*(1+(C178*3)))+(C178*(4-H178))&gt;1,VALUE((F178*(1+(C178*3)))+(C178*(4-H178))),""))),IF(G178=0,"",CONCATENATE("(OH2)",IF(G178&gt;1,VALUE(G178),""))))),"]",IF(M178="","",IF(J178&gt;1,(CONCATENATE(VALUE(J178),"+")),"+")))))</f>
        <v/>
      </c>
      <c r="O178" s="5" t="str">
        <f aca="false">IF(B178&gt;0,"",IF(C178=0,CONCATENATE("[",CONCATENATE("Al",IF(D178&gt;1,VALUE(D178),""),IF(E178=0,"",CONCATENATE(" O",IF(E178&gt;1,VALUE(E178),""))),IF(F178=0,"",CONCATENATE("(OH)",IF(F178&gt;1,VALUE(F178),""))),IF(G178=0,"",CONCATENATE("(OH2)",IF(G178&gt;1,VALUE(G178),"")))),"]",IF(J178&gt;1,(CONCATENATE(VALUE(J178),"+")),"+")),CONCATENATE("[",S178,IF(P178&gt;1,VALUE(P178),""),IF((D178*3)&gt;((E178*2)+F178),"+","")," ]",VALUE(4)," ",T178,IF(H178&gt;0,VALUE(H178+1),""),"-"," ")))</f>
        <v>[Al5 O4(OH)(OH2)17]6+</v>
      </c>
      <c r="P178" s="5" t="str">
        <f aca="false">IF(C178&lt;1,"",(IF((3*D178)-(2*E178)-F178&gt;0, (3*D178)-(2*E178)-F178, 0)))</f>
        <v/>
      </c>
      <c r="Q178" s="5" t="str">
        <f aca="false">IF(C178&lt;1,"",(27*D178)+(16*(E178+F178+G178))+(F178+(G178*2)))</f>
        <v/>
      </c>
      <c r="R178" s="5" t="str">
        <f aca="false">IF(C178&lt;1,"",27+(16*(H178+(4-H178)))+(4-H178))</f>
        <v/>
      </c>
      <c r="S178" s="5" t="str">
        <f aca="false">CONCATENATE("[",CONCATENATE("Al",IF(D178&gt;1,VALUE(D178),""),IF(E178=0,"",CONCATENATE(" O",IF(E178&gt;1,VALUE(E178),""))),IF(F178=0,"",CONCATENATE("(OH)",IF(F178&gt;1,VALUE(F178),""))),IF(G178=0,"",CONCATENATE("(OH2)",IF(G178&gt;1,VALUE(G178),"")))),"]")</f>
        <v>[Al5 O4(OH)(OH2)17]</v>
      </c>
      <c r="T178" s="5" t="str">
        <f aca="false">CONCATENATE("[",CONCATENATE("Al",IF(H178=0,"",CONCATENATE("O",IF(H178&gt;1,VALUE(H178),""))),CONCATENATE(IF((4-H178)&gt;0,"(OH)",""),IF((4-H178)&gt;1,VALUE(4-H178),""))),"]")</f>
        <v>[Al(OH)4]</v>
      </c>
      <c r="U178" s="5" t="str">
        <f aca="false">IF(B178&gt;0,IF(M178="","",CONCATENATE("[",IF(M178="","",CONCATENATE("Al",IF(D178&gt;1,VALUE(D178),""),IF(E178=0,"",CONCATENATE(" O",IF(E178&gt;1,VALUE(E178),""))),IF(F178=0,"",CONCATENATE("(OH)",IF(F178&gt;1,VALUE(F178),""))),IF(G178=0,"",CONCATENATE("(OH2)",IF(G178&gt;1,VALUE(G178),""))))),"]",IF(M178="","",IF(J178&gt;1,(CONCATENATE(VALUE(J178),"+")),"+")))),"")</f>
        <v/>
      </c>
    </row>
    <row r="179" s="4" customFormat="true" ht="14.05" hidden="false" customHeight="false" outlineLevel="0" collapsed="false">
      <c r="A179" s="5" t="n">
        <v>6</v>
      </c>
      <c r="B179" s="5" t="n">
        <v>0</v>
      </c>
      <c r="C179" s="5" t="n">
        <v>0</v>
      </c>
      <c r="D179" s="5" t="n">
        <v>6</v>
      </c>
      <c r="E179" s="5" t="n">
        <v>0</v>
      </c>
      <c r="F179" s="5" t="n">
        <v>11</v>
      </c>
      <c r="G179" s="5" t="n">
        <v>15</v>
      </c>
      <c r="H179" s="5" t="n">
        <v>0</v>
      </c>
      <c r="I179" s="5" t="n">
        <v>619</v>
      </c>
      <c r="J179" s="5" t="n">
        <v>7</v>
      </c>
      <c r="K179" s="6" t="n">
        <v>88.4285714285714</v>
      </c>
      <c r="L179" s="7" t="n">
        <v>88.4285714285714</v>
      </c>
      <c r="M179" s="5" t="str">
        <f aca="false">IF(K179="no cation","",IF(L179="","non-candidate",""))</f>
        <v/>
      </c>
      <c r="N179" s="5" t="str">
        <f aca="false">IF(M179="","",IF(B179&gt;0,U179,CONCATENATE("[",IF(M179="","",CONCATENATE("Al",IF(C179+(D179*(1+(C179*3)))&gt;1,VALUE(C179+(D179*(1+(C179*3)))),""),CONCATENATE(IF((E179*(1+(C179*3)))+(C179*H179)&gt;0," O",""),IF((E179*(1+(C179*3)))+(C179*H179)&gt;1,VALUE((E179*(1+(C179*3)))+(C179*H179)),"")),IF(F179=0,"",CONCATENATE("(OH)",IF((F179*(1+(C179*3)))+(C179*(4-H179))&gt;1,VALUE((F179*(1+(C179*3)))+(C179*(4-H179))),""))),IF(G179=0,"",CONCATENATE("(OH2)",IF(G179&gt;1,VALUE(G179),""))))),"]",IF(M179="","",IF(J179&gt;1,(CONCATENATE(VALUE(J179),"+")),"+")))))</f>
        <v/>
      </c>
      <c r="O179" s="5" t="str">
        <f aca="false">IF(B179&gt;0,"",IF(C179=0,CONCATENATE("[",CONCATENATE("Al",IF(D179&gt;1,VALUE(D179),""),IF(E179=0,"",CONCATENATE(" O",IF(E179&gt;1,VALUE(E179),""))),IF(F179=0,"",CONCATENATE("(OH)",IF(F179&gt;1,VALUE(F179),""))),IF(G179=0,"",CONCATENATE("(OH2)",IF(G179&gt;1,VALUE(G179),"")))),"]",IF(J179&gt;1,(CONCATENATE(VALUE(J179),"+")),"+")),CONCATENATE("[",S179,IF(P179&gt;1,VALUE(P179),""),IF((D179*3)&gt;((E179*2)+F179),"+","")," ]",VALUE(4)," ",T179,IF(H179&gt;0,VALUE(H179+1),""),"-"," ")))</f>
        <v>[Al6(OH)11(OH2)15]7+</v>
      </c>
      <c r="P179" s="5" t="str">
        <f aca="false">IF(C179&lt;1,"",(IF((3*D179)-(2*E179)-F179&gt;0, (3*D179)-(2*E179)-F179, 0)))</f>
        <v/>
      </c>
      <c r="Q179" s="5" t="str">
        <f aca="false">IF(C179&lt;1,"",(27*D179)+(16*(E179+F179+G179))+(F179+(G179*2)))</f>
        <v/>
      </c>
      <c r="R179" s="5" t="str">
        <f aca="false">IF(C179&lt;1,"",27+(16*(H179+(4-H179)))+(4-H179))</f>
        <v/>
      </c>
      <c r="S179" s="5" t="str">
        <f aca="false">CONCATENATE("[",CONCATENATE("Al",IF(D179&gt;1,VALUE(D179),""),IF(E179=0,"",CONCATENATE(" O",IF(E179&gt;1,VALUE(E179),""))),IF(F179=0,"",CONCATENATE("(OH)",IF(F179&gt;1,VALUE(F179),""))),IF(G179=0,"",CONCATENATE("(OH2)",IF(G179&gt;1,VALUE(G179),"")))),"]")</f>
        <v>[Al6(OH)11(OH2)15]</v>
      </c>
      <c r="T179" s="5" t="str">
        <f aca="false">CONCATENATE("[",CONCATENATE("Al",IF(H179=0,"",CONCATENATE("O",IF(H179&gt;1,VALUE(H179),""))),CONCATENATE(IF((4-H179)&gt;0,"(OH)",""),IF((4-H179)&gt;1,VALUE(4-H179),""))),"]")</f>
        <v>[Al(OH)4]</v>
      </c>
      <c r="U179" s="5" t="str">
        <f aca="false">IF(B179&gt;0,IF(M179="","",CONCATENATE("[",IF(M179="","",CONCATENATE("Al",IF(D179&gt;1,VALUE(D179),""),IF(E179=0,"",CONCATENATE(" O",IF(E179&gt;1,VALUE(E179),""))),IF(F179=0,"",CONCATENATE("(OH)",IF(F179&gt;1,VALUE(F179),""))),IF(G179=0,"",CONCATENATE("(OH2)",IF(G179&gt;1,VALUE(G179),""))))),"]",IF(M179="","",IF(J179&gt;1,(CONCATENATE(VALUE(J179),"+")),"+")))),"")</f>
        <v/>
      </c>
    </row>
    <row r="180" s="4" customFormat="true" ht="14.05" hidden="false" customHeight="false" outlineLevel="0" collapsed="false">
      <c r="A180" s="5" t="n">
        <v>6</v>
      </c>
      <c r="B180" s="5" t="n">
        <v>0</v>
      </c>
      <c r="C180" s="5" t="n">
        <v>0</v>
      </c>
      <c r="D180" s="5" t="n">
        <v>6</v>
      </c>
      <c r="E180" s="5" t="n">
        <v>2</v>
      </c>
      <c r="F180" s="5" t="n">
        <v>7</v>
      </c>
      <c r="G180" s="5" t="n">
        <v>17</v>
      </c>
      <c r="H180" s="5" t="n">
        <v>0</v>
      </c>
      <c r="I180" s="5" t="n">
        <v>619</v>
      </c>
      <c r="J180" s="5" t="n">
        <v>7</v>
      </c>
      <c r="K180" s="6" t="n">
        <v>88.4285714285714</v>
      </c>
      <c r="L180" s="7" t="n">
        <v>88.4285714285714</v>
      </c>
      <c r="M180" s="5" t="str">
        <f aca="false">IF(K180="no cation","",IF(L180="","non-candidate",""))</f>
        <v/>
      </c>
      <c r="N180" s="5" t="str">
        <f aca="false">IF(M180="","",IF(B180&gt;0,U180,CONCATENATE("[",IF(M180="","",CONCATENATE("Al",IF(C180+(D180*(1+(C180*3)))&gt;1,VALUE(C180+(D180*(1+(C180*3)))),""),CONCATENATE(IF((E180*(1+(C180*3)))+(C180*H180)&gt;0," O",""),IF((E180*(1+(C180*3)))+(C180*H180)&gt;1,VALUE((E180*(1+(C180*3)))+(C180*H180)),"")),IF(F180=0,"",CONCATENATE("(OH)",IF((F180*(1+(C180*3)))+(C180*(4-H180))&gt;1,VALUE((F180*(1+(C180*3)))+(C180*(4-H180))),""))),IF(G180=0,"",CONCATENATE("(OH2)",IF(G180&gt;1,VALUE(G180),""))))),"]",IF(M180="","",IF(J180&gt;1,(CONCATENATE(VALUE(J180),"+")),"+")))))</f>
        <v/>
      </c>
      <c r="O180" s="5" t="str">
        <f aca="false">IF(B180&gt;0,"",IF(C180=0,CONCATENATE("[",CONCATENATE("Al",IF(D180&gt;1,VALUE(D180),""),IF(E180=0,"",CONCATENATE(" O",IF(E180&gt;1,VALUE(E180),""))),IF(F180=0,"",CONCATENATE("(OH)",IF(F180&gt;1,VALUE(F180),""))),IF(G180=0,"",CONCATENATE("(OH2)",IF(G180&gt;1,VALUE(G180),"")))),"]",IF(J180&gt;1,(CONCATENATE(VALUE(J180),"+")),"+")),CONCATENATE("[",S180,IF(P180&gt;1,VALUE(P180),""),IF((D180*3)&gt;((E180*2)+F180),"+","")," ]",VALUE(4)," ",T180,IF(H180&gt;0,VALUE(H180+1),""),"-"," ")))</f>
        <v>[Al6 O2(OH)7(OH2)17]7+</v>
      </c>
      <c r="P180" s="5" t="str">
        <f aca="false">IF(C180&lt;1,"",(IF((3*D180)-(2*E180)-F180&gt;0, (3*D180)-(2*E180)-F180, 0)))</f>
        <v/>
      </c>
      <c r="Q180" s="5" t="str">
        <f aca="false">IF(C180&lt;1,"",(27*D180)+(16*(E180+F180+G180))+(F180+(G180*2)))</f>
        <v/>
      </c>
      <c r="R180" s="5" t="str">
        <f aca="false">IF(C180&lt;1,"",27+(16*(H180+(4-H180)))+(4-H180))</f>
        <v/>
      </c>
      <c r="S180" s="5" t="str">
        <f aca="false">CONCATENATE("[",CONCATENATE("Al",IF(D180&gt;1,VALUE(D180),""),IF(E180=0,"",CONCATENATE(" O",IF(E180&gt;1,VALUE(E180),""))),IF(F180=0,"",CONCATENATE("(OH)",IF(F180&gt;1,VALUE(F180),""))),IF(G180=0,"",CONCATENATE("(OH2)",IF(G180&gt;1,VALUE(G180),"")))),"]")</f>
        <v>[Al6 O2(OH)7(OH2)17]</v>
      </c>
      <c r="T180" s="5" t="str">
        <f aca="false">CONCATENATE("[",CONCATENATE("Al",IF(H180=0,"",CONCATENATE("O",IF(H180&gt;1,VALUE(H180),""))),CONCATENATE(IF((4-H180)&gt;0,"(OH)",""),IF((4-H180)&gt;1,VALUE(4-H180),""))),"]")</f>
        <v>[Al(OH)4]</v>
      </c>
      <c r="U180" s="5" t="str">
        <f aca="false">IF(B180&gt;0,IF(M180="","",CONCATENATE("[",IF(M180="","",CONCATENATE("Al",IF(D180&gt;1,VALUE(D180),""),IF(E180=0,"",CONCATENATE(" O",IF(E180&gt;1,VALUE(E180),""))),IF(F180=0,"",CONCATENATE("(OH)",IF(F180&gt;1,VALUE(F180),""))),IF(G180=0,"",CONCATENATE("(OH2)",IF(G180&gt;1,VALUE(G180),""))))),"]",IF(M180="","",IF(J180&gt;1,(CONCATENATE(VALUE(J180),"+")),"+")))),"")</f>
        <v/>
      </c>
    </row>
    <row r="181" s="4" customFormat="true" ht="14.05" hidden="false" customHeight="false" outlineLevel="0" collapsed="false">
      <c r="A181" s="5" t="n">
        <v>6</v>
      </c>
      <c r="B181" s="5" t="n">
        <v>0</v>
      </c>
      <c r="C181" s="5" t="n">
        <v>0</v>
      </c>
      <c r="D181" s="5" t="n">
        <v>6</v>
      </c>
      <c r="E181" s="5" t="n">
        <v>4</v>
      </c>
      <c r="F181" s="5" t="n">
        <v>3</v>
      </c>
      <c r="G181" s="5" t="n">
        <v>19</v>
      </c>
      <c r="H181" s="5" t="n">
        <v>0</v>
      </c>
      <c r="I181" s="5" t="n">
        <v>619</v>
      </c>
      <c r="J181" s="5" t="n">
        <v>7</v>
      </c>
      <c r="K181" s="6" t="n">
        <v>88.4285714285714</v>
      </c>
      <c r="L181" s="7" t="n">
        <v>88.4285714285714</v>
      </c>
      <c r="M181" s="5" t="str">
        <f aca="false">IF(K181="no cation","",IF(L181="","non-candidate",""))</f>
        <v/>
      </c>
      <c r="N181" s="5" t="str">
        <f aca="false">IF(M181="","",IF(B181&gt;0,U181,CONCATENATE("[",IF(M181="","",CONCATENATE("Al",IF(C181+(D181*(1+(C181*3)))&gt;1,VALUE(C181+(D181*(1+(C181*3)))),""),CONCATENATE(IF((E181*(1+(C181*3)))+(C181*H181)&gt;0," O",""),IF((E181*(1+(C181*3)))+(C181*H181)&gt;1,VALUE((E181*(1+(C181*3)))+(C181*H181)),"")),IF(F181=0,"",CONCATENATE("(OH)",IF((F181*(1+(C181*3)))+(C181*(4-H181))&gt;1,VALUE((F181*(1+(C181*3)))+(C181*(4-H181))),""))),IF(G181=0,"",CONCATENATE("(OH2)",IF(G181&gt;1,VALUE(G181),""))))),"]",IF(M181="","",IF(J181&gt;1,(CONCATENATE(VALUE(J181),"+")),"+")))))</f>
        <v/>
      </c>
      <c r="O181" s="5" t="str">
        <f aca="false">IF(B181&gt;0,"",IF(C181=0,CONCATENATE("[",CONCATENATE("Al",IF(D181&gt;1,VALUE(D181),""),IF(E181=0,"",CONCATENATE(" O",IF(E181&gt;1,VALUE(E181),""))),IF(F181=0,"",CONCATENATE("(OH)",IF(F181&gt;1,VALUE(F181),""))),IF(G181=0,"",CONCATENATE("(OH2)",IF(G181&gt;1,VALUE(G181),"")))),"]",IF(J181&gt;1,(CONCATENATE(VALUE(J181),"+")),"+")),CONCATENATE("[",S181,IF(P181&gt;1,VALUE(P181),""),IF((D181*3)&gt;((E181*2)+F181),"+","")," ]",VALUE(4)," ",T181,IF(H181&gt;0,VALUE(H181+1),""),"-"," ")))</f>
        <v>[Al6 O4(OH)3(OH2)19]7+</v>
      </c>
      <c r="P181" s="5" t="str">
        <f aca="false">IF(C181&lt;1,"",(IF((3*D181)-(2*E181)-F181&gt;0, (3*D181)-(2*E181)-F181, 0)))</f>
        <v/>
      </c>
      <c r="Q181" s="5" t="str">
        <f aca="false">IF(C181&lt;1,"",(27*D181)+(16*(E181+F181+G181))+(F181+(G181*2)))</f>
        <v/>
      </c>
      <c r="R181" s="5" t="str">
        <f aca="false">IF(C181&lt;1,"",27+(16*(H181+(4-H181)))+(4-H181))</f>
        <v/>
      </c>
      <c r="S181" s="5" t="str">
        <f aca="false">CONCATENATE("[",CONCATENATE("Al",IF(D181&gt;1,VALUE(D181),""),IF(E181=0,"",CONCATENATE(" O",IF(E181&gt;1,VALUE(E181),""))),IF(F181=0,"",CONCATENATE("(OH)",IF(F181&gt;1,VALUE(F181),""))),IF(G181=0,"",CONCATENATE("(OH2)",IF(G181&gt;1,VALUE(G181),"")))),"]")</f>
        <v>[Al6 O4(OH)3(OH2)19]</v>
      </c>
      <c r="T181" s="5" t="str">
        <f aca="false">CONCATENATE("[",CONCATENATE("Al",IF(H181=0,"",CONCATENATE("O",IF(H181&gt;1,VALUE(H181),""))),CONCATENATE(IF((4-H181)&gt;0,"(OH)",""),IF((4-H181)&gt;1,VALUE(4-H181),""))),"]")</f>
        <v>[Al(OH)4]</v>
      </c>
      <c r="U181" s="5" t="str">
        <f aca="false">IF(B181&gt;0,IF(M181="","",CONCATENATE("[",IF(M181="","",CONCATENATE("Al",IF(D181&gt;1,VALUE(D181),""),IF(E181=0,"",CONCATENATE(" O",IF(E181&gt;1,VALUE(E181),""))),IF(F181=0,"",CONCATENATE("(OH)",IF(F181&gt;1,VALUE(F181),""))),IF(G181=0,"",CONCATENATE("(OH2)",IF(G181&gt;1,VALUE(G181),""))))),"]",IF(M181="","",IF(J181&gt;1,(CONCATENATE(VALUE(J181),"+")),"+")))),"")</f>
        <v/>
      </c>
    </row>
    <row r="182" s="4" customFormat="true" ht="14.05" hidden="false" customHeight="false" outlineLevel="0" collapsed="false">
      <c r="A182" s="5" t="n">
        <v>6</v>
      </c>
      <c r="B182" s="5" t="n">
        <v>0</v>
      </c>
      <c r="C182" s="5" t="n">
        <v>1</v>
      </c>
      <c r="D182" s="5" t="n">
        <v>3</v>
      </c>
      <c r="E182" s="5" t="n">
        <v>0</v>
      </c>
      <c r="F182" s="5" t="n">
        <v>4</v>
      </c>
      <c r="G182" s="5" t="n">
        <v>9</v>
      </c>
      <c r="H182" s="5" t="n">
        <v>4</v>
      </c>
      <c r="I182" s="5" t="n">
        <v>1335</v>
      </c>
      <c r="J182" s="5" t="n">
        <v>15</v>
      </c>
      <c r="K182" s="6" t="n">
        <v>89</v>
      </c>
      <c r="L182" s="7" t="n">
        <v>89</v>
      </c>
      <c r="M182" s="5" t="str">
        <f aca="false">IF(K182="no cation","",IF(L182="","non-candidate",""))</f>
        <v/>
      </c>
      <c r="N182" s="5" t="str">
        <f aca="false">IF(M182="","",IF(B182&gt;0,U182,CONCATENATE("[",IF(M182="","",CONCATENATE("Al",IF(C182+(D182*(1+(C182*3)))&gt;1,VALUE(C182+(D182*(1+(C182*3)))),""),CONCATENATE(IF((E182*(1+(C182*3)))+(C182*H182)&gt;0," O",""),IF((E182*(1+(C182*3)))+(C182*H182)&gt;1,VALUE((E182*(1+(C182*3)))+(C182*H182)),"")),IF(F182=0,"",CONCATENATE("(OH)",IF((F182*(1+(C182*3)))+(C182*(4-H182))&gt;1,VALUE((F182*(1+(C182*3)))+(C182*(4-H182))),""))),IF(G182=0,"",CONCATENATE("(OH2)",IF(G182&gt;1,VALUE(G182),""))))),"]",IF(M182="","",IF(J182&gt;1,(CONCATENATE(VALUE(J182),"+")),"+")))))</f>
        <v/>
      </c>
      <c r="O182" s="5" t="str">
        <f aca="false">IF(B182&gt;0,"",IF(C182=0,CONCATENATE("[",CONCATENATE("Al",IF(D182&gt;1,VALUE(D182),""),IF(E182=0,"",CONCATENATE(" O",IF(E182&gt;1,VALUE(E182),""))),IF(F182=0,"",CONCATENATE("(OH)",IF(F182&gt;1,VALUE(F182),""))),IF(G182=0,"",CONCATENATE("(OH2)",IF(G182&gt;1,VALUE(G182),"")))),"]",IF(J182&gt;1,(CONCATENATE(VALUE(J182),"+")),"+")),CONCATENATE("[",S182,IF(P182&gt;1,VALUE(P182),""),IF((D182*3)&gt;((E182*2)+F182),"+","")," ]",VALUE(4)," ",T182,IF(H182&gt;0,VALUE(H182+1),""),"-"," ")))</f>
        <v>[[Al3(OH)4(OH2)9]5+ ]4 [AlO4]5- </v>
      </c>
      <c r="P182" s="5" t="n">
        <f aca="false">IF(C182&lt;1,"",(IF((3*D182)-(2*E182)-F182&gt;0, (3*D182)-(2*E182)-F182, 0)))</f>
        <v>5</v>
      </c>
      <c r="Q182" s="5" t="n">
        <f aca="false">IF(C182&lt;1,"",(27*D182)+(16*(E182+F182+G182))+(F182+(G182*2)))</f>
        <v>311</v>
      </c>
      <c r="R182" s="5" t="n">
        <f aca="false">IF(C182&lt;1,"",27+(16*(H182+(4-H182)))+(4-H182))</f>
        <v>91</v>
      </c>
      <c r="S182" s="5" t="str">
        <f aca="false">CONCATENATE("[",CONCATENATE("Al",IF(D182&gt;1,VALUE(D182),""),IF(E182=0,"",CONCATENATE(" O",IF(E182&gt;1,VALUE(E182),""))),IF(F182=0,"",CONCATENATE("(OH)",IF(F182&gt;1,VALUE(F182),""))),IF(G182=0,"",CONCATENATE("(OH2)",IF(G182&gt;1,VALUE(G182),"")))),"]")</f>
        <v>[Al3(OH)4(OH2)9]</v>
      </c>
      <c r="T182" s="5" t="str">
        <f aca="false">CONCATENATE("[",CONCATENATE("Al",IF(H182=0,"",CONCATENATE("O",IF(H182&gt;1,VALUE(H182),""))),CONCATENATE(IF((4-H182)&gt;0,"(OH)",""),IF((4-H182)&gt;1,VALUE(4-H182),""))),"]")</f>
        <v>[AlO4]</v>
      </c>
      <c r="U182" s="5" t="str">
        <f aca="false">IF(B182&gt;0,IF(M182="","",CONCATENATE("[",IF(M182="","",CONCATENATE("Al",IF(D182&gt;1,VALUE(D182),""),IF(E182=0,"",CONCATENATE(" O",IF(E182&gt;1,VALUE(E182),""))),IF(F182=0,"",CONCATENATE("(OH)",IF(F182&gt;1,VALUE(F182),""))),IF(G182=0,"",CONCATENATE("(OH2)",IF(G182&gt;1,VALUE(G182),""))))),"]",IF(M182="","",IF(J182&gt;1,(CONCATENATE(VALUE(J182),"+")),"+")))),"")</f>
        <v/>
      </c>
    </row>
    <row r="183" s="4" customFormat="true" ht="14.05" hidden="false" customHeight="false" outlineLevel="0" collapsed="false">
      <c r="A183" s="5" t="n">
        <v>6</v>
      </c>
      <c r="B183" s="5" t="n">
        <v>0</v>
      </c>
      <c r="C183" s="5" t="n">
        <v>1</v>
      </c>
      <c r="D183" s="5" t="n">
        <v>3</v>
      </c>
      <c r="E183" s="5" t="n">
        <v>0</v>
      </c>
      <c r="F183" s="5" t="n">
        <v>5</v>
      </c>
      <c r="G183" s="5" t="n">
        <v>8</v>
      </c>
      <c r="H183" s="5" t="n">
        <v>0</v>
      </c>
      <c r="I183" s="5" t="n">
        <v>1335</v>
      </c>
      <c r="J183" s="5" t="n">
        <v>15</v>
      </c>
      <c r="K183" s="6" t="n">
        <v>89</v>
      </c>
      <c r="L183" s="7" t="n">
        <v>89</v>
      </c>
      <c r="M183" s="5" t="str">
        <f aca="false">IF(K183="no cation","",IF(L183="","non-candidate",""))</f>
        <v/>
      </c>
      <c r="N183" s="5" t="str">
        <f aca="false">IF(M183="","",IF(B183&gt;0,U183,CONCATENATE("[",IF(M183="","",CONCATENATE("Al",IF(C183+(D183*(1+(C183*3)))&gt;1,VALUE(C183+(D183*(1+(C183*3)))),""),CONCATENATE(IF((E183*(1+(C183*3)))+(C183*H183)&gt;0," O",""),IF((E183*(1+(C183*3)))+(C183*H183)&gt;1,VALUE((E183*(1+(C183*3)))+(C183*H183)),"")),IF(F183=0,"",CONCATENATE("(OH)",IF((F183*(1+(C183*3)))+(C183*(4-H183))&gt;1,VALUE((F183*(1+(C183*3)))+(C183*(4-H183))),""))),IF(G183=0,"",CONCATENATE("(OH2)",IF(G183&gt;1,VALUE(G183),""))))),"]",IF(M183="","",IF(J183&gt;1,(CONCATENATE(VALUE(J183),"+")),"+")))))</f>
        <v/>
      </c>
      <c r="O183" s="5" t="str">
        <f aca="false">IF(B183&gt;0,"",IF(C183=0,CONCATENATE("[",CONCATENATE("Al",IF(D183&gt;1,VALUE(D183),""),IF(E183=0,"",CONCATENATE(" O",IF(E183&gt;1,VALUE(E183),""))),IF(F183=0,"",CONCATENATE("(OH)",IF(F183&gt;1,VALUE(F183),""))),IF(G183=0,"",CONCATENATE("(OH2)",IF(G183&gt;1,VALUE(G183),"")))),"]",IF(J183&gt;1,(CONCATENATE(VALUE(J183),"+")),"+")),CONCATENATE("[",S183,IF(P183&gt;1,VALUE(P183),""),IF((D183*3)&gt;((E183*2)+F183),"+","")," ]",VALUE(4)," ",T183,IF(H183&gt;0,VALUE(H183+1),""),"-"," ")))</f>
        <v>[[Al3(OH)5(OH2)8]4+ ]4 [Al(OH)4]- </v>
      </c>
      <c r="P183" s="5" t="n">
        <f aca="false">IF(C183&lt;1,"",(IF((3*D183)-(2*E183)-F183&gt;0, (3*D183)-(2*E183)-F183, 0)))</f>
        <v>4</v>
      </c>
      <c r="Q183" s="5" t="n">
        <f aca="false">IF(C183&lt;1,"",(27*D183)+(16*(E183+F183+G183))+(F183+(G183*2)))</f>
        <v>310</v>
      </c>
      <c r="R183" s="5" t="n">
        <f aca="false">IF(C183&lt;1,"",27+(16*(H183+(4-H183)))+(4-H183))</f>
        <v>95</v>
      </c>
      <c r="S183" s="5" t="str">
        <f aca="false">CONCATENATE("[",CONCATENATE("Al",IF(D183&gt;1,VALUE(D183),""),IF(E183=0,"",CONCATENATE(" O",IF(E183&gt;1,VALUE(E183),""))),IF(F183=0,"",CONCATENATE("(OH)",IF(F183&gt;1,VALUE(F183),""))),IF(G183=0,"",CONCATENATE("(OH2)",IF(G183&gt;1,VALUE(G183),"")))),"]")</f>
        <v>[Al3(OH)5(OH2)8]</v>
      </c>
      <c r="T183" s="5" t="str">
        <f aca="false">CONCATENATE("[",CONCATENATE("Al",IF(H183=0,"",CONCATENATE("O",IF(H183&gt;1,VALUE(H183),""))),CONCATENATE(IF((4-H183)&gt;0,"(OH)",""),IF((4-H183)&gt;1,VALUE(4-H183),""))),"]")</f>
        <v>[Al(OH)4]</v>
      </c>
      <c r="U183" s="5" t="str">
        <f aca="false">IF(B183&gt;0,IF(M183="","",CONCATENATE("[",IF(M183="","",CONCATENATE("Al",IF(D183&gt;1,VALUE(D183),""),IF(E183=0,"",CONCATENATE(" O",IF(E183&gt;1,VALUE(E183),""))),IF(F183=0,"",CONCATENATE("(OH)",IF(F183&gt;1,VALUE(F183),""))),IF(G183=0,"",CONCATENATE("(OH2)",IF(G183&gt;1,VALUE(G183),""))))),"]",IF(M183="","",IF(J183&gt;1,(CONCATENATE(VALUE(J183),"+")),"+")))),"")</f>
        <v/>
      </c>
    </row>
    <row r="184" s="4" customFormat="true" ht="14.05" hidden="false" customHeight="false" outlineLevel="0" collapsed="false">
      <c r="A184" s="5" t="n">
        <v>6</v>
      </c>
      <c r="B184" s="5" t="n">
        <v>0</v>
      </c>
      <c r="C184" s="5" t="n">
        <v>1</v>
      </c>
      <c r="D184" s="5" t="n">
        <v>3</v>
      </c>
      <c r="E184" s="5" t="n">
        <v>1</v>
      </c>
      <c r="F184" s="5" t="n">
        <v>2</v>
      </c>
      <c r="G184" s="5" t="n">
        <v>10</v>
      </c>
      <c r="H184" s="5" t="n">
        <v>4</v>
      </c>
      <c r="I184" s="5" t="n">
        <v>1335</v>
      </c>
      <c r="J184" s="5" t="n">
        <v>15</v>
      </c>
      <c r="K184" s="6" t="n">
        <v>89</v>
      </c>
      <c r="L184" s="7" t="n">
        <v>89</v>
      </c>
      <c r="M184" s="5" t="str">
        <f aca="false">IF(K184="no cation","",IF(L184="","non-candidate",""))</f>
        <v/>
      </c>
      <c r="N184" s="5" t="str">
        <f aca="false">IF(M184="","",IF(B184&gt;0,U184,CONCATENATE("[",IF(M184="","",CONCATENATE("Al",IF(C184+(D184*(1+(C184*3)))&gt;1,VALUE(C184+(D184*(1+(C184*3)))),""),CONCATENATE(IF((E184*(1+(C184*3)))+(C184*H184)&gt;0," O",""),IF((E184*(1+(C184*3)))+(C184*H184)&gt;1,VALUE((E184*(1+(C184*3)))+(C184*H184)),"")),IF(F184=0,"",CONCATENATE("(OH)",IF((F184*(1+(C184*3)))+(C184*(4-H184))&gt;1,VALUE((F184*(1+(C184*3)))+(C184*(4-H184))),""))),IF(G184=0,"",CONCATENATE("(OH2)",IF(G184&gt;1,VALUE(G184),""))))),"]",IF(M184="","",IF(J184&gt;1,(CONCATENATE(VALUE(J184),"+")),"+")))))</f>
        <v/>
      </c>
      <c r="O184" s="5" t="str">
        <f aca="false">IF(B184&gt;0,"",IF(C184=0,CONCATENATE("[",CONCATENATE("Al",IF(D184&gt;1,VALUE(D184),""),IF(E184=0,"",CONCATENATE(" O",IF(E184&gt;1,VALUE(E184),""))),IF(F184=0,"",CONCATENATE("(OH)",IF(F184&gt;1,VALUE(F184),""))),IF(G184=0,"",CONCATENATE("(OH2)",IF(G184&gt;1,VALUE(G184),"")))),"]",IF(J184&gt;1,(CONCATENATE(VALUE(J184),"+")),"+")),CONCATENATE("[",S184,IF(P184&gt;1,VALUE(P184),""),IF((D184*3)&gt;((E184*2)+F184),"+","")," ]",VALUE(4)," ",T184,IF(H184&gt;0,VALUE(H184+1),""),"-"," ")))</f>
        <v>[[Al3 O(OH)2(OH2)10]5+ ]4 [AlO4]5- </v>
      </c>
      <c r="P184" s="5" t="n">
        <f aca="false">IF(C184&lt;1,"",(IF((3*D184)-(2*E184)-F184&gt;0, (3*D184)-(2*E184)-F184, 0)))</f>
        <v>5</v>
      </c>
      <c r="Q184" s="5" t="n">
        <f aca="false">IF(C184&lt;1,"",(27*D184)+(16*(E184+F184+G184))+(F184+(G184*2)))</f>
        <v>311</v>
      </c>
      <c r="R184" s="5" t="n">
        <f aca="false">IF(C184&lt;1,"",27+(16*(H184+(4-H184)))+(4-H184))</f>
        <v>91</v>
      </c>
      <c r="S184" s="5" t="str">
        <f aca="false">CONCATENATE("[",CONCATENATE("Al",IF(D184&gt;1,VALUE(D184),""),IF(E184=0,"",CONCATENATE(" O",IF(E184&gt;1,VALUE(E184),""))),IF(F184=0,"",CONCATENATE("(OH)",IF(F184&gt;1,VALUE(F184),""))),IF(G184=0,"",CONCATENATE("(OH2)",IF(G184&gt;1,VALUE(G184),"")))),"]")</f>
        <v>[Al3 O(OH)2(OH2)10]</v>
      </c>
      <c r="T184" s="5" t="str">
        <f aca="false">CONCATENATE("[",CONCATENATE("Al",IF(H184=0,"",CONCATENATE("O",IF(H184&gt;1,VALUE(H184),""))),CONCATENATE(IF((4-H184)&gt;0,"(OH)",""),IF((4-H184)&gt;1,VALUE(4-H184),""))),"]")</f>
        <v>[AlO4]</v>
      </c>
      <c r="U184" s="5" t="str">
        <f aca="false">IF(B184&gt;0,IF(M184="","",CONCATENATE("[",IF(M184="","",CONCATENATE("Al",IF(D184&gt;1,VALUE(D184),""),IF(E184=0,"",CONCATENATE(" O",IF(E184&gt;1,VALUE(E184),""))),IF(F184=0,"",CONCATENATE("(OH)",IF(F184&gt;1,VALUE(F184),""))),IF(G184=0,"",CONCATENATE("(OH2)",IF(G184&gt;1,VALUE(G184),""))))),"]",IF(M184="","",IF(J184&gt;1,(CONCATENATE(VALUE(J184),"+")),"+")))),"")</f>
        <v/>
      </c>
    </row>
    <row r="185" s="4" customFormat="true" ht="14.05" hidden="false" customHeight="false" outlineLevel="0" collapsed="false">
      <c r="A185" s="5" t="n">
        <v>6</v>
      </c>
      <c r="B185" s="5" t="n">
        <v>0</v>
      </c>
      <c r="C185" s="5" t="n">
        <v>1</v>
      </c>
      <c r="D185" s="5" t="n">
        <v>3</v>
      </c>
      <c r="E185" s="5" t="n">
        <v>1</v>
      </c>
      <c r="F185" s="5" t="n">
        <v>3</v>
      </c>
      <c r="G185" s="5" t="n">
        <v>9</v>
      </c>
      <c r="H185" s="5" t="n">
        <v>0</v>
      </c>
      <c r="I185" s="5" t="n">
        <v>1335</v>
      </c>
      <c r="J185" s="5" t="n">
        <v>15</v>
      </c>
      <c r="K185" s="6" t="n">
        <v>89</v>
      </c>
      <c r="L185" s="7" t="n">
        <v>89</v>
      </c>
      <c r="M185" s="5" t="str">
        <f aca="false">IF(K185="no cation","",IF(L185="","non-candidate",""))</f>
        <v/>
      </c>
      <c r="N185" s="5" t="str">
        <f aca="false">IF(M185="","",IF(B185&gt;0,U185,CONCATENATE("[",IF(M185="","",CONCATENATE("Al",IF(C185+(D185*(1+(C185*3)))&gt;1,VALUE(C185+(D185*(1+(C185*3)))),""),CONCATENATE(IF((E185*(1+(C185*3)))+(C185*H185)&gt;0," O",""),IF((E185*(1+(C185*3)))+(C185*H185)&gt;1,VALUE((E185*(1+(C185*3)))+(C185*H185)),"")),IF(F185=0,"",CONCATENATE("(OH)",IF((F185*(1+(C185*3)))+(C185*(4-H185))&gt;1,VALUE((F185*(1+(C185*3)))+(C185*(4-H185))),""))),IF(G185=0,"",CONCATENATE("(OH2)",IF(G185&gt;1,VALUE(G185),""))))),"]",IF(M185="","",IF(J185&gt;1,(CONCATENATE(VALUE(J185),"+")),"+")))))</f>
        <v/>
      </c>
      <c r="O185" s="5" t="str">
        <f aca="false">IF(B185&gt;0,"",IF(C185=0,CONCATENATE("[",CONCATENATE("Al",IF(D185&gt;1,VALUE(D185),""),IF(E185=0,"",CONCATENATE(" O",IF(E185&gt;1,VALUE(E185),""))),IF(F185=0,"",CONCATENATE("(OH)",IF(F185&gt;1,VALUE(F185),""))),IF(G185=0,"",CONCATENATE("(OH2)",IF(G185&gt;1,VALUE(G185),"")))),"]",IF(J185&gt;1,(CONCATENATE(VALUE(J185),"+")),"+")),CONCATENATE("[",S185,IF(P185&gt;1,VALUE(P185),""),IF((D185*3)&gt;((E185*2)+F185),"+","")," ]",VALUE(4)," ",T185,IF(H185&gt;0,VALUE(H185+1),""),"-"," ")))</f>
        <v>[[Al3 O(OH)3(OH2)9]4+ ]4 [Al(OH)4]- </v>
      </c>
      <c r="P185" s="5" t="n">
        <f aca="false">IF(C185&lt;1,"",(IF((3*D185)-(2*E185)-F185&gt;0, (3*D185)-(2*E185)-F185, 0)))</f>
        <v>4</v>
      </c>
      <c r="Q185" s="5" t="n">
        <f aca="false">IF(C185&lt;1,"",(27*D185)+(16*(E185+F185+G185))+(F185+(G185*2)))</f>
        <v>310</v>
      </c>
      <c r="R185" s="5" t="n">
        <f aca="false">IF(C185&lt;1,"",27+(16*(H185+(4-H185)))+(4-H185))</f>
        <v>95</v>
      </c>
      <c r="S185" s="5" t="str">
        <f aca="false">CONCATENATE("[",CONCATENATE("Al",IF(D185&gt;1,VALUE(D185),""),IF(E185=0,"",CONCATENATE(" O",IF(E185&gt;1,VALUE(E185),""))),IF(F185=0,"",CONCATENATE("(OH)",IF(F185&gt;1,VALUE(F185),""))),IF(G185=0,"",CONCATENATE("(OH2)",IF(G185&gt;1,VALUE(G185),"")))),"]")</f>
        <v>[Al3 O(OH)3(OH2)9]</v>
      </c>
      <c r="T185" s="5" t="str">
        <f aca="false">CONCATENATE("[",CONCATENATE("Al",IF(H185=0,"",CONCATENATE("O",IF(H185&gt;1,VALUE(H185),""))),CONCATENATE(IF((4-H185)&gt;0,"(OH)",""),IF((4-H185)&gt;1,VALUE(4-H185),""))),"]")</f>
        <v>[Al(OH)4]</v>
      </c>
      <c r="U185" s="5" t="str">
        <f aca="false">IF(B185&gt;0,IF(M185="","",CONCATENATE("[",IF(M185="","",CONCATENATE("Al",IF(D185&gt;1,VALUE(D185),""),IF(E185=0,"",CONCATENATE(" O",IF(E185&gt;1,VALUE(E185),""))),IF(F185=0,"",CONCATENATE("(OH)",IF(F185&gt;1,VALUE(F185),""))),IF(G185=0,"",CONCATENATE("(OH2)",IF(G185&gt;1,VALUE(G185),""))))),"]",IF(M185="","",IF(J185&gt;1,(CONCATENATE(VALUE(J185),"+")),"+")))),"")</f>
        <v/>
      </c>
    </row>
    <row r="186" s="4" customFormat="true" ht="14.05" hidden="false" customHeight="false" outlineLevel="0" collapsed="false">
      <c r="A186" s="5" t="n">
        <v>6</v>
      </c>
      <c r="B186" s="5" t="n">
        <v>0</v>
      </c>
      <c r="C186" s="5" t="n">
        <v>1</v>
      </c>
      <c r="D186" s="5" t="n">
        <v>3</v>
      </c>
      <c r="E186" s="5" t="n">
        <v>2</v>
      </c>
      <c r="F186" s="5" t="n">
        <v>0</v>
      </c>
      <c r="G186" s="5" t="n">
        <v>11</v>
      </c>
      <c r="H186" s="5" t="n">
        <v>4</v>
      </c>
      <c r="I186" s="5" t="n">
        <v>1335</v>
      </c>
      <c r="J186" s="5" t="n">
        <v>15</v>
      </c>
      <c r="K186" s="6" t="n">
        <v>89</v>
      </c>
      <c r="L186" s="7" t="n">
        <v>89</v>
      </c>
      <c r="M186" s="5" t="str">
        <f aca="false">IF(K186="no cation","",IF(L186="","non-candidate",""))</f>
        <v/>
      </c>
      <c r="N186" s="5" t="str">
        <f aca="false">IF(M186="","",IF(B186&gt;0,U186,CONCATENATE("[",IF(M186="","",CONCATENATE("Al",IF(C186+(D186*(1+(C186*3)))&gt;1,VALUE(C186+(D186*(1+(C186*3)))),""),CONCATENATE(IF((E186*(1+(C186*3)))+(C186*H186)&gt;0," O",""),IF((E186*(1+(C186*3)))+(C186*H186)&gt;1,VALUE((E186*(1+(C186*3)))+(C186*H186)),"")),IF(F186=0,"",CONCATENATE("(OH)",IF((F186*(1+(C186*3)))+(C186*(4-H186))&gt;1,VALUE((F186*(1+(C186*3)))+(C186*(4-H186))),""))),IF(G186=0,"",CONCATENATE("(OH2)",IF(G186&gt;1,VALUE(G186),""))))),"]",IF(M186="","",IF(J186&gt;1,(CONCATENATE(VALUE(J186),"+")),"+")))))</f>
        <v/>
      </c>
      <c r="O186" s="5" t="str">
        <f aca="false">IF(B186&gt;0,"",IF(C186=0,CONCATENATE("[",CONCATENATE("Al",IF(D186&gt;1,VALUE(D186),""),IF(E186=0,"",CONCATENATE(" O",IF(E186&gt;1,VALUE(E186),""))),IF(F186=0,"",CONCATENATE("(OH)",IF(F186&gt;1,VALUE(F186),""))),IF(G186=0,"",CONCATENATE("(OH2)",IF(G186&gt;1,VALUE(G186),"")))),"]",IF(J186&gt;1,(CONCATENATE(VALUE(J186),"+")),"+")),CONCATENATE("[",S186,IF(P186&gt;1,VALUE(P186),""),IF((D186*3)&gt;((E186*2)+F186),"+","")," ]",VALUE(4)," ",T186,IF(H186&gt;0,VALUE(H186+1),""),"-"," ")))</f>
        <v>[[Al3 O2(OH2)11]5+ ]4 [AlO4]5- </v>
      </c>
      <c r="P186" s="5" t="n">
        <f aca="false">IF(C186&lt;1,"",(IF((3*D186)-(2*E186)-F186&gt;0, (3*D186)-(2*E186)-F186, 0)))</f>
        <v>5</v>
      </c>
      <c r="Q186" s="5" t="n">
        <f aca="false">IF(C186&lt;1,"",(27*D186)+(16*(E186+F186+G186))+(F186+(G186*2)))</f>
        <v>311</v>
      </c>
      <c r="R186" s="5" t="n">
        <f aca="false">IF(C186&lt;1,"",27+(16*(H186+(4-H186)))+(4-H186))</f>
        <v>91</v>
      </c>
      <c r="S186" s="5" t="str">
        <f aca="false">CONCATENATE("[",CONCATENATE("Al",IF(D186&gt;1,VALUE(D186),""),IF(E186=0,"",CONCATENATE(" O",IF(E186&gt;1,VALUE(E186),""))),IF(F186=0,"",CONCATENATE("(OH)",IF(F186&gt;1,VALUE(F186),""))),IF(G186=0,"",CONCATENATE("(OH2)",IF(G186&gt;1,VALUE(G186),"")))),"]")</f>
        <v>[Al3 O2(OH2)11]</v>
      </c>
      <c r="T186" s="5" t="str">
        <f aca="false">CONCATENATE("[",CONCATENATE("Al",IF(H186=0,"",CONCATENATE("O",IF(H186&gt;1,VALUE(H186),""))),CONCATENATE(IF((4-H186)&gt;0,"(OH)",""),IF((4-H186)&gt;1,VALUE(4-H186),""))),"]")</f>
        <v>[AlO4]</v>
      </c>
      <c r="U186" s="5" t="str">
        <f aca="false">IF(B186&gt;0,IF(M186="","",CONCATENATE("[",IF(M186="","",CONCATENATE("Al",IF(D186&gt;1,VALUE(D186),""),IF(E186=0,"",CONCATENATE(" O",IF(E186&gt;1,VALUE(E186),""))),IF(F186=0,"",CONCATENATE("(OH)",IF(F186&gt;1,VALUE(F186),""))),IF(G186=0,"",CONCATENATE("(OH2)",IF(G186&gt;1,VALUE(G186),""))))),"]",IF(M186="","",IF(J186&gt;1,(CONCATENATE(VALUE(J186),"+")),"+")))),"")</f>
        <v/>
      </c>
    </row>
    <row r="187" s="4" customFormat="true" ht="14.05" hidden="false" customHeight="false" outlineLevel="0" collapsed="false">
      <c r="A187" s="5" t="n">
        <v>6</v>
      </c>
      <c r="B187" s="5" t="n">
        <v>0</v>
      </c>
      <c r="C187" s="5" t="n">
        <v>1</v>
      </c>
      <c r="D187" s="5" t="n">
        <v>3</v>
      </c>
      <c r="E187" s="5" t="n">
        <v>2</v>
      </c>
      <c r="F187" s="5" t="n">
        <v>1</v>
      </c>
      <c r="G187" s="5" t="n">
        <v>10</v>
      </c>
      <c r="H187" s="5" t="n">
        <v>0</v>
      </c>
      <c r="I187" s="5" t="n">
        <v>1335</v>
      </c>
      <c r="J187" s="5" t="n">
        <v>15</v>
      </c>
      <c r="K187" s="6" t="n">
        <v>89</v>
      </c>
      <c r="L187" s="7" t="n">
        <v>89</v>
      </c>
      <c r="M187" s="5" t="str">
        <f aca="false">IF(K187="no cation","",IF(L187="","non-candidate",""))</f>
        <v/>
      </c>
      <c r="N187" s="5" t="str">
        <f aca="false">IF(M187="","",IF(B187&gt;0,U187,CONCATENATE("[",IF(M187="","",CONCATENATE("Al",IF(C187+(D187*(1+(C187*3)))&gt;1,VALUE(C187+(D187*(1+(C187*3)))),""),CONCATENATE(IF((E187*(1+(C187*3)))+(C187*H187)&gt;0," O",""),IF((E187*(1+(C187*3)))+(C187*H187)&gt;1,VALUE((E187*(1+(C187*3)))+(C187*H187)),"")),IF(F187=0,"",CONCATENATE("(OH)",IF((F187*(1+(C187*3)))+(C187*(4-H187))&gt;1,VALUE((F187*(1+(C187*3)))+(C187*(4-H187))),""))),IF(G187=0,"",CONCATENATE("(OH2)",IF(G187&gt;1,VALUE(G187),""))))),"]",IF(M187="","",IF(J187&gt;1,(CONCATENATE(VALUE(J187),"+")),"+")))))</f>
        <v/>
      </c>
      <c r="O187" s="5" t="str">
        <f aca="false">IF(B187&gt;0,"",IF(C187=0,CONCATENATE("[",CONCATENATE("Al",IF(D187&gt;1,VALUE(D187),""),IF(E187=0,"",CONCATENATE(" O",IF(E187&gt;1,VALUE(E187),""))),IF(F187=0,"",CONCATENATE("(OH)",IF(F187&gt;1,VALUE(F187),""))),IF(G187=0,"",CONCATENATE("(OH2)",IF(G187&gt;1,VALUE(G187),"")))),"]",IF(J187&gt;1,(CONCATENATE(VALUE(J187),"+")),"+")),CONCATENATE("[",S187,IF(P187&gt;1,VALUE(P187),""),IF((D187*3)&gt;((E187*2)+F187),"+","")," ]",VALUE(4)," ",T187,IF(H187&gt;0,VALUE(H187+1),""),"-"," ")))</f>
        <v>[[Al3 O2(OH)(OH2)10]4+ ]4 [Al(OH)4]- </v>
      </c>
      <c r="P187" s="5" t="n">
        <f aca="false">IF(C187&lt;1,"",(IF((3*D187)-(2*E187)-F187&gt;0, (3*D187)-(2*E187)-F187, 0)))</f>
        <v>4</v>
      </c>
      <c r="Q187" s="5" t="n">
        <f aca="false">IF(C187&lt;1,"",(27*D187)+(16*(E187+F187+G187))+(F187+(G187*2)))</f>
        <v>310</v>
      </c>
      <c r="R187" s="5" t="n">
        <f aca="false">IF(C187&lt;1,"",27+(16*(H187+(4-H187)))+(4-H187))</f>
        <v>95</v>
      </c>
      <c r="S187" s="5" t="str">
        <f aca="false">CONCATENATE("[",CONCATENATE("Al",IF(D187&gt;1,VALUE(D187),""),IF(E187=0,"",CONCATENATE(" O",IF(E187&gt;1,VALUE(E187),""))),IF(F187=0,"",CONCATENATE("(OH)",IF(F187&gt;1,VALUE(F187),""))),IF(G187=0,"",CONCATENATE("(OH2)",IF(G187&gt;1,VALUE(G187),"")))),"]")</f>
        <v>[Al3 O2(OH)(OH2)10]</v>
      </c>
      <c r="T187" s="5" t="str">
        <f aca="false">CONCATENATE("[",CONCATENATE("Al",IF(H187=0,"",CONCATENATE("O",IF(H187&gt;1,VALUE(H187),""))),CONCATENATE(IF((4-H187)&gt;0,"(OH)",""),IF((4-H187)&gt;1,VALUE(4-H187),""))),"]")</f>
        <v>[Al(OH)4]</v>
      </c>
      <c r="U187" s="5" t="str">
        <f aca="false">IF(B187&gt;0,IF(M187="","",CONCATENATE("[",IF(M187="","",CONCATENATE("Al",IF(D187&gt;1,VALUE(D187),""),IF(E187=0,"",CONCATENATE(" O",IF(E187&gt;1,VALUE(E187),""))),IF(F187=0,"",CONCATENATE("(OH)",IF(F187&gt;1,VALUE(F187),""))),IF(G187=0,"",CONCATENATE("(OH2)",IF(G187&gt;1,VALUE(G187),""))))),"]",IF(M187="","",IF(J187&gt;1,(CONCATENATE(VALUE(J187),"+")),"+")))),"")</f>
        <v/>
      </c>
    </row>
    <row r="188" s="4" customFormat="true" ht="14.05" hidden="false" customHeight="false" outlineLevel="0" collapsed="false">
      <c r="A188" s="5" t="n">
        <v>4</v>
      </c>
      <c r="B188" s="5" t="n">
        <v>0</v>
      </c>
      <c r="C188" s="5" t="n">
        <v>0</v>
      </c>
      <c r="D188" s="5" t="n">
        <v>4</v>
      </c>
      <c r="E188" s="5" t="n">
        <v>0</v>
      </c>
      <c r="F188" s="5" t="n">
        <v>9</v>
      </c>
      <c r="G188" s="5" t="n">
        <v>1</v>
      </c>
      <c r="H188" s="5" t="n">
        <v>0</v>
      </c>
      <c r="I188" s="5" t="n">
        <v>279</v>
      </c>
      <c r="J188" s="5" t="n">
        <v>3</v>
      </c>
      <c r="K188" s="6" t="n">
        <v>93</v>
      </c>
      <c r="L188" s="7" t="n">
        <v>93</v>
      </c>
      <c r="M188" s="5" t="str">
        <f aca="false">IF(K188="no cation","",IF(L188="","non-candidate",""))</f>
        <v/>
      </c>
      <c r="N188" s="5" t="str">
        <f aca="false">IF(M188="","",IF(B188&gt;0,U188,CONCATENATE("[",IF(M188="","",CONCATENATE("Al",IF(C188+(D188*(1+(C188*3)))&gt;1,VALUE(C188+(D188*(1+(C188*3)))),""),CONCATENATE(IF((E188*(1+(C188*3)))+(C188*H188)&gt;0," O",""),IF((E188*(1+(C188*3)))+(C188*H188)&gt;1,VALUE((E188*(1+(C188*3)))+(C188*H188)),"")),IF(F188=0,"",CONCATENATE("(OH)",IF((F188*(1+(C188*3)))+(C188*(4-H188))&gt;1,VALUE((F188*(1+(C188*3)))+(C188*(4-H188))),""))),IF(G188=0,"",CONCATENATE("(OH2)",IF(G188&gt;1,VALUE(G188),""))))),"]",IF(M188="","",IF(J188&gt;1,(CONCATENATE(VALUE(J188),"+")),"+")))))</f>
        <v/>
      </c>
      <c r="O188" s="5" t="str">
        <f aca="false">IF(B188&gt;0,"",IF(C188=0,CONCATENATE("[",CONCATENATE("Al",IF(D188&gt;1,VALUE(D188),""),IF(E188=0,"",CONCATENATE(" O",IF(E188&gt;1,VALUE(E188),""))),IF(F188=0,"",CONCATENATE("(OH)",IF(F188&gt;1,VALUE(F188),""))),IF(G188=0,"",CONCATENATE("(OH2)",IF(G188&gt;1,VALUE(G188),"")))),"]",IF(J188&gt;1,(CONCATENATE(VALUE(J188),"+")),"+")),CONCATENATE("[",S188,IF(P188&gt;1,VALUE(P188),""),IF((D188*3)&gt;((E188*2)+F188),"+","")," ]",VALUE(4)," ",T188,IF(H188&gt;0,VALUE(H188+1),""),"-"," ")))</f>
        <v>[Al4(OH)9(OH2)]3+</v>
      </c>
      <c r="P188" s="5" t="str">
        <f aca="false">IF(C188&lt;1,"",(IF((3*D188)-(2*E188)-F188&gt;0, (3*D188)-(2*E188)-F188, 0)))</f>
        <v/>
      </c>
      <c r="Q188" s="5" t="str">
        <f aca="false">IF(C188&lt;1,"",(27*D188)+(16*(E188+F188+G188))+(F188+(G188*2)))</f>
        <v/>
      </c>
      <c r="R188" s="5" t="str">
        <f aca="false">IF(C188&lt;1,"",27+(16*(H188+(4-H188)))+(4-H188))</f>
        <v/>
      </c>
      <c r="S188" s="5" t="str">
        <f aca="false">CONCATENATE("[",CONCATENATE("Al",IF(D188&gt;1,VALUE(D188),""),IF(E188=0,"",CONCATENATE(" O",IF(E188&gt;1,VALUE(E188),""))),IF(F188=0,"",CONCATENATE("(OH)",IF(F188&gt;1,VALUE(F188),""))),IF(G188=0,"",CONCATENATE("(OH2)",IF(G188&gt;1,VALUE(G188),"")))),"]")</f>
        <v>[Al4(OH)9(OH2)]</v>
      </c>
      <c r="T188" s="5" t="str">
        <f aca="false">CONCATENATE("[",CONCATENATE("Al",IF(H188=0,"",CONCATENATE("O",IF(H188&gt;1,VALUE(H188),""))),CONCATENATE(IF((4-H188)&gt;0,"(OH)",""),IF((4-H188)&gt;1,VALUE(4-H188),""))),"]")</f>
        <v>[Al(OH)4]</v>
      </c>
      <c r="U188" s="5" t="str">
        <f aca="false">IF(B188&gt;0,IF(M188="","",CONCATENATE("[",IF(M188="","",CONCATENATE("Al",IF(D188&gt;1,VALUE(D188),""),IF(E188=0,"",CONCATENATE(" O",IF(E188&gt;1,VALUE(E188),""))),IF(F188=0,"",CONCATENATE("(OH)",IF(F188&gt;1,VALUE(F188),""))),IF(G188=0,"",CONCATENATE("(OH2)",IF(G188&gt;1,VALUE(G188),""))))),"]",IF(M188="","",IF(J188&gt;1,(CONCATENATE(VALUE(J188),"+")),"+")))),"")</f>
        <v/>
      </c>
    </row>
    <row r="189" s="4" customFormat="true" ht="14.05" hidden="false" customHeight="false" outlineLevel="0" collapsed="false">
      <c r="A189" s="5" t="n">
        <v>4</v>
      </c>
      <c r="B189" s="5" t="n">
        <v>0</v>
      </c>
      <c r="C189" s="5" t="n">
        <v>0</v>
      </c>
      <c r="D189" s="3" t="n">
        <v>4</v>
      </c>
      <c r="E189" s="3" t="n">
        <v>2</v>
      </c>
      <c r="F189" s="5" t="n">
        <v>5</v>
      </c>
      <c r="G189" s="5" t="n">
        <v>3</v>
      </c>
      <c r="H189" s="5" t="n">
        <v>0</v>
      </c>
      <c r="I189" s="5" t="n">
        <v>279</v>
      </c>
      <c r="J189" s="5" t="n">
        <v>3</v>
      </c>
      <c r="K189" s="6" t="n">
        <v>93</v>
      </c>
      <c r="L189" s="7" t="n">
        <v>93</v>
      </c>
      <c r="M189" s="5" t="str">
        <f aca="false">IF(K189="no cation","",IF(L189="","non-candidate",""))</f>
        <v/>
      </c>
      <c r="N189" s="5" t="str">
        <f aca="false">IF(M189="","",IF(B189&gt;0,U189,CONCATENATE("[",IF(M189="","",CONCATENATE("Al",IF(C189+(D189*(1+(C189*3)))&gt;1,VALUE(C189+(D189*(1+(C189*3)))),""),CONCATENATE(IF((E189*(1+(C189*3)))+(C189*H189)&gt;0," O",""),IF((E189*(1+(C189*3)))+(C189*H189)&gt;1,VALUE((E189*(1+(C189*3)))+(C189*H189)),"")),IF(F189=0,"",CONCATENATE("(OH)",IF((F189*(1+(C189*3)))+(C189*(4-H189))&gt;1,VALUE((F189*(1+(C189*3)))+(C189*(4-H189))),""))),IF(G189=0,"",CONCATENATE("(OH2)",IF(G189&gt;1,VALUE(G189),""))))),"]",IF(M189="","",IF(J189&gt;1,(CONCATENATE(VALUE(J189),"+")),"+")))))</f>
        <v/>
      </c>
      <c r="O189" s="5" t="str">
        <f aca="false">IF(B189&gt;0,"",IF(C189=0,CONCATENATE("[",CONCATENATE("Al",IF(D189&gt;1,VALUE(D189),""),IF(E189=0,"",CONCATENATE(" O",IF(E189&gt;1,VALUE(E189),""))),IF(F189=0,"",CONCATENATE("(OH)",IF(F189&gt;1,VALUE(F189),""))),IF(G189=0,"",CONCATENATE("(OH2)",IF(G189&gt;1,VALUE(G189),"")))),"]",IF(J189&gt;1,(CONCATENATE(VALUE(J189),"+")),"+")),CONCATENATE("[",S189,IF(P189&gt;1,VALUE(P189),""),IF((D189*3)&gt;((E189*2)+F189),"+","")," ]",VALUE(4)," ",T189,IF(H189&gt;0,VALUE(H189+1),""),"-"," ")))</f>
        <v>[Al4 O2(OH)5(OH2)3]3+</v>
      </c>
      <c r="P189" s="5" t="str">
        <f aca="false">IF(C189&lt;1,"",(IF((3*D189)-(2*E189)-F189&gt;0, (3*D189)-(2*E189)-F189, 0)))</f>
        <v/>
      </c>
      <c r="Q189" s="5" t="str">
        <f aca="false">IF(C189&lt;1,"",(27*D189)+(16*(E189+F189+G189))+(F189+(G189*2)))</f>
        <v/>
      </c>
      <c r="R189" s="5" t="str">
        <f aca="false">IF(C189&lt;1,"",27+(16*(H189+(4-H189)))+(4-H189))</f>
        <v/>
      </c>
      <c r="S189" s="5" t="str">
        <f aca="false">CONCATENATE("[",CONCATENATE("Al",IF(D189&gt;1,VALUE(D189),""),IF(E189=0,"",CONCATENATE(" O",IF(E189&gt;1,VALUE(E189),""))),IF(F189=0,"",CONCATENATE("(OH)",IF(F189&gt;1,VALUE(F189),""))),IF(G189=0,"",CONCATENATE("(OH2)",IF(G189&gt;1,VALUE(G189),"")))),"]")</f>
        <v>[Al4 O2(OH)5(OH2)3]</v>
      </c>
      <c r="T189" s="5" t="str">
        <f aca="false">CONCATENATE("[",CONCATENATE("Al",IF(H189=0,"",CONCATENATE("O",IF(H189&gt;1,VALUE(H189),""))),CONCATENATE(IF((4-H189)&gt;0,"(OH)",""),IF((4-H189)&gt;1,VALUE(4-H189),""))),"]")</f>
        <v>[Al(OH)4]</v>
      </c>
      <c r="U189" s="5" t="str">
        <f aca="false">IF(B189&gt;0,IF(M189="","",CONCATENATE("[",IF(M189="","",CONCATENATE("Al",IF(D189&gt;1,VALUE(D189),""),IF(E189=0,"",CONCATENATE(" O",IF(E189&gt;1,VALUE(E189),""))),IF(F189=0,"",CONCATENATE("(OH)",IF(F189&gt;1,VALUE(F189),""))),IF(G189=0,"",CONCATENATE("(OH2)",IF(G189&gt;1,VALUE(G189),""))))),"]",IF(M189="","",IF(J189&gt;1,(CONCATENATE(VALUE(J189),"+")),"+")))),"")</f>
        <v/>
      </c>
    </row>
    <row r="190" s="4" customFormat="true" ht="14.05" hidden="false" customHeight="false" outlineLevel="0" collapsed="false">
      <c r="A190" s="5" t="n">
        <v>4</v>
      </c>
      <c r="B190" s="5" t="n">
        <v>0</v>
      </c>
      <c r="C190" s="5" t="n">
        <v>0</v>
      </c>
      <c r="D190" s="5" t="n">
        <v>4</v>
      </c>
      <c r="E190" s="5" t="n">
        <v>4</v>
      </c>
      <c r="F190" s="5" t="n">
        <v>1</v>
      </c>
      <c r="G190" s="5" t="n">
        <v>5</v>
      </c>
      <c r="H190" s="5" t="n">
        <v>0</v>
      </c>
      <c r="I190" s="5" t="n">
        <v>279</v>
      </c>
      <c r="J190" s="5" t="n">
        <v>3</v>
      </c>
      <c r="K190" s="6" t="n">
        <v>93</v>
      </c>
      <c r="L190" s="7" t="n">
        <v>93</v>
      </c>
      <c r="M190" s="5" t="str">
        <f aca="false">IF(K190="no cation","",IF(L190="","non-candidate",""))</f>
        <v/>
      </c>
      <c r="N190" s="5" t="str">
        <f aca="false">IF(M190="","",IF(B190&gt;0,U190,CONCATENATE("[",IF(M190="","",CONCATENATE("Al",IF(C190+(D190*(1+(C190*3)))&gt;1,VALUE(C190+(D190*(1+(C190*3)))),""),CONCATENATE(IF((E190*(1+(C190*3)))+(C190*H190)&gt;0," O",""),IF((E190*(1+(C190*3)))+(C190*H190)&gt;1,VALUE((E190*(1+(C190*3)))+(C190*H190)),"")),IF(F190=0,"",CONCATENATE("(OH)",IF((F190*(1+(C190*3)))+(C190*(4-H190))&gt;1,VALUE((F190*(1+(C190*3)))+(C190*(4-H190))),""))),IF(G190=0,"",CONCATENATE("(OH2)",IF(G190&gt;1,VALUE(G190),""))))),"]",IF(M190="","",IF(J190&gt;1,(CONCATENATE(VALUE(J190),"+")),"+")))))</f>
        <v/>
      </c>
      <c r="O190" s="5" t="str">
        <f aca="false">IF(B190&gt;0,"",IF(C190=0,CONCATENATE("[",CONCATENATE("Al",IF(D190&gt;1,VALUE(D190),""),IF(E190=0,"",CONCATENATE(" O",IF(E190&gt;1,VALUE(E190),""))),IF(F190=0,"",CONCATENATE("(OH)",IF(F190&gt;1,VALUE(F190),""))),IF(G190=0,"",CONCATENATE("(OH2)",IF(G190&gt;1,VALUE(G190),"")))),"]",IF(J190&gt;1,(CONCATENATE(VALUE(J190),"+")),"+")),CONCATENATE("[",S190,IF(P190&gt;1,VALUE(P190),""),IF((D190*3)&gt;((E190*2)+F190),"+","")," ]",VALUE(4)," ",T190,IF(H190&gt;0,VALUE(H190+1),""),"-"," ")))</f>
        <v>[Al4 O4(OH)(OH2)5]3+</v>
      </c>
      <c r="P190" s="5" t="str">
        <f aca="false">IF(C190&lt;1,"",(IF((3*D190)-(2*E190)-F190&gt;0, (3*D190)-(2*E190)-F190, 0)))</f>
        <v/>
      </c>
      <c r="Q190" s="5" t="str">
        <f aca="false">IF(C190&lt;1,"",(27*D190)+(16*(E190+F190+G190))+(F190+(G190*2)))</f>
        <v/>
      </c>
      <c r="R190" s="5" t="str">
        <f aca="false">IF(C190&lt;1,"",27+(16*(H190+(4-H190)))+(4-H190))</f>
        <v/>
      </c>
      <c r="S190" s="5" t="str">
        <f aca="false">CONCATENATE("[",CONCATENATE("Al",IF(D190&gt;1,VALUE(D190),""),IF(E190=0,"",CONCATENATE(" O",IF(E190&gt;1,VALUE(E190),""))),IF(F190=0,"",CONCATENATE("(OH)",IF(F190&gt;1,VALUE(F190),""))),IF(G190=0,"",CONCATENATE("(OH2)",IF(G190&gt;1,VALUE(G190),"")))),"]")</f>
        <v>[Al4 O4(OH)(OH2)5]</v>
      </c>
      <c r="T190" s="5" t="str">
        <f aca="false">CONCATENATE("[",CONCATENATE("Al",IF(H190=0,"",CONCATENATE("O",IF(H190&gt;1,VALUE(H190),""))),CONCATENATE(IF((4-H190)&gt;0,"(OH)",""),IF((4-H190)&gt;1,VALUE(4-H190),""))),"]")</f>
        <v>[Al(OH)4]</v>
      </c>
      <c r="U190" s="5" t="str">
        <f aca="false">IF(B190&gt;0,IF(M190="","",CONCATENATE("[",IF(M190="","",CONCATENATE("Al",IF(D190&gt;1,VALUE(D190),""),IF(E190=0,"",CONCATENATE(" O",IF(E190&gt;1,VALUE(E190),""))),IF(F190=0,"",CONCATENATE("(OH)",IF(F190&gt;1,VALUE(F190),""))),IF(G190=0,"",CONCATENATE("(OH2)",IF(G190&gt;1,VALUE(G190),""))))),"]",IF(M190="","",IF(J190&gt;1,(CONCATENATE(VALUE(J190),"+")),"+")))),"")</f>
        <v/>
      </c>
    </row>
    <row r="191" s="4" customFormat="true" ht="14.05" hidden="false" customHeight="false" outlineLevel="0" collapsed="false">
      <c r="A191" s="5" t="n">
        <v>4</v>
      </c>
      <c r="B191" s="5" t="n">
        <v>0</v>
      </c>
      <c r="C191" s="5" t="n">
        <v>0</v>
      </c>
      <c r="D191" s="5" t="n">
        <v>1</v>
      </c>
      <c r="E191" s="5" t="n">
        <v>0</v>
      </c>
      <c r="F191" s="5" t="n">
        <v>2</v>
      </c>
      <c r="G191" s="5" t="n">
        <v>2</v>
      </c>
      <c r="H191" s="5" t="n">
        <v>0</v>
      </c>
      <c r="I191" s="5" t="n">
        <v>97</v>
      </c>
      <c r="J191" s="5" t="n">
        <v>1</v>
      </c>
      <c r="K191" s="6" t="n">
        <v>97</v>
      </c>
      <c r="L191" s="7" t="n">
        <v>97</v>
      </c>
      <c r="M191" s="5" t="s">
        <v>22</v>
      </c>
      <c r="N191" s="5" t="str">
        <f aca="false">IF(M191="","",IF(B191&gt;0,U191,CONCATENATE("[",IF(M191="","",CONCATENATE("Al",IF(C191+(D191*(1+(C191*3)))&gt;1,VALUE(C191+(D191*(1+(C191*3)))),""),CONCATENATE(IF((E191*(1+(C191*3)))+(C191*H191)&gt;0," O",""),IF((E191*(1+(C191*3)))+(C191*H191)&gt;1,VALUE((E191*(1+(C191*3)))+(C191*H191)),"")),IF(F191=0,"",CONCATENATE("(OH)",IF((F191*(1+(C191*3)))+(C191*(4-H191))&gt;1,VALUE((F191*(1+(C191*3)))+(C191*(4-H191))),""))),IF(G191=0,"",CONCATENATE("(OH2)",IF(G191&gt;1,VALUE(G191),""))))),"]",IF(M191="","",IF(J191&gt;1,(CONCATENATE(VALUE(J191),"+")),"+")))))</f>
        <v>[Al(OH)2(OH2)2]+</v>
      </c>
      <c r="O191" s="5" t="str">
        <f aca="false">IF(B191&gt;0,"",IF(C191=0,CONCATENATE("[",CONCATENATE("Al",IF(D191&gt;1,VALUE(D191),""),IF(E191=0,"",CONCATENATE(" O",IF(E191&gt;1,VALUE(E191),""))),IF(F191=0,"",CONCATENATE("(OH)",IF(F191&gt;1,VALUE(F191),""))),IF(G191=0,"",CONCATENATE("(OH2)",IF(G191&gt;1,VALUE(G191),"")))),"]",IF(J191&gt;1,(CONCATENATE(VALUE(J191),"+")),"+")),CONCATENATE("[",S191,IF(P191&gt;1,VALUE(P191),""),IF((D191*3)&gt;((E191*2)+F191),"+","")," ]",VALUE(4)," ",T191,IF(H191&gt;0,VALUE(H191+1),""),"-"," ")))</f>
        <v>[Al(OH)2(OH2)2]+</v>
      </c>
      <c r="P191" s="5" t="str">
        <f aca="false">IF(C191&lt;1,"",(IF((3*D191)-(2*E191)-F191&gt;0, (3*D191)-(2*E191)-F191, 0)))</f>
        <v/>
      </c>
      <c r="Q191" s="5" t="str">
        <f aca="false">IF(C191&lt;1,"",(27*D191)+(16*(E191+F191+G191))+(F191+(G191*2)))</f>
        <v/>
      </c>
      <c r="R191" s="5" t="str">
        <f aca="false">IF(C191&lt;1,"",27+(16*(H191+(4-H191)))+(4-H191))</f>
        <v/>
      </c>
      <c r="S191" s="5" t="str">
        <f aca="false">CONCATENATE("[",CONCATENATE("Al",IF(D191&gt;1,VALUE(D191),""),IF(E191=0,"",CONCATENATE(" O",IF(E191&gt;1,VALUE(E191),""))),IF(F191=0,"",CONCATENATE("(OH)",IF(F191&gt;1,VALUE(F191),""))),IF(G191=0,"",CONCATENATE("(OH2)",IF(G191&gt;1,VALUE(G191),"")))),"]")</f>
        <v>[Al(OH)2(OH2)2]</v>
      </c>
      <c r="T191" s="5" t="str">
        <f aca="false">CONCATENATE("[",CONCATENATE("Al",IF(H191=0,"",CONCATENATE("O",IF(H191&gt;1,VALUE(H191),""))),CONCATENATE(IF((4-H191)&gt;0,"(OH)",""),IF((4-H191)&gt;1,VALUE(4-H191),""))),"]")</f>
        <v>[Al(OH)4]</v>
      </c>
      <c r="U191" s="5" t="str">
        <f aca="false">IF(B191&gt;0,IF(M191="","",CONCATENATE("[",IF(M191="","",CONCATENATE("Al",IF(D191&gt;1,VALUE(D191),""),IF(E191=0,"",CONCATENATE(" O",IF(E191&gt;1,VALUE(E191),""))),IF(F191=0,"",CONCATENATE("(OH)",IF(F191&gt;1,VALUE(F191),""))),IF(G191=0,"",CONCATENATE("(OH2)",IF(G191&gt;1,VALUE(G191),""))))),"]",IF(M191="","",IF(J191&gt;1,(CONCATENATE(VALUE(J191),"+")),"+")))),"")</f>
        <v/>
      </c>
    </row>
    <row r="192" s="4" customFormat="true" ht="13.8" hidden="false" customHeight="false" outlineLevel="0" collapsed="false">
      <c r="A192" s="3" t="n">
        <v>6</v>
      </c>
      <c r="B192" s="3" t="n">
        <v>1</v>
      </c>
      <c r="C192" s="5" t="n">
        <v>0</v>
      </c>
      <c r="D192" s="5" t="n">
        <v>6</v>
      </c>
      <c r="E192" s="5" t="n">
        <v>0</v>
      </c>
      <c r="F192" s="5" t="n">
        <v>12</v>
      </c>
      <c r="G192" s="5" t="n">
        <v>12</v>
      </c>
      <c r="H192" s="5" t="n">
        <v>0</v>
      </c>
      <c r="I192" s="5" t="n">
        <v>582</v>
      </c>
      <c r="J192" s="5" t="n">
        <v>6</v>
      </c>
      <c r="K192" s="6" t="n">
        <v>97</v>
      </c>
      <c r="L192" s="7" t="n">
        <v>97</v>
      </c>
      <c r="M192" s="5" t="s">
        <v>22</v>
      </c>
      <c r="N192" s="5" t="str">
        <f aca="false">IF(M192="","",IF(B192&gt;0,U192,CONCATENATE("[",IF(M192="","",CONCATENATE("Al",IF(C192+(D192*(1+(C192*3)))&gt;1,VALUE(C192+(D192*(1+(C192*3)))),""),CONCATENATE(IF((E192*(1+(C192*3)))+(C192*H192)&gt;0," O",""),IF((E192*(1+(C192*3)))+(C192*H192)&gt;1,VALUE((E192*(1+(C192*3)))+(C192*H192)),"")),IF(F192=0,"",CONCATENATE("(OH)",IF((F192*(1+(C192*3)))+(C192*(4-H192))&gt;1,VALUE((F192*(1+(C192*3)))+(C192*(4-H192))),""))),IF(G192=0,"",CONCATENATE("(OH2)",IF(G192&gt;1,VALUE(G192),""))))),"]",IF(M192="","",IF(J192&gt;1,(CONCATENATE(VALUE(J192),"+")),"+")))))</f>
        <v>[Al6(OH)12(OH2)12]6+</v>
      </c>
      <c r="O192" s="5" t="str">
        <f aca="false">IF(B192&gt;0,"",IF(C192=0,CONCATENATE("[",CONCATENATE("Al",IF(D192&gt;1,VALUE(D192),""),IF(E192=0,"",CONCATENATE(" O",IF(E192&gt;1,VALUE(E192),""))),IF(F192=0,"",CONCATENATE("(OH)",IF(F192&gt;1,VALUE(F192),""))),IF(G192=0,"",CONCATENATE("(OH2)",IF(G192&gt;1,VALUE(G192),"")))),"]",IF(J192&gt;1,(CONCATENATE(VALUE(J192),"+")),"+")),CONCATENATE("[",S192,IF(P192&gt;1,VALUE(P192),""),IF((D192*3)&gt;((E192*2)+F192),"+","")," ]",VALUE(4)," ",T192,IF(H192&gt;0,VALUE(H192+1),""),"-"," ")))</f>
        <v/>
      </c>
      <c r="P192" s="5" t="str">
        <f aca="false">IF(C192&lt;1,"",(IF((3*D192)-(2*E192)-F192&gt;0, (3*D192)-(2*E192)-F192, 0)))</f>
        <v/>
      </c>
      <c r="Q192" s="5" t="str">
        <f aca="false">IF(C192&lt;1,"",(27*D192)+(16*(E192+F192+G192))+(F192+(G192*2)))</f>
        <v/>
      </c>
      <c r="R192" s="5" t="str">
        <f aca="false">IF(C192&lt;1,"",27+(16*(H192+(4-H192)))+(4-H192))</f>
        <v/>
      </c>
      <c r="S192" s="5" t="str">
        <f aca="false">CONCATENATE("[",CONCATENATE("Al",IF(D192&gt;1,VALUE(D192),""),IF(E192=0,"",CONCATENATE(" O",IF(E192&gt;1,VALUE(E192),""))),IF(F192=0,"",CONCATENATE("(OH)",IF(F192&gt;1,VALUE(F192),""))),IF(G192=0,"",CONCATENATE("(OH2)",IF(G192&gt;1,VALUE(G192),"")))),"]")</f>
        <v>[Al6(OH)12(OH2)12]</v>
      </c>
      <c r="T192" s="5" t="str">
        <f aca="false">CONCATENATE("[",CONCATENATE("Al",IF(H192=0,"",CONCATENATE("O",IF(H192&gt;1,VALUE(H192),""))),CONCATENATE(IF((4-H192)&gt;0,"(OH)",""),IF((4-H192)&gt;1,VALUE(4-H192),""))),"]")</f>
        <v>[Al(OH)4]</v>
      </c>
      <c r="U192" s="5" t="str">
        <f aca="false">IF(B192&gt;0,IF(M192="","",CONCATENATE("[",IF(M192="","",CONCATENATE("Al",IF(D192&gt;1,VALUE(D192),""),IF(E192=0,"",CONCATENATE(" O",IF(E192&gt;1,VALUE(E192),""))),IF(F192=0,"",CONCATENATE("(OH)",IF(F192&gt;1,VALUE(F192),""))),IF(G192=0,"",CONCATENATE("(OH2)",IF(G192&gt;1,VALUE(G192),""))))),"]",IF(M192="","",IF(J192&gt;1,(CONCATENATE(VALUE(J192),"+")),"+")))),"")</f>
        <v>[Al6(OH)12(OH2)12]6+</v>
      </c>
    </row>
    <row r="193" s="4" customFormat="true" ht="14.05" hidden="false" customHeight="false" outlineLevel="0" collapsed="false">
      <c r="A193" s="5" t="n">
        <v>6</v>
      </c>
      <c r="B193" s="5" t="n">
        <v>1</v>
      </c>
      <c r="C193" s="5" t="n">
        <v>0</v>
      </c>
      <c r="D193" s="5" t="n">
        <v>6</v>
      </c>
      <c r="E193" s="5" t="n">
        <v>2</v>
      </c>
      <c r="F193" s="5" t="n">
        <v>8</v>
      </c>
      <c r="G193" s="5" t="n">
        <v>14</v>
      </c>
      <c r="H193" s="5" t="n">
        <v>0</v>
      </c>
      <c r="I193" s="5" t="n">
        <v>582</v>
      </c>
      <c r="J193" s="5" t="n">
        <v>6</v>
      </c>
      <c r="K193" s="6" t="n">
        <v>97</v>
      </c>
      <c r="L193" s="7" t="n">
        <v>97</v>
      </c>
      <c r="M193" s="5" t="s">
        <v>22</v>
      </c>
      <c r="N193" s="5" t="str">
        <f aca="false">IF(M193="","",IF(B193&gt;0,U193,CONCATENATE("[",IF(M193="","",CONCATENATE("Al",IF(C193+(D193*(1+(C193*3)))&gt;1,VALUE(C193+(D193*(1+(C193*3)))),""),CONCATENATE(IF((E193*(1+(C193*3)))+(C193*H193)&gt;0," O",""),IF((E193*(1+(C193*3)))+(C193*H193)&gt;1,VALUE((E193*(1+(C193*3)))+(C193*H193)),"")),IF(F193=0,"",CONCATENATE("(OH)",IF((F193*(1+(C193*3)))+(C193*(4-H193))&gt;1,VALUE((F193*(1+(C193*3)))+(C193*(4-H193))),""))),IF(G193=0,"",CONCATENATE("(OH2)",IF(G193&gt;1,VALUE(G193),""))))),"]",IF(M193="","",IF(J193&gt;1,(CONCATENATE(VALUE(J193),"+")),"+")))))</f>
        <v>[Al6 O2(OH)8(OH2)14]6+</v>
      </c>
      <c r="O193" s="5" t="str">
        <f aca="false">IF(B193&gt;0,"",IF(C193=0,CONCATENATE("[",CONCATENATE("Al",IF(D193&gt;1,VALUE(D193),""),IF(E193=0,"",CONCATENATE(" O",IF(E193&gt;1,VALUE(E193),""))),IF(F193=0,"",CONCATENATE("(OH)",IF(F193&gt;1,VALUE(F193),""))),IF(G193=0,"",CONCATENATE("(OH2)",IF(G193&gt;1,VALUE(G193),"")))),"]",IF(J193&gt;1,(CONCATENATE(VALUE(J193),"+")),"+")),CONCATENATE("[",S193,IF(P193&gt;1,VALUE(P193),""),IF((D193*3)&gt;((E193*2)+F193),"+","")," ]",VALUE(4)," ",T193,IF(H193&gt;0,VALUE(H193+1),""),"-"," ")))</f>
        <v/>
      </c>
      <c r="P193" s="5" t="str">
        <f aca="false">IF(C193&lt;1,"",(IF((3*D193)-(2*E193)-F193&gt;0, (3*D193)-(2*E193)-F193, 0)))</f>
        <v/>
      </c>
      <c r="Q193" s="5" t="str">
        <f aca="false">IF(C193&lt;1,"",(27*D193)+(16*(E193+F193+G193))+(F193+(G193*2)))</f>
        <v/>
      </c>
      <c r="R193" s="5" t="str">
        <f aca="false">IF(C193&lt;1,"",27+(16*(H193+(4-H193)))+(4-H193))</f>
        <v/>
      </c>
      <c r="S193" s="5" t="str">
        <f aca="false">CONCATENATE("[",CONCATENATE("Al",IF(D193&gt;1,VALUE(D193),""),IF(E193=0,"",CONCATENATE(" O",IF(E193&gt;1,VALUE(E193),""))),IF(F193=0,"",CONCATENATE("(OH)",IF(F193&gt;1,VALUE(F193),""))),IF(G193=0,"",CONCATENATE("(OH2)",IF(G193&gt;1,VALUE(G193),"")))),"]")</f>
        <v>[Al6 O2(OH)8(OH2)14]</v>
      </c>
      <c r="T193" s="5" t="str">
        <f aca="false">CONCATENATE("[",CONCATENATE("Al",IF(H193=0,"",CONCATENATE("O",IF(H193&gt;1,VALUE(H193),""))),CONCATENATE(IF((4-H193)&gt;0,"(OH)",""),IF((4-H193)&gt;1,VALUE(4-H193),""))),"]")</f>
        <v>[Al(OH)4]</v>
      </c>
      <c r="U193" s="5" t="str">
        <f aca="false">IF(B193&gt;0,IF(M193="","",CONCATENATE("[",IF(M193="","",CONCATENATE("Al",IF(D193&gt;1,VALUE(D193),""),IF(E193=0,"",CONCATENATE(" O",IF(E193&gt;1,VALUE(E193),""))),IF(F193=0,"",CONCATENATE("(OH)",IF(F193&gt;1,VALUE(F193),""))),IF(G193=0,"",CONCATENATE("(OH2)",IF(G193&gt;1,VALUE(G193),""))))),"]",IF(M193="","",IF(J193&gt;1,(CONCATENATE(VALUE(J193),"+")),"+")))),"")</f>
        <v>[Al6 O2(OH)8(OH2)14]6+</v>
      </c>
    </row>
    <row r="194" s="4" customFormat="true" ht="14.05" hidden="false" customHeight="false" outlineLevel="0" collapsed="false">
      <c r="A194" s="5" t="n">
        <v>6</v>
      </c>
      <c r="B194" s="5" t="n">
        <v>1</v>
      </c>
      <c r="C194" s="5" t="n">
        <v>0</v>
      </c>
      <c r="D194" s="5" t="n">
        <v>6</v>
      </c>
      <c r="E194" s="5" t="n">
        <v>4</v>
      </c>
      <c r="F194" s="5" t="n">
        <v>4</v>
      </c>
      <c r="G194" s="5" t="n">
        <v>16</v>
      </c>
      <c r="H194" s="5" t="n">
        <v>0</v>
      </c>
      <c r="I194" s="5" t="n">
        <v>582</v>
      </c>
      <c r="J194" s="5" t="n">
        <v>6</v>
      </c>
      <c r="K194" s="6" t="n">
        <v>97</v>
      </c>
      <c r="L194" s="7" t="n">
        <v>97</v>
      </c>
      <c r="M194" s="5" t="s">
        <v>22</v>
      </c>
      <c r="N194" s="5" t="str">
        <f aca="false">IF(M194="","",IF(B194&gt;0,U194,CONCATENATE("[",IF(M194="","",CONCATENATE("Al",IF(C194+(D194*(1+(C194*3)))&gt;1,VALUE(C194+(D194*(1+(C194*3)))),""),CONCATENATE(IF((E194*(1+(C194*3)))+(C194*H194)&gt;0," O",""),IF((E194*(1+(C194*3)))+(C194*H194)&gt;1,VALUE((E194*(1+(C194*3)))+(C194*H194)),"")),IF(F194=0,"",CONCATENATE("(OH)",IF((F194*(1+(C194*3)))+(C194*(4-H194))&gt;1,VALUE((F194*(1+(C194*3)))+(C194*(4-H194))),""))),IF(G194=0,"",CONCATENATE("(OH2)",IF(G194&gt;1,VALUE(G194),""))))),"]",IF(M194="","",IF(J194&gt;1,(CONCATENATE(VALUE(J194),"+")),"+")))))</f>
        <v>[Al6 O4(OH)4(OH2)16]6+</v>
      </c>
      <c r="O194" s="5" t="str">
        <f aca="false">IF(B194&gt;0,"",IF(C194=0,CONCATENATE("[",CONCATENATE("Al",IF(D194&gt;1,VALUE(D194),""),IF(E194=0,"",CONCATENATE(" O",IF(E194&gt;1,VALUE(E194),""))),IF(F194=0,"",CONCATENATE("(OH)",IF(F194&gt;1,VALUE(F194),""))),IF(G194=0,"",CONCATENATE("(OH2)",IF(G194&gt;1,VALUE(G194),"")))),"]",IF(J194&gt;1,(CONCATENATE(VALUE(J194),"+")),"+")),CONCATENATE("[",S194,IF(P194&gt;1,VALUE(P194),""),IF((D194*3)&gt;((E194*2)+F194),"+","")," ]",VALUE(4)," ",T194,IF(H194&gt;0,VALUE(H194+1),""),"-"," ")))</f>
        <v/>
      </c>
      <c r="P194" s="5" t="str">
        <f aca="false">IF(C194&lt;1,"",(IF((3*D194)-(2*E194)-F194&gt;0, (3*D194)-(2*E194)-F194, 0)))</f>
        <v/>
      </c>
      <c r="Q194" s="5" t="str">
        <f aca="false">IF(C194&lt;1,"",(27*D194)+(16*(E194+F194+G194))+(F194+(G194*2)))</f>
        <v/>
      </c>
      <c r="R194" s="5" t="str">
        <f aca="false">IF(C194&lt;1,"",27+(16*(H194+(4-H194)))+(4-H194))</f>
        <v/>
      </c>
      <c r="S194" s="5" t="str">
        <f aca="false">CONCATENATE("[",CONCATENATE("Al",IF(D194&gt;1,VALUE(D194),""),IF(E194=0,"",CONCATENATE(" O",IF(E194&gt;1,VALUE(E194),""))),IF(F194=0,"",CONCATENATE("(OH)",IF(F194&gt;1,VALUE(F194),""))),IF(G194=0,"",CONCATENATE("(OH2)",IF(G194&gt;1,VALUE(G194),"")))),"]")</f>
        <v>[Al6 O4(OH)4(OH2)16]</v>
      </c>
      <c r="T194" s="5" t="str">
        <f aca="false">CONCATENATE("[",CONCATENATE("Al",IF(H194=0,"",CONCATENATE("O",IF(H194&gt;1,VALUE(H194),""))),CONCATENATE(IF((4-H194)&gt;0,"(OH)",""),IF((4-H194)&gt;1,VALUE(4-H194),""))),"]")</f>
        <v>[Al(OH)4]</v>
      </c>
      <c r="U194" s="5" t="str">
        <f aca="false">IF(B194&gt;0,IF(M194="","",CONCATENATE("[",IF(M194="","",CONCATENATE("Al",IF(D194&gt;1,VALUE(D194),""),IF(E194=0,"",CONCATENATE(" O",IF(E194&gt;1,VALUE(E194),""))),IF(F194=0,"",CONCATENATE("(OH)",IF(F194&gt;1,VALUE(F194),""))),IF(G194=0,"",CONCATENATE("(OH2)",IF(G194&gt;1,VALUE(G194),""))))),"]",IF(M194="","",IF(J194&gt;1,(CONCATENATE(VALUE(J194),"+")),"+")))),"")</f>
        <v>[Al6 O4(OH)4(OH2)16]6+</v>
      </c>
    </row>
    <row r="195" s="4" customFormat="true" ht="14.05" hidden="false" customHeight="false" outlineLevel="0" collapsed="false">
      <c r="A195" s="3" t="n">
        <v>6</v>
      </c>
      <c r="B195" s="3" t="n">
        <v>1</v>
      </c>
      <c r="C195" s="5" t="n">
        <v>0</v>
      </c>
      <c r="D195" s="3" t="n">
        <v>6</v>
      </c>
      <c r="E195" s="3" t="n">
        <v>6</v>
      </c>
      <c r="F195" s="3" t="n">
        <v>0</v>
      </c>
      <c r="G195" s="3" t="n">
        <v>18</v>
      </c>
      <c r="H195" s="5" t="n">
        <v>0</v>
      </c>
      <c r="I195" s="5" t="n">
        <v>582</v>
      </c>
      <c r="J195" s="5" t="n">
        <v>6</v>
      </c>
      <c r="K195" s="6" t="n">
        <v>97</v>
      </c>
      <c r="L195" s="7" t="n">
        <v>97</v>
      </c>
      <c r="M195" s="5" t="s">
        <v>22</v>
      </c>
      <c r="N195" s="5" t="str">
        <f aca="false">IF(M195="","",IF(B195&gt;0,U195,CONCATENATE("[",IF(M195="","",CONCATENATE("Al",IF(C195+(D195*(1+(C195*3)))&gt;1,VALUE(C195+(D195*(1+(C195*3)))),""),CONCATENATE(IF((E195*(1+(C195*3)))+(C195*H195)&gt;0," O",""),IF((E195*(1+(C195*3)))+(C195*H195)&gt;1,VALUE((E195*(1+(C195*3)))+(C195*H195)),"")),IF(F195=0,"",CONCATENATE("(OH)",IF((F195*(1+(C195*3)))+(C195*(4-H195))&gt;1,VALUE((F195*(1+(C195*3)))+(C195*(4-H195))),""))),IF(G195=0,"",CONCATENATE("(OH2)",IF(G195&gt;1,VALUE(G195),""))))),"]",IF(M195="","",IF(J195&gt;1,(CONCATENATE(VALUE(J195),"+")),"+")))))</f>
        <v>[Al6 O6(OH2)18]6+</v>
      </c>
      <c r="O195" s="5" t="str">
        <f aca="false">IF(B195&gt;0,"",IF(C195=0,CONCATENATE("[",CONCATENATE("Al",IF(D195&gt;1,VALUE(D195),""),IF(E195=0,"",CONCATENATE(" O",IF(E195&gt;1,VALUE(E195),""))),IF(F195=0,"",CONCATENATE("(OH)",IF(F195&gt;1,VALUE(F195),""))),IF(G195=0,"",CONCATENATE("(OH2)",IF(G195&gt;1,VALUE(G195),"")))),"]",IF(J195&gt;1,(CONCATENATE(VALUE(J195),"+")),"+")),CONCATENATE("[",S195,IF(P195&gt;1,VALUE(P195),""),IF((D195*3)&gt;((E195*2)+F195),"+","")," ]",VALUE(4)," ",T195,IF(H195&gt;0,VALUE(H195+1),""),"-"," ")))</f>
        <v/>
      </c>
      <c r="P195" s="5" t="str">
        <f aca="false">IF(C195&lt;1,"",(IF((3*D195)-(2*E195)-F195&gt;0, (3*D195)-(2*E195)-F195, 0)))</f>
        <v/>
      </c>
      <c r="Q195" s="5" t="str">
        <f aca="false">IF(C195&lt;1,"",(27*D195)+(16*(E195+F195+G195))+(F195+(G195*2)))</f>
        <v/>
      </c>
      <c r="R195" s="5" t="str">
        <f aca="false">IF(C195&lt;1,"",27+(16*(H195+(4-H195)))+(4-H195))</f>
        <v/>
      </c>
      <c r="S195" s="5" t="str">
        <f aca="false">CONCATENATE("[",CONCATENATE("Al",IF(D195&gt;1,VALUE(D195),""),IF(E195=0,"",CONCATENATE(" O",IF(E195&gt;1,VALUE(E195),""))),IF(F195=0,"",CONCATENATE("(OH)",IF(F195&gt;1,VALUE(F195),""))),IF(G195=0,"",CONCATENATE("(OH2)",IF(G195&gt;1,VALUE(G195),"")))),"]")</f>
        <v>[Al6 O6(OH2)18]</v>
      </c>
      <c r="T195" s="5" t="str">
        <f aca="false">CONCATENATE("[",CONCATENATE("Al",IF(H195=0,"",CONCATENATE("O",IF(H195&gt;1,VALUE(H195),""))),CONCATENATE(IF((4-H195)&gt;0,"(OH)",""),IF((4-H195)&gt;1,VALUE(4-H195),""))),"]")</f>
        <v>[Al(OH)4]</v>
      </c>
      <c r="U195" s="5" t="str">
        <f aca="false">IF(B195&gt;0,IF(M195="","",CONCATENATE("[",IF(M195="","",CONCATENATE("Al",IF(D195&gt;1,VALUE(D195),""),IF(E195=0,"",CONCATENATE(" O",IF(E195&gt;1,VALUE(E195),""))),IF(F195=0,"",CONCATENATE("(OH)",IF(F195&gt;1,VALUE(F195),""))),IF(G195=0,"",CONCATENATE("(OH2)",IF(G195&gt;1,VALUE(G195),""))))),"]",IF(M195="","",IF(J195&gt;1,(CONCATENATE(VALUE(J195),"+")),"+")))),"")</f>
        <v>[Al6 O6(OH2)18]6+</v>
      </c>
    </row>
    <row r="196" s="4" customFormat="true" ht="14.05" hidden="false" customHeight="false" outlineLevel="0" collapsed="false">
      <c r="A196" s="5" t="n">
        <v>4</v>
      </c>
      <c r="B196" s="5" t="n">
        <v>0</v>
      </c>
      <c r="C196" s="5" t="n">
        <v>0</v>
      </c>
      <c r="D196" s="5" t="n">
        <v>6</v>
      </c>
      <c r="E196" s="5" t="n">
        <v>0</v>
      </c>
      <c r="F196" s="5" t="n">
        <v>14</v>
      </c>
      <c r="G196" s="5" t="n">
        <v>0</v>
      </c>
      <c r="H196" s="5" t="n">
        <v>0</v>
      </c>
      <c r="I196" s="5" t="n">
        <v>400</v>
      </c>
      <c r="J196" s="5" t="n">
        <v>4</v>
      </c>
      <c r="K196" s="6" t="n">
        <v>100</v>
      </c>
      <c r="L196" s="7" t="n">
        <v>100</v>
      </c>
      <c r="M196" s="5" t="str">
        <f aca="false">IF(K196="no cation","",IF(L196="","non-candidate",""))</f>
        <v/>
      </c>
      <c r="N196" s="5" t="str">
        <f aca="false">IF(M196="","",IF(B196&gt;0,U196,CONCATENATE("[",IF(M196="","",CONCATENATE("Al",IF(C196+(D196*(1+(C196*3)))&gt;1,VALUE(C196+(D196*(1+(C196*3)))),""),CONCATENATE(IF((E196*(1+(C196*3)))+(C196*H196)&gt;0," O",""),IF((E196*(1+(C196*3)))+(C196*H196)&gt;1,VALUE((E196*(1+(C196*3)))+(C196*H196)),"")),IF(F196=0,"",CONCATENATE("(OH)",IF((F196*(1+(C196*3)))+(C196*(4-H196))&gt;1,VALUE((F196*(1+(C196*3)))+(C196*(4-H196))),""))),IF(G196=0,"",CONCATENATE("(OH2)",IF(G196&gt;1,VALUE(G196),""))))),"]",IF(M196="","",IF(J196&gt;1,(CONCATENATE(VALUE(J196),"+")),"+")))))</f>
        <v/>
      </c>
      <c r="O196" s="5" t="str">
        <f aca="false">IF(B196&gt;0,"",IF(C196=0,CONCATENATE("[",CONCATENATE("Al",IF(D196&gt;1,VALUE(D196),""),IF(E196=0,"",CONCATENATE(" O",IF(E196&gt;1,VALUE(E196),""))),IF(F196=0,"",CONCATENATE("(OH)",IF(F196&gt;1,VALUE(F196),""))),IF(G196=0,"",CONCATENATE("(OH2)",IF(G196&gt;1,VALUE(G196),"")))),"]",IF(J196&gt;1,(CONCATENATE(VALUE(J196),"+")),"+")),CONCATENATE("[",S196,IF(P196&gt;1,VALUE(P196),""),IF((D196*3)&gt;((E196*2)+F196),"+","")," ]",VALUE(4)," ",T196,IF(H196&gt;0,VALUE(H196+1),""),"-"," ")))</f>
        <v>[Al6(OH)14]4+</v>
      </c>
      <c r="P196" s="5" t="str">
        <f aca="false">IF(C196&lt;1,"",(IF((3*D196)-(2*E196)-F196&gt;0, (3*D196)-(2*E196)-F196, 0)))</f>
        <v/>
      </c>
      <c r="Q196" s="5" t="str">
        <f aca="false">IF(C196&lt;1,"",(27*D196)+(16*(E196+F196+G196))+(F196+(G196*2)))</f>
        <v/>
      </c>
      <c r="R196" s="5" t="str">
        <f aca="false">IF(C196&lt;1,"",27+(16*(H196+(4-H196)))+(4-H196))</f>
        <v/>
      </c>
      <c r="S196" s="5" t="str">
        <f aca="false">CONCATENATE("[",CONCATENATE("Al",IF(D196&gt;1,VALUE(D196),""),IF(E196=0,"",CONCATENATE(" O",IF(E196&gt;1,VALUE(E196),""))),IF(F196=0,"",CONCATENATE("(OH)",IF(F196&gt;1,VALUE(F196),""))),IF(G196=0,"",CONCATENATE("(OH2)",IF(G196&gt;1,VALUE(G196),"")))),"]")</f>
        <v>[Al6(OH)14]</v>
      </c>
      <c r="T196" s="5" t="str">
        <f aca="false">CONCATENATE("[",CONCATENATE("Al",IF(H196=0,"",CONCATENATE("O",IF(H196&gt;1,VALUE(H196),""))),CONCATENATE(IF((4-H196)&gt;0,"(OH)",""),IF((4-H196)&gt;1,VALUE(4-H196),""))),"]")</f>
        <v>[Al(OH)4]</v>
      </c>
      <c r="U196" s="5" t="str">
        <f aca="false">IF(B196&gt;0,IF(M196="","",CONCATENATE("[",IF(M196="","",CONCATENATE("Al",IF(D196&gt;1,VALUE(D196),""),IF(E196=0,"",CONCATENATE(" O",IF(E196&gt;1,VALUE(E196),""))),IF(F196=0,"",CONCATENATE("(OH)",IF(F196&gt;1,VALUE(F196),""))),IF(G196=0,"",CONCATENATE("(OH2)",IF(G196&gt;1,VALUE(G196),""))))),"]",IF(M196="","",IF(J196&gt;1,(CONCATENATE(VALUE(J196),"+")),"+")))),"")</f>
        <v/>
      </c>
    </row>
    <row r="197" s="4" customFormat="true" ht="14.05" hidden="false" customHeight="false" outlineLevel="0" collapsed="false">
      <c r="A197" s="5" t="n">
        <v>4</v>
      </c>
      <c r="B197" s="5" t="n">
        <v>0</v>
      </c>
      <c r="C197" s="5" t="n">
        <v>0</v>
      </c>
      <c r="D197" s="5" t="n">
        <v>6</v>
      </c>
      <c r="E197" s="5" t="n">
        <v>2</v>
      </c>
      <c r="F197" s="5" t="n">
        <v>10</v>
      </c>
      <c r="G197" s="5" t="n">
        <v>2</v>
      </c>
      <c r="H197" s="5" t="n">
        <v>0</v>
      </c>
      <c r="I197" s="5" t="n">
        <v>400</v>
      </c>
      <c r="J197" s="5" t="n">
        <v>4</v>
      </c>
      <c r="K197" s="6" t="n">
        <v>100</v>
      </c>
      <c r="L197" s="7" t="n">
        <v>100</v>
      </c>
      <c r="M197" s="5" t="str">
        <f aca="false">IF(K197="no cation","",IF(L197="","non-candidate",""))</f>
        <v/>
      </c>
      <c r="N197" s="5" t="str">
        <f aca="false">IF(M197="","",IF(B197&gt;0,U197,CONCATENATE("[",IF(M197="","",CONCATENATE("Al",IF(C197+(D197*(1+(C197*3)))&gt;1,VALUE(C197+(D197*(1+(C197*3)))),""),CONCATENATE(IF((E197*(1+(C197*3)))+(C197*H197)&gt;0," O",""),IF((E197*(1+(C197*3)))+(C197*H197)&gt;1,VALUE((E197*(1+(C197*3)))+(C197*H197)),"")),IF(F197=0,"",CONCATENATE("(OH)",IF((F197*(1+(C197*3)))+(C197*(4-H197))&gt;1,VALUE((F197*(1+(C197*3)))+(C197*(4-H197))),""))),IF(G197=0,"",CONCATENATE("(OH2)",IF(G197&gt;1,VALUE(G197),""))))),"]",IF(M197="","",IF(J197&gt;1,(CONCATENATE(VALUE(J197),"+")),"+")))))</f>
        <v/>
      </c>
      <c r="O197" s="5" t="str">
        <f aca="false">IF(B197&gt;0,"",IF(C197=0,CONCATENATE("[",CONCATENATE("Al",IF(D197&gt;1,VALUE(D197),""),IF(E197=0,"",CONCATENATE(" O",IF(E197&gt;1,VALUE(E197),""))),IF(F197=0,"",CONCATENATE("(OH)",IF(F197&gt;1,VALUE(F197),""))),IF(G197=0,"",CONCATENATE("(OH2)",IF(G197&gt;1,VALUE(G197),"")))),"]",IF(J197&gt;1,(CONCATENATE(VALUE(J197),"+")),"+")),CONCATENATE("[",S197,IF(P197&gt;1,VALUE(P197),""),IF((D197*3)&gt;((E197*2)+F197),"+","")," ]",VALUE(4)," ",T197,IF(H197&gt;0,VALUE(H197+1),""),"-"," ")))</f>
        <v>[Al6 O2(OH)10(OH2)2]4+</v>
      </c>
      <c r="P197" s="5" t="str">
        <f aca="false">IF(C197&lt;1,"",(IF((3*D197)-(2*E197)-F197&gt;0, (3*D197)-(2*E197)-F197, 0)))</f>
        <v/>
      </c>
      <c r="Q197" s="5" t="str">
        <f aca="false">IF(C197&lt;1,"",(27*D197)+(16*(E197+F197+G197))+(F197+(G197*2)))</f>
        <v/>
      </c>
      <c r="R197" s="5" t="str">
        <f aca="false">IF(C197&lt;1,"",27+(16*(H197+(4-H197)))+(4-H197))</f>
        <v/>
      </c>
      <c r="S197" s="5" t="str">
        <f aca="false">CONCATENATE("[",CONCATENATE("Al",IF(D197&gt;1,VALUE(D197),""),IF(E197=0,"",CONCATENATE(" O",IF(E197&gt;1,VALUE(E197),""))),IF(F197=0,"",CONCATENATE("(OH)",IF(F197&gt;1,VALUE(F197),""))),IF(G197=0,"",CONCATENATE("(OH2)",IF(G197&gt;1,VALUE(G197),"")))),"]")</f>
        <v>[Al6 O2(OH)10(OH2)2]</v>
      </c>
      <c r="T197" s="5" t="str">
        <f aca="false">CONCATENATE("[",CONCATENATE("Al",IF(H197=0,"",CONCATENATE("O",IF(H197&gt;1,VALUE(H197),""))),CONCATENATE(IF((4-H197)&gt;0,"(OH)",""),IF((4-H197)&gt;1,VALUE(4-H197),""))),"]")</f>
        <v>[Al(OH)4]</v>
      </c>
      <c r="U197" s="5" t="str">
        <f aca="false">IF(B197&gt;0,IF(M197="","",CONCATENATE("[",IF(M197="","",CONCATENATE("Al",IF(D197&gt;1,VALUE(D197),""),IF(E197=0,"",CONCATENATE(" O",IF(E197&gt;1,VALUE(E197),""))),IF(F197=0,"",CONCATENATE("(OH)",IF(F197&gt;1,VALUE(F197),""))),IF(G197=0,"",CONCATENATE("(OH2)",IF(G197&gt;1,VALUE(G197),""))))),"]",IF(M197="","",IF(J197&gt;1,(CONCATENATE(VALUE(J197),"+")),"+")))),"")</f>
        <v/>
      </c>
    </row>
    <row r="198" s="4" customFormat="true" ht="14.05" hidden="false" customHeight="false" outlineLevel="0" collapsed="false">
      <c r="A198" s="5" t="n">
        <v>4</v>
      </c>
      <c r="B198" s="5" t="n">
        <v>0</v>
      </c>
      <c r="C198" s="5" t="n">
        <v>0</v>
      </c>
      <c r="D198" s="5" t="n">
        <v>6</v>
      </c>
      <c r="E198" s="5" t="n">
        <v>4</v>
      </c>
      <c r="F198" s="5" t="n">
        <v>6</v>
      </c>
      <c r="G198" s="5" t="n">
        <v>4</v>
      </c>
      <c r="H198" s="5" t="n">
        <v>0</v>
      </c>
      <c r="I198" s="5" t="n">
        <v>400</v>
      </c>
      <c r="J198" s="5" t="n">
        <v>4</v>
      </c>
      <c r="K198" s="6" t="n">
        <v>100</v>
      </c>
      <c r="L198" s="7" t="n">
        <v>100</v>
      </c>
      <c r="M198" s="5" t="str">
        <f aca="false">IF(K198="no cation","",IF(L198="","non-candidate",""))</f>
        <v/>
      </c>
      <c r="N198" s="5" t="str">
        <f aca="false">IF(M198="","",IF(B198&gt;0,U198,CONCATENATE("[",IF(M198="","",CONCATENATE("Al",IF(C198+(D198*(1+(C198*3)))&gt;1,VALUE(C198+(D198*(1+(C198*3)))),""),CONCATENATE(IF((E198*(1+(C198*3)))+(C198*H198)&gt;0," O",""),IF((E198*(1+(C198*3)))+(C198*H198)&gt;1,VALUE((E198*(1+(C198*3)))+(C198*H198)),"")),IF(F198=0,"",CONCATENATE("(OH)",IF((F198*(1+(C198*3)))+(C198*(4-H198))&gt;1,VALUE((F198*(1+(C198*3)))+(C198*(4-H198))),""))),IF(G198=0,"",CONCATENATE("(OH2)",IF(G198&gt;1,VALUE(G198),""))))),"]",IF(M198="","",IF(J198&gt;1,(CONCATENATE(VALUE(J198),"+")),"+")))))</f>
        <v/>
      </c>
      <c r="O198" s="5" t="str">
        <f aca="false">IF(B198&gt;0,"",IF(C198=0,CONCATENATE("[",CONCATENATE("Al",IF(D198&gt;1,VALUE(D198),""),IF(E198=0,"",CONCATENATE(" O",IF(E198&gt;1,VALUE(E198),""))),IF(F198=0,"",CONCATENATE("(OH)",IF(F198&gt;1,VALUE(F198),""))),IF(G198=0,"",CONCATENATE("(OH2)",IF(G198&gt;1,VALUE(G198),"")))),"]",IF(J198&gt;1,(CONCATENATE(VALUE(J198),"+")),"+")),CONCATENATE("[",S198,IF(P198&gt;1,VALUE(P198),""),IF((D198*3)&gt;((E198*2)+F198),"+","")," ]",VALUE(4)," ",T198,IF(H198&gt;0,VALUE(H198+1),""),"-"," ")))</f>
        <v>[Al6 O4(OH)6(OH2)4]4+</v>
      </c>
      <c r="P198" s="5" t="str">
        <f aca="false">IF(C198&lt;1,"",(IF((3*D198)-(2*E198)-F198&gt;0, (3*D198)-(2*E198)-F198, 0)))</f>
        <v/>
      </c>
      <c r="Q198" s="5" t="str">
        <f aca="false">IF(C198&lt;1,"",(27*D198)+(16*(E198+F198+G198))+(F198+(G198*2)))</f>
        <v/>
      </c>
      <c r="R198" s="5" t="str">
        <f aca="false">IF(C198&lt;1,"",27+(16*(H198+(4-H198)))+(4-H198))</f>
        <v/>
      </c>
      <c r="S198" s="5" t="str">
        <f aca="false">CONCATENATE("[",CONCATENATE("Al",IF(D198&gt;1,VALUE(D198),""),IF(E198=0,"",CONCATENATE(" O",IF(E198&gt;1,VALUE(E198),""))),IF(F198=0,"",CONCATENATE("(OH)",IF(F198&gt;1,VALUE(F198),""))),IF(G198=0,"",CONCATENATE("(OH2)",IF(G198&gt;1,VALUE(G198),"")))),"]")</f>
        <v>[Al6 O4(OH)6(OH2)4]</v>
      </c>
      <c r="T198" s="5" t="str">
        <f aca="false">CONCATENATE("[",CONCATENATE("Al",IF(H198=0,"",CONCATENATE("O",IF(H198&gt;1,VALUE(H198),""))),CONCATENATE(IF((4-H198)&gt;0,"(OH)",""),IF((4-H198)&gt;1,VALUE(4-H198),""))),"]")</f>
        <v>[Al(OH)4]</v>
      </c>
      <c r="U198" s="5" t="str">
        <f aca="false">IF(B198&gt;0,IF(M198="","",CONCATENATE("[",IF(M198="","",CONCATENATE("Al",IF(D198&gt;1,VALUE(D198),""),IF(E198=0,"",CONCATENATE(" O",IF(E198&gt;1,VALUE(E198),""))),IF(F198=0,"",CONCATENATE("(OH)",IF(F198&gt;1,VALUE(F198),""))),IF(G198=0,"",CONCATENATE("(OH2)",IF(G198&gt;1,VALUE(G198),""))))),"]",IF(M198="","",IF(J198&gt;1,(CONCATENATE(VALUE(J198),"+")),"+")))),"")</f>
        <v/>
      </c>
    </row>
    <row r="199" s="4" customFormat="true" ht="14.05" hidden="false" customHeight="false" outlineLevel="0" collapsed="false">
      <c r="A199" s="3" t="n">
        <v>4</v>
      </c>
      <c r="B199" s="3" t="n">
        <v>0</v>
      </c>
      <c r="C199" s="5" t="n">
        <v>0</v>
      </c>
      <c r="D199" s="3" t="n">
        <v>6</v>
      </c>
      <c r="E199" s="3" t="n">
        <v>6</v>
      </c>
      <c r="F199" s="3" t="n">
        <v>2</v>
      </c>
      <c r="G199" s="3" t="n">
        <v>6</v>
      </c>
      <c r="H199" s="5" t="n">
        <v>0</v>
      </c>
      <c r="I199" s="5" t="n">
        <v>400</v>
      </c>
      <c r="J199" s="5" t="n">
        <v>4</v>
      </c>
      <c r="K199" s="6" t="n">
        <v>100</v>
      </c>
      <c r="L199" s="7" t="n">
        <v>100</v>
      </c>
      <c r="M199" s="5" t="str">
        <f aca="false">IF(K199="no cation","",IF(L199="","non-candidate",""))</f>
        <v/>
      </c>
      <c r="N199" s="5" t="str">
        <f aca="false">IF(M199="","",IF(B199&gt;0,U199,CONCATENATE("[",IF(M199="","",CONCATENATE("Al",IF(C199+(D199*(1+(C199*3)))&gt;1,VALUE(C199+(D199*(1+(C199*3)))),""),CONCATENATE(IF((E199*(1+(C199*3)))+(C199*H199)&gt;0," O",""),IF((E199*(1+(C199*3)))+(C199*H199)&gt;1,VALUE((E199*(1+(C199*3)))+(C199*H199)),"")),IF(F199=0,"",CONCATENATE("(OH)",IF((F199*(1+(C199*3)))+(C199*(4-H199))&gt;1,VALUE((F199*(1+(C199*3)))+(C199*(4-H199))),""))),IF(G199=0,"",CONCATENATE("(OH2)",IF(G199&gt;1,VALUE(G199),""))))),"]",IF(M199="","",IF(J199&gt;1,(CONCATENATE(VALUE(J199),"+")),"+")))))</f>
        <v/>
      </c>
      <c r="O199" s="5" t="str">
        <f aca="false">IF(B199&gt;0,"",IF(C199=0,CONCATENATE("[",CONCATENATE("Al",IF(D199&gt;1,VALUE(D199),""),IF(E199=0,"",CONCATENATE(" O",IF(E199&gt;1,VALUE(E199),""))),IF(F199=0,"",CONCATENATE("(OH)",IF(F199&gt;1,VALUE(F199),""))),IF(G199=0,"",CONCATENATE("(OH2)",IF(G199&gt;1,VALUE(G199),"")))),"]",IF(J199&gt;1,(CONCATENATE(VALUE(J199),"+")),"+")),CONCATENATE("[",S199,IF(P199&gt;1,VALUE(P199),""),IF((D199*3)&gt;((E199*2)+F199),"+","")," ]",VALUE(4)," ",T199,IF(H199&gt;0,VALUE(H199+1),""),"-"," ")))</f>
        <v>[Al6 O6(OH)2(OH2)6]4+</v>
      </c>
      <c r="P199" s="5" t="str">
        <f aca="false">IF(C199&lt;1,"",(IF((3*D199)-(2*E199)-F199&gt;0, (3*D199)-(2*E199)-F199, 0)))</f>
        <v/>
      </c>
      <c r="Q199" s="5" t="str">
        <f aca="false">IF(C199&lt;1,"",(27*D199)+(16*(E199+F199+G199))+(F199+(G199*2)))</f>
        <v/>
      </c>
      <c r="R199" s="5" t="str">
        <f aca="false">IF(C199&lt;1,"",27+(16*(H199+(4-H199)))+(4-H199))</f>
        <v/>
      </c>
      <c r="S199" s="5" t="str">
        <f aca="false">CONCATENATE("[",CONCATENATE("Al",IF(D199&gt;1,VALUE(D199),""),IF(E199=0,"",CONCATENATE(" O",IF(E199&gt;1,VALUE(E199),""))),IF(F199=0,"",CONCATENATE("(OH)",IF(F199&gt;1,VALUE(F199),""))),IF(G199=0,"",CONCATENATE("(OH2)",IF(G199&gt;1,VALUE(G199),"")))),"]")</f>
        <v>[Al6 O6(OH)2(OH2)6]</v>
      </c>
      <c r="T199" s="5" t="str">
        <f aca="false">CONCATENATE("[",CONCATENATE("Al",IF(H199=0,"",CONCATENATE("O",IF(H199&gt;1,VALUE(H199),""))),CONCATENATE(IF((4-H199)&gt;0,"(OH)",""),IF((4-H199)&gt;1,VALUE(4-H199),""))),"]")</f>
        <v>[Al(OH)4]</v>
      </c>
      <c r="U199" s="5" t="str">
        <f aca="false">IF(B199&gt;0,IF(M199="","",CONCATENATE("[",IF(M199="","",CONCATENATE("Al",IF(D199&gt;1,VALUE(D199),""),IF(E199=0,"",CONCATENATE(" O",IF(E199&gt;1,VALUE(E199),""))),IF(F199=0,"",CONCATENATE("(OH)",IF(F199&gt;1,VALUE(F199),""))),IF(G199=0,"",CONCATENATE("(OH2)",IF(G199&gt;1,VALUE(G199),""))))),"]",IF(M199="","",IF(J199&gt;1,(CONCATENATE(VALUE(J199),"+")),"+")))),"")</f>
        <v/>
      </c>
    </row>
    <row r="200" s="4" customFormat="true" ht="14.05" hidden="false" customHeight="false" outlineLevel="0" collapsed="false">
      <c r="A200" s="5" t="n">
        <v>6</v>
      </c>
      <c r="B200" s="5" t="n">
        <v>0</v>
      </c>
      <c r="C200" s="5" t="n">
        <v>0</v>
      </c>
      <c r="D200" s="5" t="n">
        <v>6</v>
      </c>
      <c r="E200" s="5" t="n">
        <v>0</v>
      </c>
      <c r="F200" s="5" t="n">
        <v>12</v>
      </c>
      <c r="G200" s="5" t="n">
        <v>14</v>
      </c>
      <c r="H200" s="5" t="n">
        <v>0</v>
      </c>
      <c r="I200" s="5" t="n">
        <v>618</v>
      </c>
      <c r="J200" s="5" t="n">
        <v>6</v>
      </c>
      <c r="K200" s="6" t="n">
        <v>103</v>
      </c>
      <c r="L200" s="7" t="n">
        <v>103</v>
      </c>
      <c r="M200" s="5" t="str">
        <f aca="false">IF(K200="no cation","",IF(L200="","non-candidate",""))</f>
        <v/>
      </c>
      <c r="N200" s="5" t="str">
        <f aca="false">IF(M200="","",IF(B200&gt;0,U200,CONCATENATE("[",IF(M200="","",CONCATENATE("Al",IF(C200+(D200*(1+(C200*3)))&gt;1,VALUE(C200+(D200*(1+(C200*3)))),""),CONCATENATE(IF((E200*(1+(C200*3)))+(C200*H200)&gt;0," O",""),IF((E200*(1+(C200*3)))+(C200*H200)&gt;1,VALUE((E200*(1+(C200*3)))+(C200*H200)),"")),IF(F200=0,"",CONCATENATE("(OH)",IF((F200*(1+(C200*3)))+(C200*(4-H200))&gt;1,VALUE((F200*(1+(C200*3)))+(C200*(4-H200))),""))),IF(G200=0,"",CONCATENATE("(OH2)",IF(G200&gt;1,VALUE(G200),""))))),"]",IF(M200="","",IF(J200&gt;1,(CONCATENATE(VALUE(J200),"+")),"+")))))</f>
        <v/>
      </c>
      <c r="O200" s="5" t="str">
        <f aca="false">IF(B200&gt;0,"",IF(C200=0,CONCATENATE("[",CONCATENATE("Al",IF(D200&gt;1,VALUE(D200),""),IF(E200=0,"",CONCATENATE(" O",IF(E200&gt;1,VALUE(E200),""))),IF(F200=0,"",CONCATENATE("(OH)",IF(F200&gt;1,VALUE(F200),""))),IF(G200=0,"",CONCATENATE("(OH2)",IF(G200&gt;1,VALUE(G200),"")))),"]",IF(J200&gt;1,(CONCATENATE(VALUE(J200),"+")),"+")),CONCATENATE("[",S200,IF(P200&gt;1,VALUE(P200),""),IF((D200*3)&gt;((E200*2)+F200),"+","")," ]",VALUE(4)," ",T200,IF(H200&gt;0,VALUE(H200+1),""),"-"," ")))</f>
        <v>[Al6(OH)12(OH2)14]6+</v>
      </c>
      <c r="P200" s="5" t="str">
        <f aca="false">IF(C200&lt;1,"",(IF((3*D200)-(2*E200)-F200&gt;0, (3*D200)-(2*E200)-F200, 0)))</f>
        <v/>
      </c>
      <c r="Q200" s="5" t="str">
        <f aca="false">IF(C200&lt;1,"",(27*D200)+(16*(E200+F200+G200))+(F200+(G200*2)))</f>
        <v/>
      </c>
      <c r="R200" s="5" t="str">
        <f aca="false">IF(C200&lt;1,"",27+(16*(H200+(4-H200)))+(4-H200))</f>
        <v/>
      </c>
      <c r="S200" s="5" t="str">
        <f aca="false">CONCATENATE("[",CONCATENATE("Al",IF(D200&gt;1,VALUE(D200),""),IF(E200=0,"",CONCATENATE(" O",IF(E200&gt;1,VALUE(E200),""))),IF(F200=0,"",CONCATENATE("(OH)",IF(F200&gt;1,VALUE(F200),""))),IF(G200=0,"",CONCATENATE("(OH2)",IF(G200&gt;1,VALUE(G200),"")))),"]")</f>
        <v>[Al6(OH)12(OH2)14]</v>
      </c>
      <c r="T200" s="5" t="str">
        <f aca="false">CONCATENATE("[",CONCATENATE("Al",IF(H200=0,"",CONCATENATE("O",IF(H200&gt;1,VALUE(H200),""))),CONCATENATE(IF((4-H200)&gt;0,"(OH)",""),IF((4-H200)&gt;1,VALUE(4-H200),""))),"]")</f>
        <v>[Al(OH)4]</v>
      </c>
      <c r="U200" s="5" t="str">
        <f aca="false">IF(B200&gt;0,IF(M200="","",CONCATENATE("[",IF(M200="","",CONCATENATE("Al",IF(D200&gt;1,VALUE(D200),""),IF(E200=0,"",CONCATENATE(" O",IF(E200&gt;1,VALUE(E200),""))),IF(F200=0,"",CONCATENATE("(OH)",IF(F200&gt;1,VALUE(F200),""))),IF(G200=0,"",CONCATENATE("(OH2)",IF(G200&gt;1,VALUE(G200),""))))),"]",IF(M200="","",IF(J200&gt;1,(CONCATENATE(VALUE(J200),"+")),"+")))),"")</f>
        <v/>
      </c>
    </row>
    <row r="201" s="4" customFormat="true" ht="14.05" hidden="false" customHeight="false" outlineLevel="0" collapsed="false">
      <c r="A201" s="5" t="n">
        <v>6</v>
      </c>
      <c r="B201" s="5" t="n">
        <v>0</v>
      </c>
      <c r="C201" s="5" t="n">
        <v>0</v>
      </c>
      <c r="D201" s="5" t="n">
        <v>6</v>
      </c>
      <c r="E201" s="5" t="n">
        <v>2</v>
      </c>
      <c r="F201" s="5" t="n">
        <v>8</v>
      </c>
      <c r="G201" s="5" t="n">
        <v>16</v>
      </c>
      <c r="H201" s="5" t="n">
        <v>0</v>
      </c>
      <c r="I201" s="5" t="n">
        <v>618</v>
      </c>
      <c r="J201" s="5" t="n">
        <v>6</v>
      </c>
      <c r="K201" s="6" t="n">
        <v>103</v>
      </c>
      <c r="L201" s="7" t="n">
        <v>103</v>
      </c>
      <c r="M201" s="5" t="str">
        <f aca="false">IF(K201="no cation","",IF(L201="","non-candidate",""))</f>
        <v/>
      </c>
      <c r="N201" s="5" t="str">
        <f aca="false">IF(M201="","",IF(B201&gt;0,U201,CONCATENATE("[",IF(M201="","",CONCATENATE("Al",IF(C201+(D201*(1+(C201*3)))&gt;1,VALUE(C201+(D201*(1+(C201*3)))),""),CONCATENATE(IF((E201*(1+(C201*3)))+(C201*H201)&gt;0," O",""),IF((E201*(1+(C201*3)))+(C201*H201)&gt;1,VALUE((E201*(1+(C201*3)))+(C201*H201)),"")),IF(F201=0,"",CONCATENATE("(OH)",IF((F201*(1+(C201*3)))+(C201*(4-H201))&gt;1,VALUE((F201*(1+(C201*3)))+(C201*(4-H201))),""))),IF(G201=0,"",CONCATENATE("(OH2)",IF(G201&gt;1,VALUE(G201),""))))),"]",IF(M201="","",IF(J201&gt;1,(CONCATENATE(VALUE(J201),"+")),"+")))))</f>
        <v/>
      </c>
      <c r="O201" s="5" t="str">
        <f aca="false">IF(B201&gt;0,"",IF(C201=0,CONCATENATE("[",CONCATENATE("Al",IF(D201&gt;1,VALUE(D201),""),IF(E201=0,"",CONCATENATE(" O",IF(E201&gt;1,VALUE(E201),""))),IF(F201=0,"",CONCATENATE("(OH)",IF(F201&gt;1,VALUE(F201),""))),IF(G201=0,"",CONCATENATE("(OH2)",IF(G201&gt;1,VALUE(G201),"")))),"]",IF(J201&gt;1,(CONCATENATE(VALUE(J201),"+")),"+")),CONCATENATE("[",S201,IF(P201&gt;1,VALUE(P201),""),IF((D201*3)&gt;((E201*2)+F201),"+","")," ]",VALUE(4)," ",T201,IF(H201&gt;0,VALUE(H201+1),""),"-"," ")))</f>
        <v>[Al6 O2(OH)8(OH2)16]6+</v>
      </c>
      <c r="P201" s="5" t="str">
        <f aca="false">IF(C201&lt;1,"",(IF((3*D201)-(2*E201)-F201&gt;0, (3*D201)-(2*E201)-F201, 0)))</f>
        <v/>
      </c>
      <c r="Q201" s="5" t="str">
        <f aca="false">IF(C201&lt;1,"",(27*D201)+(16*(E201+F201+G201))+(F201+(G201*2)))</f>
        <v/>
      </c>
      <c r="R201" s="5" t="str">
        <f aca="false">IF(C201&lt;1,"",27+(16*(H201+(4-H201)))+(4-H201))</f>
        <v/>
      </c>
      <c r="S201" s="5" t="str">
        <f aca="false">CONCATENATE("[",CONCATENATE("Al",IF(D201&gt;1,VALUE(D201),""),IF(E201=0,"",CONCATENATE(" O",IF(E201&gt;1,VALUE(E201),""))),IF(F201=0,"",CONCATENATE("(OH)",IF(F201&gt;1,VALUE(F201),""))),IF(G201=0,"",CONCATENATE("(OH2)",IF(G201&gt;1,VALUE(G201),"")))),"]")</f>
        <v>[Al6 O2(OH)8(OH2)16]</v>
      </c>
      <c r="T201" s="5" t="str">
        <f aca="false">CONCATENATE("[",CONCATENATE("Al",IF(H201=0,"",CONCATENATE("O",IF(H201&gt;1,VALUE(H201),""))),CONCATENATE(IF((4-H201)&gt;0,"(OH)",""),IF((4-H201)&gt;1,VALUE(4-H201),""))),"]")</f>
        <v>[Al(OH)4]</v>
      </c>
      <c r="U201" s="5" t="str">
        <f aca="false">IF(B201&gt;0,IF(M201="","",CONCATENATE("[",IF(M201="","",CONCATENATE("Al",IF(D201&gt;1,VALUE(D201),""),IF(E201=0,"",CONCATENATE(" O",IF(E201&gt;1,VALUE(E201),""))),IF(F201=0,"",CONCATENATE("(OH)",IF(F201&gt;1,VALUE(F201),""))),IF(G201=0,"",CONCATENATE("(OH2)",IF(G201&gt;1,VALUE(G201),""))))),"]",IF(M201="","",IF(J201&gt;1,(CONCATENATE(VALUE(J201),"+")),"+")))),"")</f>
        <v/>
      </c>
    </row>
    <row r="202" s="4" customFormat="true" ht="14.05" hidden="false" customHeight="false" outlineLevel="0" collapsed="false">
      <c r="A202" s="5" t="n">
        <v>6</v>
      </c>
      <c r="B202" s="5" t="n">
        <v>0</v>
      </c>
      <c r="C202" s="5" t="n">
        <v>0</v>
      </c>
      <c r="D202" s="5" t="n">
        <v>6</v>
      </c>
      <c r="E202" s="5" t="n">
        <v>4</v>
      </c>
      <c r="F202" s="5" t="n">
        <v>4</v>
      </c>
      <c r="G202" s="5" t="n">
        <v>18</v>
      </c>
      <c r="H202" s="5" t="n">
        <v>0</v>
      </c>
      <c r="I202" s="5" t="n">
        <v>618</v>
      </c>
      <c r="J202" s="5" t="n">
        <v>6</v>
      </c>
      <c r="K202" s="6" t="n">
        <v>103</v>
      </c>
      <c r="L202" s="7" t="n">
        <v>103</v>
      </c>
      <c r="M202" s="5" t="str">
        <f aca="false">IF(K202="no cation","",IF(L202="","non-candidate",""))</f>
        <v/>
      </c>
      <c r="N202" s="5" t="str">
        <f aca="false">IF(M202="","",IF(B202&gt;0,U202,CONCATENATE("[",IF(M202="","",CONCATENATE("Al",IF(C202+(D202*(1+(C202*3)))&gt;1,VALUE(C202+(D202*(1+(C202*3)))),""),CONCATENATE(IF((E202*(1+(C202*3)))+(C202*H202)&gt;0," O",""),IF((E202*(1+(C202*3)))+(C202*H202)&gt;1,VALUE((E202*(1+(C202*3)))+(C202*H202)),"")),IF(F202=0,"",CONCATENATE("(OH)",IF((F202*(1+(C202*3)))+(C202*(4-H202))&gt;1,VALUE((F202*(1+(C202*3)))+(C202*(4-H202))),""))),IF(G202=0,"",CONCATENATE("(OH2)",IF(G202&gt;1,VALUE(G202),""))))),"]",IF(M202="","",IF(J202&gt;1,(CONCATENATE(VALUE(J202),"+")),"+")))))</f>
        <v/>
      </c>
      <c r="O202" s="5" t="str">
        <f aca="false">IF(B202&gt;0,"",IF(C202=0,CONCATENATE("[",CONCATENATE("Al",IF(D202&gt;1,VALUE(D202),""),IF(E202=0,"",CONCATENATE(" O",IF(E202&gt;1,VALUE(E202),""))),IF(F202=0,"",CONCATENATE("(OH)",IF(F202&gt;1,VALUE(F202),""))),IF(G202=0,"",CONCATENATE("(OH2)",IF(G202&gt;1,VALUE(G202),"")))),"]",IF(J202&gt;1,(CONCATENATE(VALUE(J202),"+")),"+")),CONCATENATE("[",S202,IF(P202&gt;1,VALUE(P202),""),IF((D202*3)&gt;((E202*2)+F202),"+","")," ]",VALUE(4)," ",T202,IF(H202&gt;0,VALUE(H202+1),""),"-"," ")))</f>
        <v>[Al6 O4(OH)4(OH2)18]6+</v>
      </c>
      <c r="P202" s="5" t="str">
        <f aca="false">IF(C202&lt;1,"",(IF((3*D202)-(2*E202)-F202&gt;0, (3*D202)-(2*E202)-F202, 0)))</f>
        <v/>
      </c>
      <c r="Q202" s="5" t="str">
        <f aca="false">IF(C202&lt;1,"",(27*D202)+(16*(E202+F202+G202))+(F202+(G202*2)))</f>
        <v/>
      </c>
      <c r="R202" s="5" t="str">
        <f aca="false">IF(C202&lt;1,"",27+(16*(H202+(4-H202)))+(4-H202))</f>
        <v/>
      </c>
      <c r="S202" s="5" t="str">
        <f aca="false">CONCATENATE("[",CONCATENATE("Al",IF(D202&gt;1,VALUE(D202),""),IF(E202=0,"",CONCATENATE(" O",IF(E202&gt;1,VALUE(E202),""))),IF(F202=0,"",CONCATENATE("(OH)",IF(F202&gt;1,VALUE(F202),""))),IF(G202=0,"",CONCATENATE("(OH2)",IF(G202&gt;1,VALUE(G202),"")))),"]")</f>
        <v>[Al6 O4(OH)4(OH2)18]</v>
      </c>
      <c r="T202" s="5" t="str">
        <f aca="false">CONCATENATE("[",CONCATENATE("Al",IF(H202=0,"",CONCATENATE("O",IF(H202&gt;1,VALUE(H202),""))),CONCATENATE(IF((4-H202)&gt;0,"(OH)",""),IF((4-H202)&gt;1,VALUE(4-H202),""))),"]")</f>
        <v>[Al(OH)4]</v>
      </c>
      <c r="U202" s="5" t="str">
        <f aca="false">IF(B202&gt;0,IF(M202="","",CONCATENATE("[",IF(M202="","",CONCATENATE("Al",IF(D202&gt;1,VALUE(D202),""),IF(E202=0,"",CONCATENATE(" O",IF(E202&gt;1,VALUE(E202),""))),IF(F202=0,"",CONCATENATE("(OH)",IF(F202&gt;1,VALUE(F202),""))),IF(G202=0,"",CONCATENATE("(OH2)",IF(G202&gt;1,VALUE(G202),""))))),"]",IF(M202="","",IF(J202&gt;1,(CONCATENATE(VALUE(J202),"+")),"+")))),"")</f>
        <v/>
      </c>
    </row>
    <row r="203" s="4" customFormat="true" ht="14.05" hidden="false" customHeight="false" outlineLevel="0" collapsed="false">
      <c r="A203" s="5" t="n">
        <v>6</v>
      </c>
      <c r="B203" s="5" t="n">
        <v>0</v>
      </c>
      <c r="C203" s="5" t="n">
        <v>0</v>
      </c>
      <c r="D203" s="5" t="n">
        <v>6</v>
      </c>
      <c r="E203" s="5" t="n">
        <v>6</v>
      </c>
      <c r="F203" s="5" t="n">
        <v>0</v>
      </c>
      <c r="G203" s="5" t="n">
        <v>20</v>
      </c>
      <c r="H203" s="5" t="n">
        <v>0</v>
      </c>
      <c r="I203" s="5" t="n">
        <v>618</v>
      </c>
      <c r="J203" s="5" t="n">
        <v>6</v>
      </c>
      <c r="K203" s="6" t="n">
        <v>103</v>
      </c>
      <c r="L203" s="7" t="n">
        <v>103</v>
      </c>
      <c r="M203" s="5" t="str">
        <f aca="false">IF(K203="no cation","",IF(L203="","non-candidate",""))</f>
        <v/>
      </c>
      <c r="N203" s="5" t="str">
        <f aca="false">IF(M203="","",IF(B203&gt;0,U203,CONCATENATE("[",IF(M203="","",CONCATENATE("Al",IF(C203+(D203*(1+(C203*3)))&gt;1,VALUE(C203+(D203*(1+(C203*3)))),""),CONCATENATE(IF((E203*(1+(C203*3)))+(C203*H203)&gt;0," O",""),IF((E203*(1+(C203*3)))+(C203*H203)&gt;1,VALUE((E203*(1+(C203*3)))+(C203*H203)),"")),IF(F203=0,"",CONCATENATE("(OH)",IF((F203*(1+(C203*3)))+(C203*(4-H203))&gt;1,VALUE((F203*(1+(C203*3)))+(C203*(4-H203))),""))),IF(G203=0,"",CONCATENATE("(OH2)",IF(G203&gt;1,VALUE(G203),""))))),"]",IF(M203="","",IF(J203&gt;1,(CONCATENATE(VALUE(J203),"+")),"+")))))</f>
        <v/>
      </c>
      <c r="O203" s="5" t="str">
        <f aca="false">IF(B203&gt;0,"",IF(C203=0,CONCATENATE("[",CONCATENATE("Al",IF(D203&gt;1,VALUE(D203),""),IF(E203=0,"",CONCATENATE(" O",IF(E203&gt;1,VALUE(E203),""))),IF(F203=0,"",CONCATENATE("(OH)",IF(F203&gt;1,VALUE(F203),""))),IF(G203=0,"",CONCATENATE("(OH2)",IF(G203&gt;1,VALUE(G203),"")))),"]",IF(J203&gt;1,(CONCATENATE(VALUE(J203),"+")),"+")),CONCATENATE("[",S203,IF(P203&gt;1,VALUE(P203),""),IF((D203*3)&gt;((E203*2)+F203),"+","")," ]",VALUE(4)," ",T203,IF(H203&gt;0,VALUE(H203+1),""),"-"," ")))</f>
        <v>[Al6 O6(OH2)20]6+</v>
      </c>
      <c r="P203" s="5" t="str">
        <f aca="false">IF(C203&lt;1,"",(IF((3*D203)-(2*E203)-F203&gt;0, (3*D203)-(2*E203)-F203, 0)))</f>
        <v/>
      </c>
      <c r="Q203" s="5" t="str">
        <f aca="false">IF(C203&lt;1,"",(27*D203)+(16*(E203+F203+G203))+(F203+(G203*2)))</f>
        <v/>
      </c>
      <c r="R203" s="5" t="str">
        <f aca="false">IF(C203&lt;1,"",27+(16*(H203+(4-H203)))+(4-H203))</f>
        <v/>
      </c>
      <c r="S203" s="5" t="str">
        <f aca="false">CONCATENATE("[",CONCATENATE("Al",IF(D203&gt;1,VALUE(D203),""),IF(E203=0,"",CONCATENATE(" O",IF(E203&gt;1,VALUE(E203),""))),IF(F203=0,"",CONCATENATE("(OH)",IF(F203&gt;1,VALUE(F203),""))),IF(G203=0,"",CONCATENATE("(OH2)",IF(G203&gt;1,VALUE(G203),"")))),"]")</f>
        <v>[Al6 O6(OH2)20]</v>
      </c>
      <c r="T203" s="5" t="str">
        <f aca="false">CONCATENATE("[",CONCATENATE("Al",IF(H203=0,"",CONCATENATE("O",IF(H203&gt;1,VALUE(H203),""))),CONCATENATE(IF((4-H203)&gt;0,"(OH)",""),IF((4-H203)&gt;1,VALUE(4-H203),""))),"]")</f>
        <v>[Al(OH)4]</v>
      </c>
      <c r="U203" s="5" t="str">
        <f aca="false">IF(B203&gt;0,IF(M203="","",CONCATENATE("[",IF(M203="","",CONCATENATE("Al",IF(D203&gt;1,VALUE(D203),""),IF(E203=0,"",CONCATENATE(" O",IF(E203&gt;1,VALUE(E203),""))),IF(F203=0,"",CONCATENATE("(OH)",IF(F203&gt;1,VALUE(F203),""))),IF(G203=0,"",CONCATENATE("(OH2)",IF(G203&gt;1,VALUE(G203),""))))),"]",IF(M203="","",IF(J203&gt;1,(CONCATENATE(VALUE(J203),"+")),"+")))),"")</f>
        <v/>
      </c>
    </row>
    <row r="204" s="4" customFormat="true" ht="14.05" hidden="false" customHeight="false" outlineLevel="0" collapsed="false">
      <c r="A204" s="5" t="n">
        <v>6</v>
      </c>
      <c r="B204" s="5" t="n">
        <v>0</v>
      </c>
      <c r="C204" s="5" t="n">
        <v>0</v>
      </c>
      <c r="D204" s="5" t="n">
        <v>5</v>
      </c>
      <c r="E204" s="5" t="n">
        <v>0</v>
      </c>
      <c r="F204" s="5" t="n">
        <v>10</v>
      </c>
      <c r="G204" s="5" t="n">
        <v>12</v>
      </c>
      <c r="H204" s="5" t="n">
        <v>0</v>
      </c>
      <c r="I204" s="5" t="n">
        <v>521</v>
      </c>
      <c r="J204" s="5" t="n">
        <v>5</v>
      </c>
      <c r="K204" s="6" t="n">
        <v>104.2</v>
      </c>
      <c r="L204" s="7" t="n">
        <v>104.2</v>
      </c>
      <c r="M204" s="5" t="str">
        <f aca="false">IF(K204="no cation","",IF(L204="","non-candidate",""))</f>
        <v/>
      </c>
      <c r="N204" s="5" t="str">
        <f aca="false">IF(M204="","",IF(B204&gt;0,U204,CONCATENATE("[",IF(M204="","",CONCATENATE("Al",IF(C204+(D204*(1+(C204*3)))&gt;1,VALUE(C204+(D204*(1+(C204*3)))),""),CONCATENATE(IF((E204*(1+(C204*3)))+(C204*H204)&gt;0," O",""),IF((E204*(1+(C204*3)))+(C204*H204)&gt;1,VALUE((E204*(1+(C204*3)))+(C204*H204)),"")),IF(F204=0,"",CONCATENATE("(OH)",IF((F204*(1+(C204*3)))+(C204*(4-H204))&gt;1,VALUE((F204*(1+(C204*3)))+(C204*(4-H204))),""))),IF(G204=0,"",CONCATENATE("(OH2)",IF(G204&gt;1,VALUE(G204),""))))),"]",IF(M204="","",IF(J204&gt;1,(CONCATENATE(VALUE(J204),"+")),"+")))))</f>
        <v/>
      </c>
      <c r="O204" s="5" t="str">
        <f aca="false">IF(B204&gt;0,"",IF(C204=0,CONCATENATE("[",CONCATENATE("Al",IF(D204&gt;1,VALUE(D204),""),IF(E204=0,"",CONCATENATE(" O",IF(E204&gt;1,VALUE(E204),""))),IF(F204=0,"",CONCATENATE("(OH)",IF(F204&gt;1,VALUE(F204),""))),IF(G204=0,"",CONCATENATE("(OH2)",IF(G204&gt;1,VALUE(G204),"")))),"]",IF(J204&gt;1,(CONCATENATE(VALUE(J204),"+")),"+")),CONCATENATE("[",S204,IF(P204&gt;1,VALUE(P204),""),IF((D204*3)&gt;((E204*2)+F204),"+","")," ]",VALUE(4)," ",T204,IF(H204&gt;0,VALUE(H204+1),""),"-"," ")))</f>
        <v>[Al5(OH)10(OH2)12]5+</v>
      </c>
      <c r="P204" s="5" t="str">
        <f aca="false">IF(C204&lt;1,"",(IF((3*D204)-(2*E204)-F204&gt;0, (3*D204)-(2*E204)-F204, 0)))</f>
        <v/>
      </c>
      <c r="Q204" s="5" t="str">
        <f aca="false">IF(C204&lt;1,"",(27*D204)+(16*(E204+F204+G204))+(F204+(G204*2)))</f>
        <v/>
      </c>
      <c r="R204" s="5" t="str">
        <f aca="false">IF(C204&lt;1,"",27+(16*(H204+(4-H204)))+(4-H204))</f>
        <v/>
      </c>
      <c r="S204" s="5" t="str">
        <f aca="false">CONCATENATE("[",CONCATENATE("Al",IF(D204&gt;1,VALUE(D204),""),IF(E204=0,"",CONCATENATE(" O",IF(E204&gt;1,VALUE(E204),""))),IF(F204=0,"",CONCATENATE("(OH)",IF(F204&gt;1,VALUE(F204),""))),IF(G204=0,"",CONCATENATE("(OH2)",IF(G204&gt;1,VALUE(G204),"")))),"]")</f>
        <v>[Al5(OH)10(OH2)12]</v>
      </c>
      <c r="T204" s="5" t="str">
        <f aca="false">CONCATENATE("[",CONCATENATE("Al",IF(H204=0,"",CONCATENATE("O",IF(H204&gt;1,VALUE(H204),""))),CONCATENATE(IF((4-H204)&gt;0,"(OH)",""),IF((4-H204)&gt;1,VALUE(4-H204),""))),"]")</f>
        <v>[Al(OH)4]</v>
      </c>
      <c r="U204" s="5" t="str">
        <f aca="false">IF(B204&gt;0,IF(M204="","",CONCATENATE("[",IF(M204="","",CONCATENATE("Al",IF(D204&gt;1,VALUE(D204),""),IF(E204=0,"",CONCATENATE(" O",IF(E204&gt;1,VALUE(E204),""))),IF(F204=0,"",CONCATENATE("(OH)",IF(F204&gt;1,VALUE(F204),""))),IF(G204=0,"",CONCATENATE("(OH2)",IF(G204&gt;1,VALUE(G204),""))))),"]",IF(M204="","",IF(J204&gt;1,(CONCATENATE(VALUE(J204),"+")),"+")))),"")</f>
        <v/>
      </c>
    </row>
    <row r="205" s="4" customFormat="true" ht="14.05" hidden="false" customHeight="false" outlineLevel="0" collapsed="false">
      <c r="A205" s="5" t="n">
        <v>6</v>
      </c>
      <c r="B205" s="5" t="n">
        <v>0</v>
      </c>
      <c r="C205" s="5" t="n">
        <v>0</v>
      </c>
      <c r="D205" s="5" t="n">
        <v>5</v>
      </c>
      <c r="E205" s="5" t="n">
        <v>2</v>
      </c>
      <c r="F205" s="5" t="n">
        <v>6</v>
      </c>
      <c r="G205" s="5" t="n">
        <v>14</v>
      </c>
      <c r="H205" s="5" t="n">
        <v>0</v>
      </c>
      <c r="I205" s="5" t="n">
        <v>521</v>
      </c>
      <c r="J205" s="5" t="n">
        <v>5</v>
      </c>
      <c r="K205" s="6" t="n">
        <v>104.2</v>
      </c>
      <c r="L205" s="7" t="n">
        <v>104.2</v>
      </c>
      <c r="M205" s="5" t="str">
        <f aca="false">IF(K205="no cation","",IF(L205="","non-candidate",""))</f>
        <v/>
      </c>
      <c r="N205" s="5" t="str">
        <f aca="false">IF(M205="","",IF(B205&gt;0,U205,CONCATENATE("[",IF(M205="","",CONCATENATE("Al",IF(C205+(D205*(1+(C205*3)))&gt;1,VALUE(C205+(D205*(1+(C205*3)))),""),CONCATENATE(IF((E205*(1+(C205*3)))+(C205*H205)&gt;0," O",""),IF((E205*(1+(C205*3)))+(C205*H205)&gt;1,VALUE((E205*(1+(C205*3)))+(C205*H205)),"")),IF(F205=0,"",CONCATENATE("(OH)",IF((F205*(1+(C205*3)))+(C205*(4-H205))&gt;1,VALUE((F205*(1+(C205*3)))+(C205*(4-H205))),""))),IF(G205=0,"",CONCATENATE("(OH2)",IF(G205&gt;1,VALUE(G205),""))))),"]",IF(M205="","",IF(J205&gt;1,(CONCATENATE(VALUE(J205),"+")),"+")))))</f>
        <v/>
      </c>
      <c r="O205" s="5" t="str">
        <f aca="false">IF(B205&gt;0,"",IF(C205=0,CONCATENATE("[",CONCATENATE("Al",IF(D205&gt;1,VALUE(D205),""),IF(E205=0,"",CONCATENATE(" O",IF(E205&gt;1,VALUE(E205),""))),IF(F205=0,"",CONCATENATE("(OH)",IF(F205&gt;1,VALUE(F205),""))),IF(G205=0,"",CONCATENATE("(OH2)",IF(G205&gt;1,VALUE(G205),"")))),"]",IF(J205&gt;1,(CONCATENATE(VALUE(J205),"+")),"+")),CONCATENATE("[",S205,IF(P205&gt;1,VALUE(P205),""),IF((D205*3)&gt;((E205*2)+F205),"+","")," ]",VALUE(4)," ",T205,IF(H205&gt;0,VALUE(H205+1),""),"-"," ")))</f>
        <v>[Al5 O2(OH)6(OH2)14]5+</v>
      </c>
      <c r="P205" s="5" t="str">
        <f aca="false">IF(C205&lt;1,"",(IF((3*D205)-(2*E205)-F205&gt;0, (3*D205)-(2*E205)-F205, 0)))</f>
        <v/>
      </c>
      <c r="Q205" s="5" t="str">
        <f aca="false">IF(C205&lt;1,"",(27*D205)+(16*(E205+F205+G205))+(F205+(G205*2)))</f>
        <v/>
      </c>
      <c r="R205" s="5" t="str">
        <f aca="false">IF(C205&lt;1,"",27+(16*(H205+(4-H205)))+(4-H205))</f>
        <v/>
      </c>
      <c r="S205" s="5" t="str">
        <f aca="false">CONCATENATE("[",CONCATENATE("Al",IF(D205&gt;1,VALUE(D205),""),IF(E205=0,"",CONCATENATE(" O",IF(E205&gt;1,VALUE(E205),""))),IF(F205=0,"",CONCATENATE("(OH)",IF(F205&gt;1,VALUE(F205),""))),IF(G205=0,"",CONCATENATE("(OH2)",IF(G205&gt;1,VALUE(G205),"")))),"]")</f>
        <v>[Al5 O2(OH)6(OH2)14]</v>
      </c>
      <c r="T205" s="5" t="str">
        <f aca="false">CONCATENATE("[",CONCATENATE("Al",IF(H205=0,"",CONCATENATE("O",IF(H205&gt;1,VALUE(H205),""))),CONCATENATE(IF((4-H205)&gt;0,"(OH)",""),IF((4-H205)&gt;1,VALUE(4-H205),""))),"]")</f>
        <v>[Al(OH)4]</v>
      </c>
      <c r="U205" s="5" t="str">
        <f aca="false">IF(B205&gt;0,IF(M205="","",CONCATENATE("[",IF(M205="","",CONCATENATE("Al",IF(D205&gt;1,VALUE(D205),""),IF(E205=0,"",CONCATENATE(" O",IF(E205&gt;1,VALUE(E205),""))),IF(F205=0,"",CONCATENATE("(OH)",IF(F205&gt;1,VALUE(F205),""))),IF(G205=0,"",CONCATENATE("(OH2)",IF(G205&gt;1,VALUE(G205),""))))),"]",IF(M205="","",IF(J205&gt;1,(CONCATENATE(VALUE(J205),"+")),"+")))),"")</f>
        <v/>
      </c>
    </row>
    <row r="206" s="4" customFormat="true" ht="14.05" hidden="false" customHeight="false" outlineLevel="0" collapsed="false">
      <c r="A206" s="5" t="n">
        <v>6</v>
      </c>
      <c r="B206" s="5" t="n">
        <v>0</v>
      </c>
      <c r="C206" s="5" t="n">
        <v>0</v>
      </c>
      <c r="D206" s="5" t="n">
        <v>5</v>
      </c>
      <c r="E206" s="5" t="n">
        <v>4</v>
      </c>
      <c r="F206" s="5" t="n">
        <v>2</v>
      </c>
      <c r="G206" s="5" t="n">
        <v>16</v>
      </c>
      <c r="H206" s="5" t="n">
        <v>0</v>
      </c>
      <c r="I206" s="5" t="n">
        <v>521</v>
      </c>
      <c r="J206" s="5" t="n">
        <v>5</v>
      </c>
      <c r="K206" s="6" t="n">
        <v>104.2</v>
      </c>
      <c r="L206" s="7" t="n">
        <v>104.2</v>
      </c>
      <c r="M206" s="5" t="str">
        <f aca="false">IF(K206="no cation","",IF(L206="","non-candidate",""))</f>
        <v/>
      </c>
      <c r="N206" s="5" t="str">
        <f aca="false">IF(M206="","",IF(B206&gt;0,U206,CONCATENATE("[",IF(M206="","",CONCATENATE("Al",IF(C206+(D206*(1+(C206*3)))&gt;1,VALUE(C206+(D206*(1+(C206*3)))),""),CONCATENATE(IF((E206*(1+(C206*3)))+(C206*H206)&gt;0," O",""),IF((E206*(1+(C206*3)))+(C206*H206)&gt;1,VALUE((E206*(1+(C206*3)))+(C206*H206)),"")),IF(F206=0,"",CONCATENATE("(OH)",IF((F206*(1+(C206*3)))+(C206*(4-H206))&gt;1,VALUE((F206*(1+(C206*3)))+(C206*(4-H206))),""))),IF(G206=0,"",CONCATENATE("(OH2)",IF(G206&gt;1,VALUE(G206),""))))),"]",IF(M206="","",IF(J206&gt;1,(CONCATENATE(VALUE(J206),"+")),"+")))))</f>
        <v/>
      </c>
      <c r="O206" s="5" t="str">
        <f aca="false">IF(B206&gt;0,"",IF(C206=0,CONCATENATE("[",CONCATENATE("Al",IF(D206&gt;1,VALUE(D206),""),IF(E206=0,"",CONCATENATE(" O",IF(E206&gt;1,VALUE(E206),""))),IF(F206=0,"",CONCATENATE("(OH)",IF(F206&gt;1,VALUE(F206),""))),IF(G206=0,"",CONCATENATE("(OH2)",IF(G206&gt;1,VALUE(G206),"")))),"]",IF(J206&gt;1,(CONCATENATE(VALUE(J206),"+")),"+")),CONCATENATE("[",S206,IF(P206&gt;1,VALUE(P206),""),IF((D206*3)&gt;((E206*2)+F206),"+","")," ]",VALUE(4)," ",T206,IF(H206&gt;0,VALUE(H206+1),""),"-"," ")))</f>
        <v>[Al5 O4(OH)2(OH2)16]5+</v>
      </c>
      <c r="P206" s="5" t="str">
        <f aca="false">IF(C206&lt;1,"",(IF((3*D206)-(2*E206)-F206&gt;0, (3*D206)-(2*E206)-F206, 0)))</f>
        <v/>
      </c>
      <c r="Q206" s="5" t="str">
        <f aca="false">IF(C206&lt;1,"",(27*D206)+(16*(E206+F206+G206))+(F206+(G206*2)))</f>
        <v/>
      </c>
      <c r="R206" s="5" t="str">
        <f aca="false">IF(C206&lt;1,"",27+(16*(H206+(4-H206)))+(4-H206))</f>
        <v/>
      </c>
      <c r="S206" s="5" t="str">
        <f aca="false">CONCATENATE("[",CONCATENATE("Al",IF(D206&gt;1,VALUE(D206),""),IF(E206=0,"",CONCATENATE(" O",IF(E206&gt;1,VALUE(E206),""))),IF(F206=0,"",CONCATENATE("(OH)",IF(F206&gt;1,VALUE(F206),""))),IF(G206=0,"",CONCATENATE("(OH2)",IF(G206&gt;1,VALUE(G206),"")))),"]")</f>
        <v>[Al5 O4(OH)2(OH2)16]</v>
      </c>
      <c r="T206" s="5" t="str">
        <f aca="false">CONCATENATE("[",CONCATENATE("Al",IF(H206=0,"",CONCATENATE("O",IF(H206&gt;1,VALUE(H206),""))),CONCATENATE(IF((4-H206)&gt;0,"(OH)",""),IF((4-H206)&gt;1,VALUE(4-H206),""))),"]")</f>
        <v>[Al(OH)4]</v>
      </c>
      <c r="U206" s="5" t="str">
        <f aca="false">IF(B206&gt;0,IF(M206="","",CONCATENATE("[",IF(M206="","",CONCATENATE("Al",IF(D206&gt;1,VALUE(D206),""),IF(E206=0,"",CONCATENATE(" O",IF(E206&gt;1,VALUE(E206),""))),IF(F206=0,"",CONCATENATE("(OH)",IF(F206&gt;1,VALUE(F206),""))),IF(G206=0,"",CONCATENATE("(OH2)",IF(G206&gt;1,VALUE(G206),""))))),"]",IF(M206="","",IF(J206&gt;1,(CONCATENATE(VALUE(J206),"+")),"+")))),"")</f>
        <v/>
      </c>
    </row>
    <row r="207" s="4" customFormat="true" ht="14.05" hidden="false" customHeight="false" outlineLevel="0" collapsed="false">
      <c r="A207" s="5" t="n">
        <v>6</v>
      </c>
      <c r="B207" s="5" t="n">
        <v>0</v>
      </c>
      <c r="C207" s="5" t="n">
        <v>0</v>
      </c>
      <c r="D207" s="5" t="n">
        <v>4</v>
      </c>
      <c r="E207" s="5" t="n">
        <v>0</v>
      </c>
      <c r="F207" s="5" t="n">
        <v>8</v>
      </c>
      <c r="G207" s="5" t="n">
        <v>10</v>
      </c>
      <c r="H207" s="5" t="n">
        <v>0</v>
      </c>
      <c r="I207" s="5" t="n">
        <v>424</v>
      </c>
      <c r="J207" s="5" t="n">
        <v>4</v>
      </c>
      <c r="K207" s="6" t="n">
        <v>106</v>
      </c>
      <c r="L207" s="7" t="n">
        <v>106</v>
      </c>
      <c r="M207" s="5" t="str">
        <f aca="false">IF(K207="no cation","",IF(L207="","non-candidate",""))</f>
        <v/>
      </c>
      <c r="N207" s="5" t="str">
        <f aca="false">IF(M207="","",IF(B207&gt;0,U207,CONCATENATE("[",IF(M207="","",CONCATENATE("Al",IF(C207+(D207*(1+(C207*3)))&gt;1,VALUE(C207+(D207*(1+(C207*3)))),""),CONCATENATE(IF((E207*(1+(C207*3)))+(C207*H207)&gt;0," O",""),IF((E207*(1+(C207*3)))+(C207*H207)&gt;1,VALUE((E207*(1+(C207*3)))+(C207*H207)),"")),IF(F207=0,"",CONCATENATE("(OH)",IF((F207*(1+(C207*3)))+(C207*(4-H207))&gt;1,VALUE((F207*(1+(C207*3)))+(C207*(4-H207))),""))),IF(G207=0,"",CONCATENATE("(OH2)",IF(G207&gt;1,VALUE(G207),""))))),"]",IF(M207="","",IF(J207&gt;1,(CONCATENATE(VALUE(J207),"+")),"+")))))</f>
        <v/>
      </c>
      <c r="O207" s="5" t="str">
        <f aca="false">IF(B207&gt;0,"",IF(C207=0,CONCATENATE("[",CONCATENATE("Al",IF(D207&gt;1,VALUE(D207),""),IF(E207=0,"",CONCATENATE(" O",IF(E207&gt;1,VALUE(E207),""))),IF(F207=0,"",CONCATENATE("(OH)",IF(F207&gt;1,VALUE(F207),""))),IF(G207=0,"",CONCATENATE("(OH2)",IF(G207&gt;1,VALUE(G207),"")))),"]",IF(J207&gt;1,(CONCATENATE(VALUE(J207),"+")),"+")),CONCATENATE("[",S207,IF(P207&gt;1,VALUE(P207),""),IF((D207*3)&gt;((E207*2)+F207),"+","")," ]",VALUE(4)," ",T207,IF(H207&gt;0,VALUE(H207+1),""),"-"," ")))</f>
        <v>[Al4(OH)8(OH2)10]4+</v>
      </c>
      <c r="P207" s="5" t="str">
        <f aca="false">IF(C207&lt;1,"",(IF((3*D207)-(2*E207)-F207&gt;0, (3*D207)-(2*E207)-F207, 0)))</f>
        <v/>
      </c>
      <c r="Q207" s="5" t="str">
        <f aca="false">IF(C207&lt;1,"",(27*D207)+(16*(E207+F207+G207))+(F207+(G207*2)))</f>
        <v/>
      </c>
      <c r="R207" s="5" t="str">
        <f aca="false">IF(C207&lt;1,"",27+(16*(H207+(4-H207)))+(4-H207))</f>
        <v/>
      </c>
      <c r="S207" s="5" t="str">
        <f aca="false">CONCATENATE("[",CONCATENATE("Al",IF(D207&gt;1,VALUE(D207),""),IF(E207=0,"",CONCATENATE(" O",IF(E207&gt;1,VALUE(E207),""))),IF(F207=0,"",CONCATENATE("(OH)",IF(F207&gt;1,VALUE(F207),""))),IF(G207=0,"",CONCATENATE("(OH2)",IF(G207&gt;1,VALUE(G207),"")))),"]")</f>
        <v>[Al4(OH)8(OH2)10]</v>
      </c>
      <c r="T207" s="5" t="str">
        <f aca="false">CONCATENATE("[",CONCATENATE("Al",IF(H207=0,"",CONCATENATE("O",IF(H207&gt;1,VALUE(H207),""))),CONCATENATE(IF((4-H207)&gt;0,"(OH)",""),IF((4-H207)&gt;1,VALUE(4-H207),""))),"]")</f>
        <v>[Al(OH)4]</v>
      </c>
      <c r="U207" s="5" t="str">
        <f aca="false">IF(B207&gt;0,IF(M207="","",CONCATENATE("[",IF(M207="","",CONCATENATE("Al",IF(D207&gt;1,VALUE(D207),""),IF(E207=0,"",CONCATENATE(" O",IF(E207&gt;1,VALUE(E207),""))),IF(F207=0,"",CONCATENATE("(OH)",IF(F207&gt;1,VALUE(F207),""))),IF(G207=0,"",CONCATENATE("(OH2)",IF(G207&gt;1,VALUE(G207),""))))),"]",IF(M207="","",IF(J207&gt;1,(CONCATENATE(VALUE(J207),"+")),"+")))),"")</f>
        <v/>
      </c>
    </row>
    <row r="208" s="4" customFormat="true" ht="14.05" hidden="false" customHeight="false" outlineLevel="0" collapsed="false">
      <c r="A208" s="5" t="n">
        <v>6</v>
      </c>
      <c r="B208" s="5" t="n">
        <v>0</v>
      </c>
      <c r="C208" s="5" t="n">
        <v>0</v>
      </c>
      <c r="D208" s="5" t="n">
        <v>3</v>
      </c>
      <c r="E208" s="5" t="n">
        <v>0</v>
      </c>
      <c r="F208" s="5" t="n">
        <v>6</v>
      </c>
      <c r="G208" s="5" t="n">
        <v>8</v>
      </c>
      <c r="H208" s="5" t="n">
        <v>0</v>
      </c>
      <c r="I208" s="5" t="n">
        <v>327</v>
      </c>
      <c r="J208" s="5" t="n">
        <v>3</v>
      </c>
      <c r="K208" s="6" t="n">
        <v>109</v>
      </c>
      <c r="L208" s="7" t="n">
        <v>109</v>
      </c>
      <c r="M208" s="5" t="str">
        <f aca="false">IF(K208="no cation","",IF(L208="","non-candidate",""))</f>
        <v/>
      </c>
      <c r="N208" s="5" t="str">
        <f aca="false">IF(M208="","",IF(B208&gt;0,U208,CONCATENATE("[",IF(M208="","",CONCATENATE("Al",IF(C208+(D208*(1+(C208*3)))&gt;1,VALUE(C208+(D208*(1+(C208*3)))),""),CONCATENATE(IF((E208*(1+(C208*3)))+(C208*H208)&gt;0," O",""),IF((E208*(1+(C208*3)))+(C208*H208)&gt;1,VALUE((E208*(1+(C208*3)))+(C208*H208)),"")),IF(F208=0,"",CONCATENATE("(OH)",IF((F208*(1+(C208*3)))+(C208*(4-H208))&gt;1,VALUE((F208*(1+(C208*3)))+(C208*(4-H208))),""))),IF(G208=0,"",CONCATENATE("(OH2)",IF(G208&gt;1,VALUE(G208),""))))),"]",IF(M208="","",IF(J208&gt;1,(CONCATENATE(VALUE(J208),"+")),"+")))))</f>
        <v/>
      </c>
      <c r="O208" s="5" t="str">
        <f aca="false">IF(B208&gt;0,"",IF(C208=0,CONCATENATE("[",CONCATENATE("Al",IF(D208&gt;1,VALUE(D208),""),IF(E208=0,"",CONCATENATE(" O",IF(E208&gt;1,VALUE(E208),""))),IF(F208=0,"",CONCATENATE("(OH)",IF(F208&gt;1,VALUE(F208),""))),IF(G208=0,"",CONCATENATE("(OH2)",IF(G208&gt;1,VALUE(G208),"")))),"]",IF(J208&gt;1,(CONCATENATE(VALUE(J208),"+")),"+")),CONCATENATE("[",S208,IF(P208&gt;1,VALUE(P208),""),IF((D208*3)&gt;((E208*2)+F208),"+","")," ]",VALUE(4)," ",T208,IF(H208&gt;0,VALUE(H208+1),""),"-"," ")))</f>
        <v>[Al3(OH)6(OH2)8]3+</v>
      </c>
      <c r="P208" s="5" t="str">
        <f aca="false">IF(C208&lt;1,"",(IF((3*D208)-(2*E208)-F208&gt;0, (3*D208)-(2*E208)-F208, 0)))</f>
        <v/>
      </c>
      <c r="Q208" s="5" t="str">
        <f aca="false">IF(C208&lt;1,"",(27*D208)+(16*(E208+F208+G208))+(F208+(G208*2)))</f>
        <v/>
      </c>
      <c r="R208" s="5" t="str">
        <f aca="false">IF(C208&lt;1,"",27+(16*(H208+(4-H208)))+(4-H208))</f>
        <v/>
      </c>
      <c r="S208" s="5" t="str">
        <f aca="false">CONCATENATE("[",CONCATENATE("Al",IF(D208&gt;1,VALUE(D208),""),IF(E208=0,"",CONCATENATE(" O",IF(E208&gt;1,VALUE(E208),""))),IF(F208=0,"",CONCATENATE("(OH)",IF(F208&gt;1,VALUE(F208),""))),IF(G208=0,"",CONCATENATE("(OH2)",IF(G208&gt;1,VALUE(G208),"")))),"]")</f>
        <v>[Al3(OH)6(OH2)8]</v>
      </c>
      <c r="T208" s="5" t="str">
        <f aca="false">CONCATENATE("[",CONCATENATE("Al",IF(H208=0,"",CONCATENATE("O",IF(H208&gt;1,VALUE(H208),""))),CONCATENATE(IF((4-H208)&gt;0,"(OH)",""),IF((4-H208)&gt;1,VALUE(4-H208),""))),"]")</f>
        <v>[Al(OH)4]</v>
      </c>
      <c r="U208" s="5" t="str">
        <f aca="false">IF(B208&gt;0,IF(M208="","",CONCATENATE("[",IF(M208="","",CONCATENATE("Al",IF(D208&gt;1,VALUE(D208),""),IF(E208=0,"",CONCATENATE(" O",IF(E208&gt;1,VALUE(E208),""))),IF(F208=0,"",CONCATENATE("(OH)",IF(F208&gt;1,VALUE(F208),""))),IF(G208=0,"",CONCATENATE("(OH2)",IF(G208&gt;1,VALUE(G208),""))))),"]",IF(M208="","",IF(J208&gt;1,(CONCATENATE(VALUE(J208),"+")),"+")))),"")</f>
        <v/>
      </c>
    </row>
    <row r="209" s="4" customFormat="true" ht="14.05" hidden="false" customHeight="false" outlineLevel="0" collapsed="false">
      <c r="A209" s="5" t="n">
        <v>4</v>
      </c>
      <c r="B209" s="5" t="n">
        <v>0</v>
      </c>
      <c r="C209" s="5" t="n">
        <v>0</v>
      </c>
      <c r="D209" s="5" t="n">
        <v>3</v>
      </c>
      <c r="E209" s="3" t="n">
        <v>0</v>
      </c>
      <c r="F209" s="5" t="n">
        <v>7</v>
      </c>
      <c r="G209" s="5" t="n">
        <v>1</v>
      </c>
      <c r="H209" s="5" t="n">
        <v>0</v>
      </c>
      <c r="I209" s="5" t="n">
        <v>218</v>
      </c>
      <c r="J209" s="5" t="n">
        <v>2</v>
      </c>
      <c r="K209" s="6" t="n">
        <v>109</v>
      </c>
      <c r="L209" s="7" t="n">
        <v>109</v>
      </c>
      <c r="M209" s="5" t="str">
        <f aca="false">IF(K209="no cation","",IF(L209="","non-candidate",""))</f>
        <v/>
      </c>
      <c r="N209" s="5" t="str">
        <f aca="false">IF(M209="","",IF(B209&gt;0,U209,CONCATENATE("[",IF(M209="","",CONCATENATE("Al",IF(C209+(D209*(1+(C209*3)))&gt;1,VALUE(C209+(D209*(1+(C209*3)))),""),CONCATENATE(IF((E209*(1+(C209*3)))+(C209*H209)&gt;0," O",""),IF((E209*(1+(C209*3)))+(C209*H209)&gt;1,VALUE((E209*(1+(C209*3)))+(C209*H209)),"")),IF(F209=0,"",CONCATENATE("(OH)",IF((F209*(1+(C209*3)))+(C209*(4-H209))&gt;1,VALUE((F209*(1+(C209*3)))+(C209*(4-H209))),""))),IF(G209=0,"",CONCATENATE("(OH2)",IF(G209&gt;1,VALUE(G209),""))))),"]",IF(M209="","",IF(J209&gt;1,(CONCATENATE(VALUE(J209),"+")),"+")))))</f>
        <v/>
      </c>
      <c r="O209" s="5" t="str">
        <f aca="false">IF(B209&gt;0,"",IF(C209=0,CONCATENATE("[",CONCATENATE("Al",IF(D209&gt;1,VALUE(D209),""),IF(E209=0,"",CONCATENATE(" O",IF(E209&gt;1,VALUE(E209),""))),IF(F209=0,"",CONCATENATE("(OH)",IF(F209&gt;1,VALUE(F209),""))),IF(G209=0,"",CONCATENATE("(OH2)",IF(G209&gt;1,VALUE(G209),"")))),"]",IF(J209&gt;1,(CONCATENATE(VALUE(J209),"+")),"+")),CONCATENATE("[",S209,IF(P209&gt;1,VALUE(P209),""),IF((D209*3)&gt;((E209*2)+F209),"+","")," ]",VALUE(4)," ",T209,IF(H209&gt;0,VALUE(H209+1),""),"-"," ")))</f>
        <v>[Al3(OH)7(OH2)]2+</v>
      </c>
      <c r="P209" s="5" t="str">
        <f aca="false">IF(C209&lt;1,"",(IF((3*D209)-(2*E209)-F209&gt;0, (3*D209)-(2*E209)-F209, 0)))</f>
        <v/>
      </c>
      <c r="Q209" s="5" t="str">
        <f aca="false">IF(C209&lt;1,"",(27*D209)+(16*(E209+F209+G209))+(F209+(G209*2)))</f>
        <v/>
      </c>
      <c r="R209" s="5" t="str">
        <f aca="false">IF(C209&lt;1,"",27+(16*(H209+(4-H209)))+(4-H209))</f>
        <v/>
      </c>
      <c r="S209" s="5" t="str">
        <f aca="false">CONCATENATE("[",CONCATENATE("Al",IF(D209&gt;1,VALUE(D209),""),IF(E209=0,"",CONCATENATE(" O",IF(E209&gt;1,VALUE(E209),""))),IF(F209=0,"",CONCATENATE("(OH)",IF(F209&gt;1,VALUE(F209),""))),IF(G209=0,"",CONCATENATE("(OH2)",IF(G209&gt;1,VALUE(G209),"")))),"]")</f>
        <v>[Al3(OH)7(OH2)]</v>
      </c>
      <c r="T209" s="5" t="str">
        <f aca="false">CONCATENATE("[",CONCATENATE("Al",IF(H209=0,"",CONCATENATE("O",IF(H209&gt;1,VALUE(H209),""))),CONCATENATE(IF((4-H209)&gt;0,"(OH)",""),IF((4-H209)&gt;1,VALUE(4-H209),""))),"]")</f>
        <v>[Al(OH)4]</v>
      </c>
      <c r="U209" s="5" t="str">
        <f aca="false">IF(B209&gt;0,IF(M209="","",CONCATENATE("[",IF(M209="","",CONCATENATE("Al",IF(D209&gt;1,VALUE(D209),""),IF(E209=0,"",CONCATENATE(" O",IF(E209&gt;1,VALUE(E209),""))),IF(F209=0,"",CONCATENATE("(OH)",IF(F209&gt;1,VALUE(F209),""))),IF(G209=0,"",CONCATENATE("(OH2)",IF(G209&gt;1,VALUE(G209),""))))),"]",IF(M209="","",IF(J209&gt;1,(CONCATENATE(VALUE(J209),"+")),"+")))),"")</f>
        <v/>
      </c>
    </row>
    <row r="210" s="4" customFormat="true" ht="14.05" hidden="false" customHeight="false" outlineLevel="0" collapsed="false">
      <c r="A210" s="5" t="n">
        <v>6</v>
      </c>
      <c r="B210" s="5" t="n">
        <v>0</v>
      </c>
      <c r="C210" s="5" t="n">
        <v>0</v>
      </c>
      <c r="D210" s="5" t="n">
        <v>3</v>
      </c>
      <c r="E210" s="5" t="n">
        <v>2</v>
      </c>
      <c r="F210" s="5" t="n">
        <v>2</v>
      </c>
      <c r="G210" s="5" t="n">
        <v>10</v>
      </c>
      <c r="H210" s="5" t="n">
        <v>0</v>
      </c>
      <c r="I210" s="5" t="n">
        <v>327</v>
      </c>
      <c r="J210" s="5" t="n">
        <v>3</v>
      </c>
      <c r="K210" s="6" t="n">
        <v>109</v>
      </c>
      <c r="L210" s="7" t="n">
        <v>109</v>
      </c>
      <c r="M210" s="5" t="str">
        <f aca="false">IF(K210="no cation","",IF(L210="","non-candidate",""))</f>
        <v/>
      </c>
      <c r="N210" s="5" t="str">
        <f aca="false">IF(M210="","",IF(B210&gt;0,U210,CONCATENATE("[",IF(M210="","",CONCATENATE("Al",IF(C210+(D210*(1+(C210*3)))&gt;1,VALUE(C210+(D210*(1+(C210*3)))),""),CONCATENATE(IF((E210*(1+(C210*3)))+(C210*H210)&gt;0," O",""),IF((E210*(1+(C210*3)))+(C210*H210)&gt;1,VALUE((E210*(1+(C210*3)))+(C210*H210)),"")),IF(F210=0,"",CONCATENATE("(OH)",IF((F210*(1+(C210*3)))+(C210*(4-H210))&gt;1,VALUE((F210*(1+(C210*3)))+(C210*(4-H210))),""))),IF(G210=0,"",CONCATENATE("(OH2)",IF(G210&gt;1,VALUE(G210),""))))),"]",IF(M210="","",IF(J210&gt;1,(CONCATENATE(VALUE(J210),"+")),"+")))))</f>
        <v/>
      </c>
      <c r="O210" s="5" t="str">
        <f aca="false">IF(B210&gt;0,"",IF(C210=0,CONCATENATE("[",CONCATENATE("Al",IF(D210&gt;1,VALUE(D210),""),IF(E210=0,"",CONCATENATE(" O",IF(E210&gt;1,VALUE(E210),""))),IF(F210=0,"",CONCATENATE("(OH)",IF(F210&gt;1,VALUE(F210),""))),IF(G210=0,"",CONCATENATE("(OH2)",IF(G210&gt;1,VALUE(G210),"")))),"]",IF(J210&gt;1,(CONCATENATE(VALUE(J210),"+")),"+")),CONCATENATE("[",S210,IF(P210&gt;1,VALUE(P210),""),IF((D210*3)&gt;((E210*2)+F210),"+","")," ]",VALUE(4)," ",T210,IF(H210&gt;0,VALUE(H210+1),""),"-"," ")))</f>
        <v>[Al3 O2(OH)2(OH2)10]3+</v>
      </c>
      <c r="P210" s="5" t="str">
        <f aca="false">IF(C210&lt;1,"",(IF((3*D210)-(2*E210)-F210&gt;0, (3*D210)-(2*E210)-F210, 0)))</f>
        <v/>
      </c>
      <c r="Q210" s="5" t="str">
        <f aca="false">IF(C210&lt;1,"",(27*D210)+(16*(E210+F210+G210))+(F210+(G210*2)))</f>
        <v/>
      </c>
      <c r="R210" s="5" t="str">
        <f aca="false">IF(C210&lt;1,"",27+(16*(H210+(4-H210)))+(4-H210))</f>
        <v/>
      </c>
      <c r="S210" s="5" t="str">
        <f aca="false">CONCATENATE("[",CONCATENATE("Al",IF(D210&gt;1,VALUE(D210),""),IF(E210=0,"",CONCATENATE(" O",IF(E210&gt;1,VALUE(E210),""))),IF(F210=0,"",CONCATENATE("(OH)",IF(F210&gt;1,VALUE(F210),""))),IF(G210=0,"",CONCATENATE("(OH2)",IF(G210&gt;1,VALUE(G210),"")))),"]")</f>
        <v>[Al3 O2(OH)2(OH2)10]</v>
      </c>
      <c r="T210" s="5" t="str">
        <f aca="false">CONCATENATE("[",CONCATENATE("Al",IF(H210=0,"",CONCATENATE("O",IF(H210&gt;1,VALUE(H210),""))),CONCATENATE(IF((4-H210)&gt;0,"(OH)",""),IF((4-H210)&gt;1,VALUE(4-H210),""))),"]")</f>
        <v>[Al(OH)4]</v>
      </c>
      <c r="U210" s="5" t="str">
        <f aca="false">IF(B210&gt;0,IF(M210="","",CONCATENATE("[",IF(M210="","",CONCATENATE("Al",IF(D210&gt;1,VALUE(D210),""),IF(E210=0,"",CONCATENATE(" O",IF(E210&gt;1,VALUE(E210),""))),IF(F210=0,"",CONCATENATE("(OH)",IF(F210&gt;1,VALUE(F210),""))),IF(G210=0,"",CONCATENATE("(OH2)",IF(G210&gt;1,VALUE(G210),""))))),"]",IF(M210="","",IF(J210&gt;1,(CONCATENATE(VALUE(J210),"+")),"+")))),"")</f>
        <v/>
      </c>
    </row>
    <row r="211" s="4" customFormat="true" ht="14.05" hidden="false" customHeight="false" outlineLevel="0" collapsed="false">
      <c r="A211" s="5" t="n">
        <v>4</v>
      </c>
      <c r="B211" s="5" t="n">
        <v>0</v>
      </c>
      <c r="C211" s="5" t="n">
        <v>0</v>
      </c>
      <c r="D211" s="5" t="n">
        <v>3</v>
      </c>
      <c r="E211" s="5" t="n">
        <v>2</v>
      </c>
      <c r="F211" s="5" t="n">
        <v>3</v>
      </c>
      <c r="G211" s="5" t="n">
        <v>3</v>
      </c>
      <c r="H211" s="5" t="n">
        <v>0</v>
      </c>
      <c r="I211" s="5" t="n">
        <v>218</v>
      </c>
      <c r="J211" s="5" t="n">
        <v>2</v>
      </c>
      <c r="K211" s="6" t="n">
        <v>109</v>
      </c>
      <c r="L211" s="7" t="n">
        <v>109</v>
      </c>
      <c r="M211" s="5" t="str">
        <f aca="false">IF(K211="no cation","",IF(L211="","non-candidate",""))</f>
        <v/>
      </c>
      <c r="N211" s="5" t="str">
        <f aca="false">IF(M211="","",IF(B211&gt;0,U211,CONCATENATE("[",IF(M211="","",CONCATENATE("Al",IF(C211+(D211*(1+(C211*3)))&gt;1,VALUE(C211+(D211*(1+(C211*3)))),""),CONCATENATE(IF((E211*(1+(C211*3)))+(C211*H211)&gt;0," O",""),IF((E211*(1+(C211*3)))+(C211*H211)&gt;1,VALUE((E211*(1+(C211*3)))+(C211*H211)),"")),IF(F211=0,"",CONCATENATE("(OH)",IF((F211*(1+(C211*3)))+(C211*(4-H211))&gt;1,VALUE((F211*(1+(C211*3)))+(C211*(4-H211))),""))),IF(G211=0,"",CONCATENATE("(OH2)",IF(G211&gt;1,VALUE(G211),""))))),"]",IF(M211="","",IF(J211&gt;1,(CONCATENATE(VALUE(J211),"+")),"+")))))</f>
        <v/>
      </c>
      <c r="O211" s="5" t="str">
        <f aca="false">IF(B211&gt;0,"",IF(C211=0,CONCATENATE("[",CONCATENATE("Al",IF(D211&gt;1,VALUE(D211),""),IF(E211=0,"",CONCATENATE(" O",IF(E211&gt;1,VALUE(E211),""))),IF(F211=0,"",CONCATENATE("(OH)",IF(F211&gt;1,VALUE(F211),""))),IF(G211=0,"",CONCATENATE("(OH2)",IF(G211&gt;1,VALUE(G211),"")))),"]",IF(J211&gt;1,(CONCATENATE(VALUE(J211),"+")),"+")),CONCATENATE("[",S211,IF(P211&gt;1,VALUE(P211),""),IF((D211*3)&gt;((E211*2)+F211),"+","")," ]",VALUE(4)," ",T211,IF(H211&gt;0,VALUE(H211+1),""),"-"," ")))</f>
        <v>[Al3 O2(OH)3(OH2)3]2+</v>
      </c>
      <c r="P211" s="5" t="str">
        <f aca="false">IF(C211&lt;1,"",(IF((3*D211)-(2*E211)-F211&gt;0, (3*D211)-(2*E211)-F211, 0)))</f>
        <v/>
      </c>
      <c r="Q211" s="5" t="str">
        <f aca="false">IF(C211&lt;1,"",(27*D211)+(16*(E211+F211+G211))+(F211+(G211*2)))</f>
        <v/>
      </c>
      <c r="R211" s="5" t="str">
        <f aca="false">IF(C211&lt;1,"",27+(16*(H211+(4-H211)))+(4-H211))</f>
        <v/>
      </c>
      <c r="S211" s="5" t="str">
        <f aca="false">CONCATENATE("[",CONCATENATE("Al",IF(D211&gt;1,VALUE(D211),""),IF(E211=0,"",CONCATENATE(" O",IF(E211&gt;1,VALUE(E211),""))),IF(F211=0,"",CONCATENATE("(OH)",IF(F211&gt;1,VALUE(F211),""))),IF(G211=0,"",CONCATENATE("(OH2)",IF(G211&gt;1,VALUE(G211),"")))),"]")</f>
        <v>[Al3 O2(OH)3(OH2)3]</v>
      </c>
      <c r="T211" s="5" t="str">
        <f aca="false">CONCATENATE("[",CONCATENATE("Al",IF(H211=0,"",CONCATENATE("O",IF(H211&gt;1,VALUE(H211),""))),CONCATENATE(IF((4-H211)&gt;0,"(OH)",""),IF((4-H211)&gt;1,VALUE(4-H211),""))),"]")</f>
        <v>[Al(OH)4]</v>
      </c>
      <c r="U211" s="5" t="str">
        <f aca="false">IF(B211&gt;0,IF(M211="","",CONCATENATE("[",IF(M211="","",CONCATENATE("Al",IF(D211&gt;1,VALUE(D211),""),IF(E211=0,"",CONCATENATE(" O",IF(E211&gt;1,VALUE(E211),""))),IF(F211=0,"",CONCATENATE("(OH)",IF(F211&gt;1,VALUE(F211),""))),IF(G211=0,"",CONCATENATE("(OH2)",IF(G211&gt;1,VALUE(G211),""))))),"]",IF(M211="","",IF(J211&gt;1,(CONCATENATE(VALUE(J211),"+")),"+")))),"")</f>
        <v/>
      </c>
    </row>
    <row r="212" s="4" customFormat="true" ht="14.05" hidden="false" customHeight="false" outlineLevel="0" collapsed="false">
      <c r="A212" s="5" t="n">
        <v>4</v>
      </c>
      <c r="B212" s="5" t="n">
        <v>0</v>
      </c>
      <c r="C212" s="5" t="n">
        <v>0</v>
      </c>
      <c r="D212" s="5" t="n">
        <v>5</v>
      </c>
      <c r="E212" s="5" t="n">
        <v>0</v>
      </c>
      <c r="F212" s="5" t="n">
        <v>12</v>
      </c>
      <c r="G212" s="5" t="n">
        <v>0</v>
      </c>
      <c r="H212" s="5" t="n">
        <v>0</v>
      </c>
      <c r="I212" s="5" t="n">
        <v>339</v>
      </c>
      <c r="J212" s="5" t="n">
        <v>3</v>
      </c>
      <c r="K212" s="6" t="n">
        <v>113</v>
      </c>
      <c r="L212" s="7" t="n">
        <v>113</v>
      </c>
      <c r="M212" s="5" t="str">
        <f aca="false">IF(K212="no cation","",IF(L212="","non-candidate",""))</f>
        <v/>
      </c>
      <c r="N212" s="5" t="str">
        <f aca="false">IF(M212="","",IF(B212&gt;0,U212,CONCATENATE("[",IF(M212="","",CONCATENATE("Al",IF(C212+(D212*(1+(C212*3)))&gt;1,VALUE(C212+(D212*(1+(C212*3)))),""),CONCATENATE(IF((E212*(1+(C212*3)))+(C212*H212)&gt;0," O",""),IF((E212*(1+(C212*3)))+(C212*H212)&gt;1,VALUE((E212*(1+(C212*3)))+(C212*H212)),"")),IF(F212=0,"",CONCATENATE("(OH)",IF((F212*(1+(C212*3)))+(C212*(4-H212))&gt;1,VALUE((F212*(1+(C212*3)))+(C212*(4-H212))),""))),IF(G212=0,"",CONCATENATE("(OH2)",IF(G212&gt;1,VALUE(G212),""))))),"]",IF(M212="","",IF(J212&gt;1,(CONCATENATE(VALUE(J212),"+")),"+")))))</f>
        <v/>
      </c>
      <c r="O212" s="5" t="str">
        <f aca="false">IF(B212&gt;0,"",IF(C212=0,CONCATENATE("[",CONCATENATE("Al",IF(D212&gt;1,VALUE(D212),""),IF(E212=0,"",CONCATENATE(" O",IF(E212&gt;1,VALUE(E212),""))),IF(F212=0,"",CONCATENATE("(OH)",IF(F212&gt;1,VALUE(F212),""))),IF(G212=0,"",CONCATENATE("(OH2)",IF(G212&gt;1,VALUE(G212),"")))),"]",IF(J212&gt;1,(CONCATENATE(VALUE(J212),"+")),"+")),CONCATENATE("[",S212,IF(P212&gt;1,VALUE(P212),""),IF((D212*3)&gt;((E212*2)+F212),"+","")," ]",VALUE(4)," ",T212,IF(H212&gt;0,VALUE(H212+1),""),"-"," ")))</f>
        <v>[Al5(OH)12]3+</v>
      </c>
      <c r="P212" s="5" t="str">
        <f aca="false">IF(C212&lt;1,"",(IF((3*D212)-(2*E212)-F212&gt;0, (3*D212)-(2*E212)-F212, 0)))</f>
        <v/>
      </c>
      <c r="Q212" s="5" t="str">
        <f aca="false">IF(C212&lt;1,"",(27*D212)+(16*(E212+F212+G212))+(F212+(G212*2)))</f>
        <v/>
      </c>
      <c r="R212" s="5" t="str">
        <f aca="false">IF(C212&lt;1,"",27+(16*(H212+(4-H212)))+(4-H212))</f>
        <v/>
      </c>
      <c r="S212" s="5" t="str">
        <f aca="false">CONCATENATE("[",CONCATENATE("Al",IF(D212&gt;1,VALUE(D212),""),IF(E212=0,"",CONCATENATE(" O",IF(E212&gt;1,VALUE(E212),""))),IF(F212=0,"",CONCATENATE("(OH)",IF(F212&gt;1,VALUE(F212),""))),IF(G212=0,"",CONCATENATE("(OH2)",IF(G212&gt;1,VALUE(G212),"")))),"]")</f>
        <v>[Al5(OH)12]</v>
      </c>
      <c r="T212" s="5" t="str">
        <f aca="false">CONCATENATE("[",CONCATENATE("Al",IF(H212=0,"",CONCATENATE("O",IF(H212&gt;1,VALUE(H212),""))),CONCATENATE(IF((4-H212)&gt;0,"(OH)",""),IF((4-H212)&gt;1,VALUE(4-H212),""))),"]")</f>
        <v>[Al(OH)4]</v>
      </c>
      <c r="U212" s="5" t="str">
        <f aca="false">IF(B212&gt;0,IF(M212="","",CONCATENATE("[",IF(M212="","",CONCATENATE("Al",IF(D212&gt;1,VALUE(D212),""),IF(E212=0,"",CONCATENATE(" O",IF(E212&gt;1,VALUE(E212),""))),IF(F212=0,"",CONCATENATE("(OH)",IF(F212&gt;1,VALUE(F212),""))),IF(G212=0,"",CONCATENATE("(OH2)",IF(G212&gt;1,VALUE(G212),""))))),"]",IF(M212="","",IF(J212&gt;1,(CONCATENATE(VALUE(J212),"+")),"+")))),"")</f>
        <v/>
      </c>
    </row>
    <row r="213" s="4" customFormat="true" ht="14.05" hidden="false" customHeight="false" outlineLevel="0" collapsed="false">
      <c r="A213" s="5" t="n">
        <v>4</v>
      </c>
      <c r="B213" s="5" t="n">
        <v>0</v>
      </c>
      <c r="C213" s="5" t="n">
        <v>0</v>
      </c>
      <c r="D213" s="5" t="n">
        <v>5</v>
      </c>
      <c r="E213" s="5" t="n">
        <v>2</v>
      </c>
      <c r="F213" s="5" t="n">
        <v>8</v>
      </c>
      <c r="G213" s="5" t="n">
        <v>2</v>
      </c>
      <c r="H213" s="5" t="n">
        <v>0</v>
      </c>
      <c r="I213" s="5" t="n">
        <v>339</v>
      </c>
      <c r="J213" s="5" t="n">
        <v>3</v>
      </c>
      <c r="K213" s="6" t="n">
        <v>113</v>
      </c>
      <c r="L213" s="7" t="n">
        <v>113</v>
      </c>
      <c r="M213" s="5" t="str">
        <f aca="false">IF(K213="no cation","",IF(L213="","non-candidate",""))</f>
        <v/>
      </c>
      <c r="N213" s="5" t="str">
        <f aca="false">IF(M213="","",IF(B213&gt;0,U213,CONCATENATE("[",IF(M213="","",CONCATENATE("Al",IF(C213+(D213*(1+(C213*3)))&gt;1,VALUE(C213+(D213*(1+(C213*3)))),""),CONCATENATE(IF((E213*(1+(C213*3)))+(C213*H213)&gt;0," O",""),IF((E213*(1+(C213*3)))+(C213*H213)&gt;1,VALUE((E213*(1+(C213*3)))+(C213*H213)),"")),IF(F213=0,"",CONCATENATE("(OH)",IF((F213*(1+(C213*3)))+(C213*(4-H213))&gt;1,VALUE((F213*(1+(C213*3)))+(C213*(4-H213))),""))),IF(G213=0,"",CONCATENATE("(OH2)",IF(G213&gt;1,VALUE(G213),""))))),"]",IF(M213="","",IF(J213&gt;1,(CONCATENATE(VALUE(J213),"+")),"+")))))</f>
        <v/>
      </c>
      <c r="O213" s="5" t="str">
        <f aca="false">IF(B213&gt;0,"",IF(C213=0,CONCATENATE("[",CONCATENATE("Al",IF(D213&gt;1,VALUE(D213),""),IF(E213=0,"",CONCATENATE(" O",IF(E213&gt;1,VALUE(E213),""))),IF(F213=0,"",CONCATENATE("(OH)",IF(F213&gt;1,VALUE(F213),""))),IF(G213=0,"",CONCATENATE("(OH2)",IF(G213&gt;1,VALUE(G213),"")))),"]",IF(J213&gt;1,(CONCATENATE(VALUE(J213),"+")),"+")),CONCATENATE("[",S213,IF(P213&gt;1,VALUE(P213),""),IF((D213*3)&gt;((E213*2)+F213),"+","")," ]",VALUE(4)," ",T213,IF(H213&gt;0,VALUE(H213+1),""),"-"," ")))</f>
        <v>[Al5 O2(OH)8(OH2)2]3+</v>
      </c>
      <c r="P213" s="5" t="str">
        <f aca="false">IF(C213&lt;1,"",(IF((3*D213)-(2*E213)-F213&gt;0, (3*D213)-(2*E213)-F213, 0)))</f>
        <v/>
      </c>
      <c r="Q213" s="5" t="str">
        <f aca="false">IF(C213&lt;1,"",(27*D213)+(16*(E213+F213+G213))+(F213+(G213*2)))</f>
        <v/>
      </c>
      <c r="R213" s="5" t="str">
        <f aca="false">IF(C213&lt;1,"",27+(16*(H213+(4-H213)))+(4-H213))</f>
        <v/>
      </c>
      <c r="S213" s="5" t="str">
        <f aca="false">CONCATENATE("[",CONCATENATE("Al",IF(D213&gt;1,VALUE(D213),""),IF(E213=0,"",CONCATENATE(" O",IF(E213&gt;1,VALUE(E213),""))),IF(F213=0,"",CONCATENATE("(OH)",IF(F213&gt;1,VALUE(F213),""))),IF(G213=0,"",CONCATENATE("(OH2)",IF(G213&gt;1,VALUE(G213),"")))),"]")</f>
        <v>[Al5 O2(OH)8(OH2)2]</v>
      </c>
      <c r="T213" s="5" t="str">
        <f aca="false">CONCATENATE("[",CONCATENATE("Al",IF(H213=0,"",CONCATENATE("O",IF(H213&gt;1,VALUE(H213),""))),CONCATENATE(IF((4-H213)&gt;0,"(OH)",""),IF((4-H213)&gt;1,VALUE(4-H213),""))),"]")</f>
        <v>[Al(OH)4]</v>
      </c>
      <c r="U213" s="5" t="str">
        <f aca="false">IF(B213&gt;0,IF(M213="","",CONCATENATE("[",IF(M213="","",CONCATENATE("Al",IF(D213&gt;1,VALUE(D213),""),IF(E213=0,"",CONCATENATE(" O",IF(E213&gt;1,VALUE(E213),""))),IF(F213=0,"",CONCATENATE("(OH)",IF(F213&gt;1,VALUE(F213),""))),IF(G213=0,"",CONCATENATE("(OH2)",IF(G213&gt;1,VALUE(G213),""))))),"]",IF(M213="","",IF(J213&gt;1,(CONCATENATE(VALUE(J213),"+")),"+")))),"")</f>
        <v/>
      </c>
    </row>
    <row r="214" s="4" customFormat="true" ht="14.05" hidden="false" customHeight="false" outlineLevel="0" collapsed="false">
      <c r="A214" s="5" t="n">
        <v>4</v>
      </c>
      <c r="B214" s="5" t="n">
        <v>0</v>
      </c>
      <c r="C214" s="5" t="n">
        <v>0</v>
      </c>
      <c r="D214" s="5" t="n">
        <v>5</v>
      </c>
      <c r="E214" s="5" t="n">
        <v>4</v>
      </c>
      <c r="F214" s="5" t="n">
        <v>4</v>
      </c>
      <c r="G214" s="5" t="n">
        <v>4</v>
      </c>
      <c r="H214" s="5" t="n">
        <v>0</v>
      </c>
      <c r="I214" s="5" t="n">
        <v>339</v>
      </c>
      <c r="J214" s="5" t="n">
        <v>3</v>
      </c>
      <c r="K214" s="6" t="n">
        <v>113</v>
      </c>
      <c r="L214" s="7" t="n">
        <v>113</v>
      </c>
      <c r="M214" s="5" t="str">
        <f aca="false">IF(K214="no cation","",IF(L214="","non-candidate",""))</f>
        <v/>
      </c>
      <c r="N214" s="5" t="str">
        <f aca="false">IF(M214="","",IF(B214&gt;0,U214,CONCATENATE("[",IF(M214="","",CONCATENATE("Al",IF(C214+(D214*(1+(C214*3)))&gt;1,VALUE(C214+(D214*(1+(C214*3)))),""),CONCATENATE(IF((E214*(1+(C214*3)))+(C214*H214)&gt;0," O",""),IF((E214*(1+(C214*3)))+(C214*H214)&gt;1,VALUE((E214*(1+(C214*3)))+(C214*H214)),"")),IF(F214=0,"",CONCATENATE("(OH)",IF((F214*(1+(C214*3)))+(C214*(4-H214))&gt;1,VALUE((F214*(1+(C214*3)))+(C214*(4-H214))),""))),IF(G214=0,"",CONCATENATE("(OH2)",IF(G214&gt;1,VALUE(G214),""))))),"]",IF(M214="","",IF(J214&gt;1,(CONCATENATE(VALUE(J214),"+")),"+")))))</f>
        <v/>
      </c>
      <c r="O214" s="5" t="str">
        <f aca="false">IF(B214&gt;0,"",IF(C214=0,CONCATENATE("[",CONCATENATE("Al",IF(D214&gt;1,VALUE(D214),""),IF(E214=0,"",CONCATENATE(" O",IF(E214&gt;1,VALUE(E214),""))),IF(F214=0,"",CONCATENATE("(OH)",IF(F214&gt;1,VALUE(F214),""))),IF(G214=0,"",CONCATENATE("(OH2)",IF(G214&gt;1,VALUE(G214),"")))),"]",IF(J214&gt;1,(CONCATENATE(VALUE(J214),"+")),"+")),CONCATENATE("[",S214,IF(P214&gt;1,VALUE(P214),""),IF((D214*3)&gt;((E214*2)+F214),"+","")," ]",VALUE(4)," ",T214,IF(H214&gt;0,VALUE(H214+1),""),"-"," ")))</f>
        <v>[Al5 O4(OH)4(OH2)4]3+</v>
      </c>
      <c r="P214" s="5" t="str">
        <f aca="false">IF(C214&lt;1,"",(IF((3*D214)-(2*E214)-F214&gt;0, (3*D214)-(2*E214)-F214, 0)))</f>
        <v/>
      </c>
      <c r="Q214" s="5" t="str">
        <f aca="false">IF(C214&lt;1,"",(27*D214)+(16*(E214+F214+G214))+(F214+(G214*2)))</f>
        <v/>
      </c>
      <c r="R214" s="5" t="str">
        <f aca="false">IF(C214&lt;1,"",27+(16*(H214+(4-H214)))+(4-H214))</f>
        <v/>
      </c>
      <c r="S214" s="5" t="str">
        <f aca="false">CONCATENATE("[",CONCATENATE("Al",IF(D214&gt;1,VALUE(D214),""),IF(E214=0,"",CONCATENATE(" O",IF(E214&gt;1,VALUE(E214),""))),IF(F214=0,"",CONCATENATE("(OH)",IF(F214&gt;1,VALUE(F214),""))),IF(G214=0,"",CONCATENATE("(OH2)",IF(G214&gt;1,VALUE(G214),"")))),"]")</f>
        <v>[Al5 O4(OH)4(OH2)4]</v>
      </c>
      <c r="T214" s="5" t="str">
        <f aca="false">CONCATENATE("[",CONCATENATE("Al",IF(H214=0,"",CONCATENATE("O",IF(H214&gt;1,VALUE(H214),""))),CONCATENATE(IF((4-H214)&gt;0,"(OH)",""),IF((4-H214)&gt;1,VALUE(4-H214),""))),"]")</f>
        <v>[Al(OH)4]</v>
      </c>
      <c r="U214" s="5" t="str">
        <f aca="false">IF(B214&gt;0,IF(M214="","",CONCATENATE("[",IF(M214="","",CONCATENATE("Al",IF(D214&gt;1,VALUE(D214),""),IF(E214=0,"",CONCATENATE(" O",IF(E214&gt;1,VALUE(E214),""))),IF(F214=0,"",CONCATENATE("(OH)",IF(F214&gt;1,VALUE(F214),""))),IF(G214=0,"",CONCATENATE("(OH2)",IF(G214&gt;1,VALUE(G214),""))))),"]",IF(M214="","",IF(J214&gt;1,(CONCATENATE(VALUE(J214),"+")),"+")))),"")</f>
        <v/>
      </c>
    </row>
    <row r="215" s="4" customFormat="true" ht="14.05" hidden="false" customHeight="false" outlineLevel="0" collapsed="false">
      <c r="A215" s="5" t="n">
        <v>4</v>
      </c>
      <c r="B215" s="5" t="n">
        <v>0</v>
      </c>
      <c r="C215" s="5" t="n">
        <v>0</v>
      </c>
      <c r="D215" s="5" t="n">
        <v>5</v>
      </c>
      <c r="E215" s="5" t="n">
        <v>6</v>
      </c>
      <c r="F215" s="5" t="n">
        <v>0</v>
      </c>
      <c r="G215" s="5" t="n">
        <v>6</v>
      </c>
      <c r="H215" s="5" t="n">
        <v>0</v>
      </c>
      <c r="I215" s="5" t="n">
        <v>339</v>
      </c>
      <c r="J215" s="5" t="n">
        <v>3</v>
      </c>
      <c r="K215" s="6" t="n">
        <v>113</v>
      </c>
      <c r="L215" s="7" t="n">
        <v>113</v>
      </c>
      <c r="M215" s="5" t="str">
        <f aca="false">IF(K215="no cation","",IF(L215="","non-candidate",""))</f>
        <v/>
      </c>
      <c r="N215" s="5" t="str">
        <f aca="false">IF(M215="","",IF(B215&gt;0,U215,CONCATENATE("[",IF(M215="","",CONCATENATE("Al",IF(C215+(D215*(1+(C215*3)))&gt;1,VALUE(C215+(D215*(1+(C215*3)))),""),CONCATENATE(IF((E215*(1+(C215*3)))+(C215*H215)&gt;0," O",""),IF((E215*(1+(C215*3)))+(C215*H215)&gt;1,VALUE((E215*(1+(C215*3)))+(C215*H215)),"")),IF(F215=0,"",CONCATENATE("(OH)",IF((F215*(1+(C215*3)))+(C215*(4-H215))&gt;1,VALUE((F215*(1+(C215*3)))+(C215*(4-H215))),""))),IF(G215=0,"",CONCATENATE("(OH2)",IF(G215&gt;1,VALUE(G215),""))))),"]",IF(M215="","",IF(J215&gt;1,(CONCATENATE(VALUE(J215),"+")),"+")))))</f>
        <v/>
      </c>
      <c r="O215" s="5" t="str">
        <f aca="false">IF(B215&gt;0,"",IF(C215=0,CONCATENATE("[",CONCATENATE("Al",IF(D215&gt;1,VALUE(D215),""),IF(E215=0,"",CONCATENATE(" O",IF(E215&gt;1,VALUE(E215),""))),IF(F215=0,"",CONCATENATE("(OH)",IF(F215&gt;1,VALUE(F215),""))),IF(G215=0,"",CONCATENATE("(OH2)",IF(G215&gt;1,VALUE(G215),"")))),"]",IF(J215&gt;1,(CONCATENATE(VALUE(J215),"+")),"+")),CONCATENATE("[",S215,IF(P215&gt;1,VALUE(P215),""),IF((D215*3)&gt;((E215*2)+F215),"+","")," ]",VALUE(4)," ",T215,IF(H215&gt;0,VALUE(H215+1),""),"-"," ")))</f>
        <v>[Al5 O6(OH2)6]3+</v>
      </c>
      <c r="P215" s="5" t="str">
        <f aca="false">IF(C215&lt;1,"",(IF((3*D215)-(2*E215)-F215&gt;0, (3*D215)-(2*E215)-F215, 0)))</f>
        <v/>
      </c>
      <c r="Q215" s="5" t="str">
        <f aca="false">IF(C215&lt;1,"",(27*D215)+(16*(E215+F215+G215))+(F215+(G215*2)))</f>
        <v/>
      </c>
      <c r="R215" s="5" t="str">
        <f aca="false">IF(C215&lt;1,"",27+(16*(H215+(4-H215)))+(4-H215))</f>
        <v/>
      </c>
      <c r="S215" s="5" t="str">
        <f aca="false">CONCATENATE("[",CONCATENATE("Al",IF(D215&gt;1,VALUE(D215),""),IF(E215=0,"",CONCATENATE(" O",IF(E215&gt;1,VALUE(E215),""))),IF(F215=0,"",CONCATENATE("(OH)",IF(F215&gt;1,VALUE(F215),""))),IF(G215=0,"",CONCATENATE("(OH2)",IF(G215&gt;1,VALUE(G215),"")))),"]")</f>
        <v>[Al5 O6(OH2)6]</v>
      </c>
      <c r="T215" s="5" t="str">
        <f aca="false">CONCATENATE("[",CONCATENATE("Al",IF(H215=0,"",CONCATENATE("O",IF(H215&gt;1,VALUE(H215),""))),CONCATENATE(IF((4-H215)&gt;0,"(OH)",""),IF((4-H215)&gt;1,VALUE(4-H215),""))),"]")</f>
        <v>[Al(OH)4]</v>
      </c>
      <c r="U215" s="5" t="str">
        <f aca="false">IF(B215&gt;0,IF(M215="","",CONCATENATE("[",IF(M215="","",CONCATENATE("Al",IF(D215&gt;1,VALUE(D215),""),IF(E215=0,"",CONCATENATE(" O",IF(E215&gt;1,VALUE(E215),""))),IF(F215=0,"",CONCATENATE("(OH)",IF(F215&gt;1,VALUE(F215),""))),IF(G215=0,"",CONCATENATE("(OH2)",IF(G215&gt;1,VALUE(G215),""))))),"]",IF(M215="","",IF(J215&gt;1,(CONCATENATE(VALUE(J215),"+")),"+")))),"")</f>
        <v/>
      </c>
    </row>
    <row r="216" s="4" customFormat="true" ht="14.05" hidden="false" customHeight="false" outlineLevel="0" collapsed="false">
      <c r="A216" s="3" t="n">
        <v>6</v>
      </c>
      <c r="B216" s="5" t="n">
        <v>0</v>
      </c>
      <c r="C216" s="3" t="n">
        <v>0</v>
      </c>
      <c r="D216" s="3" t="n">
        <v>2</v>
      </c>
      <c r="E216" s="3" t="n">
        <v>0</v>
      </c>
      <c r="F216" s="5" t="n">
        <v>4</v>
      </c>
      <c r="G216" s="5" t="n">
        <v>6</v>
      </c>
      <c r="H216" s="3" t="n">
        <v>0</v>
      </c>
      <c r="I216" s="5" t="n">
        <v>230</v>
      </c>
      <c r="J216" s="5" t="n">
        <v>2</v>
      </c>
      <c r="K216" s="6" t="n">
        <v>115</v>
      </c>
      <c r="L216" s="7" t="n">
        <v>115</v>
      </c>
      <c r="M216" s="5" t="s">
        <v>23</v>
      </c>
      <c r="N216" s="5" t="str">
        <f aca="false">IF(M216="","",IF(B216&gt;0,U216,CONCATENATE("[",IF(M216="","",CONCATENATE("Al",IF(C216+(D216*(1+(C216*3)))&gt;1,VALUE(C216+(D216*(1+(C216*3)))),""),CONCATENATE(IF((E216*(1+(C216*3)))+(C216*H216)&gt;0," O",""),IF((E216*(1+(C216*3)))+(C216*H216)&gt;1,VALUE((E216*(1+(C216*3)))+(C216*H216)),"")),IF(F216=0,"",CONCATENATE("(OH)",IF((F216*(1+(C216*3)))+(C216*(4-H216))&gt;1,VALUE((F216*(1+(C216*3)))+(C216*(4-H216))),""))),IF(G216=0,"",CONCATENATE("(OH2)",IF(G216&gt;1,VALUE(G216),""))))),"]",IF(M216="","",IF(J216&gt;1,(CONCATENATE(VALUE(J216),"+")),"+")))))</f>
        <v>[Al2(OH)4(OH2)6]2+</v>
      </c>
      <c r="O216" s="5" t="str">
        <f aca="false">IF(B216&gt;0,"",IF(C216=0,CONCATENATE("[",CONCATENATE("Al",IF(D216&gt;1,VALUE(D216),""),IF(E216=0,"",CONCATENATE(" O",IF(E216&gt;1,VALUE(E216),""))),IF(F216=0,"",CONCATENATE("(OH)",IF(F216&gt;1,VALUE(F216),""))),IF(G216=0,"",CONCATENATE("(OH2)",IF(G216&gt;1,VALUE(G216),"")))),"]",IF(J216&gt;1,(CONCATENATE(VALUE(J216),"+")),"+")),CONCATENATE("[",S216,IF(P216&gt;1,VALUE(P216),""),IF((D216*3)&gt;((E216*2)+F216),"+","")," ]",VALUE(4)," ",T216,IF(H216&gt;0,VALUE(H216+1),""),"-"," ")))</f>
        <v>[Al2(OH)4(OH2)6]2+</v>
      </c>
      <c r="P216" s="5" t="str">
        <f aca="false">IF(C216&lt;1,"",(IF((3*D216)-(2*E216)-F216&gt;0, (3*D216)-(2*E216)-F216, 0)))</f>
        <v/>
      </c>
      <c r="Q216" s="5" t="str">
        <f aca="false">IF(C216&lt;1,"",(27*D216)+(16*(E216+F216+G216))+(F216+(G216*2)))</f>
        <v/>
      </c>
      <c r="R216" s="5" t="str">
        <f aca="false">IF(C216&lt;1,"",27+(16*(H216+(4-H216)))+(4-H216))</f>
        <v/>
      </c>
      <c r="S216" s="5" t="str">
        <f aca="false">CONCATENATE("[",CONCATENATE("Al",IF(D216&gt;1,VALUE(D216),""),IF(E216=0,"",CONCATENATE(" O",IF(E216&gt;1,VALUE(E216),""))),IF(F216=0,"",CONCATENATE("(OH)",IF(F216&gt;1,VALUE(F216),""))),IF(G216=0,"",CONCATENATE("(OH2)",IF(G216&gt;1,VALUE(G216),"")))),"]")</f>
        <v>[Al2(OH)4(OH2)6]</v>
      </c>
      <c r="T216" s="5" t="str">
        <f aca="false">CONCATENATE("[",CONCATENATE("Al",IF(H216=0,"",CONCATENATE("O",IF(H216&gt;1,VALUE(H216),""))),CONCATENATE(IF((4-H216)&gt;0,"(OH)",""),IF((4-H216)&gt;1,VALUE(4-H216),""))),"]")</f>
        <v>[Al(OH)4]</v>
      </c>
      <c r="U216" s="5" t="str">
        <f aca="false">IF(B216&gt;0,IF(M216="","",CONCATENATE("[",IF(M216="","",CONCATENATE("Al",IF(D216&gt;1,VALUE(D216),""),IF(E216=0,"",CONCATENATE(" O",IF(E216&gt;1,VALUE(E216),""))),IF(F216=0,"",CONCATENATE("(OH)",IF(F216&gt;1,VALUE(F216),""))),IF(G216=0,"",CONCATENATE("(OH2)",IF(G216&gt;1,VALUE(G216),""))))),"]",IF(M216="","",IF(J216&gt;1,(CONCATENATE(VALUE(J216),"+")),"+")))),"")</f>
        <v/>
      </c>
    </row>
    <row r="217" s="4" customFormat="true" ht="14.05" hidden="false" customHeight="false" outlineLevel="0" collapsed="false">
      <c r="A217" s="3" t="n">
        <v>6</v>
      </c>
      <c r="B217" s="5" t="n">
        <v>0</v>
      </c>
      <c r="C217" s="3" t="n">
        <v>0</v>
      </c>
      <c r="D217" s="3" t="n">
        <v>2</v>
      </c>
      <c r="E217" s="3" t="n">
        <v>2</v>
      </c>
      <c r="F217" s="5" t="n">
        <v>0</v>
      </c>
      <c r="G217" s="5" t="n">
        <v>8</v>
      </c>
      <c r="H217" s="3" t="n">
        <v>0</v>
      </c>
      <c r="I217" s="5" t="n">
        <v>230</v>
      </c>
      <c r="J217" s="5" t="n">
        <v>2</v>
      </c>
      <c r="K217" s="6" t="n">
        <v>115</v>
      </c>
      <c r="L217" s="7" t="n">
        <v>115</v>
      </c>
      <c r="M217" s="5" t="s">
        <v>23</v>
      </c>
      <c r="N217" s="5" t="str">
        <f aca="false">IF(M217="","",IF(B217&gt;0,U217,CONCATENATE("[",IF(M217="","",CONCATENATE("Al",IF(C217+(D217*(1+(C217*3)))&gt;1,VALUE(C217+(D217*(1+(C217*3)))),""),CONCATENATE(IF((E217*(1+(C217*3)))+(C217*H217)&gt;0," O",""),IF((E217*(1+(C217*3)))+(C217*H217)&gt;1,VALUE((E217*(1+(C217*3)))+(C217*H217)),"")),IF(F217=0,"",CONCATENATE("(OH)",IF((F217*(1+(C217*3)))+(C217*(4-H217))&gt;1,VALUE((F217*(1+(C217*3)))+(C217*(4-H217))),""))),IF(G217=0,"",CONCATENATE("(OH2)",IF(G217&gt;1,VALUE(G217),""))))),"]",IF(M217="","",IF(J217&gt;1,(CONCATENATE(VALUE(J217),"+")),"+")))))</f>
        <v>[Al2 O2(OH2)8]2+</v>
      </c>
      <c r="O217" s="5" t="str">
        <f aca="false">IF(B217&gt;0,"",IF(C217=0,CONCATENATE("[",CONCATENATE("Al",IF(D217&gt;1,VALUE(D217),""),IF(E217=0,"",CONCATENATE(" O",IF(E217&gt;1,VALUE(E217),""))),IF(F217=0,"",CONCATENATE("(OH)",IF(F217&gt;1,VALUE(F217),""))),IF(G217=0,"",CONCATENATE("(OH2)",IF(G217&gt;1,VALUE(G217),"")))),"]",IF(J217&gt;1,(CONCATENATE(VALUE(J217),"+")),"+")),CONCATENATE("[",S217,IF(P217&gt;1,VALUE(P217),""),IF((D217*3)&gt;((E217*2)+F217),"+","")," ]",VALUE(4)," ",T217,IF(H217&gt;0,VALUE(H217+1),""),"-"," ")))</f>
        <v>[Al2 O2(OH2)8]2+</v>
      </c>
      <c r="P217" s="5" t="str">
        <f aca="false">IF(C217&lt;1,"",(IF((3*D217)-(2*E217)-F217&gt;0, (3*D217)-(2*E217)-F217, 0)))</f>
        <v/>
      </c>
      <c r="Q217" s="5" t="str">
        <f aca="false">IF(C217&lt;1,"",(27*D217)+(16*(E217+F217+G217))+(F217+(G217*2)))</f>
        <v/>
      </c>
      <c r="R217" s="5" t="str">
        <f aca="false">IF(C217&lt;1,"",27+(16*(H217+(4-H217)))+(4-H217))</f>
        <v/>
      </c>
      <c r="S217" s="5" t="str">
        <f aca="false">CONCATENATE("[",CONCATENATE("Al",IF(D217&gt;1,VALUE(D217),""),IF(E217=0,"",CONCATENATE(" O",IF(E217&gt;1,VALUE(E217),""))),IF(F217=0,"",CONCATENATE("(OH)",IF(F217&gt;1,VALUE(F217),""))),IF(G217=0,"",CONCATENATE("(OH2)",IF(G217&gt;1,VALUE(G217),"")))),"]")</f>
        <v>[Al2 O2(OH2)8]</v>
      </c>
      <c r="T217" s="5" t="str">
        <f aca="false">CONCATENATE("[",CONCATENATE("Al",IF(H217=0,"",CONCATENATE("O",IF(H217&gt;1,VALUE(H217),""))),CONCATENATE(IF((4-H217)&gt;0,"(OH)",""),IF((4-H217)&gt;1,VALUE(4-H217),""))),"]")</f>
        <v>[Al(OH)4]</v>
      </c>
      <c r="U217" s="5" t="str">
        <f aca="false">IF(B217&gt;0,IF(M217="","",CONCATENATE("[",IF(M217="","",CONCATENATE("Al",IF(D217&gt;1,VALUE(D217),""),IF(E217=0,"",CONCATENATE(" O",IF(E217&gt;1,VALUE(E217),""))),IF(F217=0,"",CONCATENATE("(OH)",IF(F217&gt;1,VALUE(F217),""))),IF(G217=0,"",CONCATENATE("(OH2)",IF(G217&gt;1,VALUE(G217),""))))),"]",IF(M217="","",IF(J217&gt;1,(CONCATENATE(VALUE(J217),"+")),"+")))),"")</f>
        <v/>
      </c>
    </row>
    <row r="218" s="4" customFormat="true" ht="14.05" hidden="false" customHeight="false" outlineLevel="0" collapsed="false">
      <c r="A218" s="5" t="n">
        <v>6</v>
      </c>
      <c r="B218" s="5" t="n">
        <v>0</v>
      </c>
      <c r="C218" s="5" t="n">
        <v>1</v>
      </c>
      <c r="D218" s="5" t="n">
        <v>3</v>
      </c>
      <c r="E218" s="5" t="n">
        <v>0</v>
      </c>
      <c r="F218" s="5" t="n">
        <v>5</v>
      </c>
      <c r="G218" s="5" t="n">
        <v>8</v>
      </c>
      <c r="H218" s="5" t="n">
        <v>4</v>
      </c>
      <c r="I218" s="5" t="n">
        <v>1331</v>
      </c>
      <c r="J218" s="5" t="n">
        <v>11</v>
      </c>
      <c r="K218" s="6" t="n">
        <v>121</v>
      </c>
      <c r="L218" s="7" t="n">
        <v>121</v>
      </c>
      <c r="M218" s="5" t="str">
        <f aca="false">IF(K218="no cation","",IF(L218="","non-candidate",""))</f>
        <v/>
      </c>
      <c r="N218" s="5" t="str">
        <f aca="false">IF(M218="","",IF(B218&gt;0,U218,CONCATENATE("[",IF(M218="","",CONCATENATE("Al",IF(C218+(D218*(1+(C218*3)))&gt;1,VALUE(C218+(D218*(1+(C218*3)))),""),CONCATENATE(IF((E218*(1+(C218*3)))+(C218*H218)&gt;0," O",""),IF((E218*(1+(C218*3)))+(C218*H218)&gt;1,VALUE((E218*(1+(C218*3)))+(C218*H218)),"")),IF(F218=0,"",CONCATENATE("(OH)",IF((F218*(1+(C218*3)))+(C218*(4-H218))&gt;1,VALUE((F218*(1+(C218*3)))+(C218*(4-H218))),""))),IF(G218=0,"",CONCATENATE("(OH2)",IF(G218&gt;1,VALUE(G218),""))))),"]",IF(M218="","",IF(J218&gt;1,(CONCATENATE(VALUE(J218),"+")),"+")))))</f>
        <v/>
      </c>
      <c r="O218" s="5" t="str">
        <f aca="false">IF(B218&gt;0,"",IF(C218=0,CONCATENATE("[",CONCATENATE("Al",IF(D218&gt;1,VALUE(D218),""),IF(E218=0,"",CONCATENATE(" O",IF(E218&gt;1,VALUE(E218),""))),IF(F218=0,"",CONCATENATE("(OH)",IF(F218&gt;1,VALUE(F218),""))),IF(G218=0,"",CONCATENATE("(OH2)",IF(G218&gt;1,VALUE(G218),"")))),"]",IF(J218&gt;1,(CONCATENATE(VALUE(J218),"+")),"+")),CONCATENATE("[",S218,IF(P218&gt;1,VALUE(P218),""),IF((D218*3)&gt;((E218*2)+F218),"+","")," ]",VALUE(4)," ",T218,IF(H218&gt;0,VALUE(H218+1),""),"-"," ")))</f>
        <v>[[Al3(OH)5(OH2)8]4+ ]4 [AlO4]5- </v>
      </c>
      <c r="P218" s="5" t="n">
        <f aca="false">IF(C218&lt;1,"",(IF((3*D218)-(2*E218)-F218&gt;0, (3*D218)-(2*E218)-F218, 0)))</f>
        <v>4</v>
      </c>
      <c r="Q218" s="5" t="n">
        <f aca="false">IF(C218&lt;1,"",(27*D218)+(16*(E218+F218+G218))+(F218+(G218*2)))</f>
        <v>310</v>
      </c>
      <c r="R218" s="5" t="n">
        <f aca="false">IF(C218&lt;1,"",27+(16*(H218+(4-H218)))+(4-H218))</f>
        <v>91</v>
      </c>
      <c r="S218" s="5" t="str">
        <f aca="false">CONCATENATE("[",CONCATENATE("Al",IF(D218&gt;1,VALUE(D218),""),IF(E218=0,"",CONCATENATE(" O",IF(E218&gt;1,VALUE(E218),""))),IF(F218=0,"",CONCATENATE("(OH)",IF(F218&gt;1,VALUE(F218),""))),IF(G218=0,"",CONCATENATE("(OH2)",IF(G218&gt;1,VALUE(G218),"")))),"]")</f>
        <v>[Al3(OH)5(OH2)8]</v>
      </c>
      <c r="T218" s="5" t="str">
        <f aca="false">CONCATENATE("[",CONCATENATE("Al",IF(H218=0,"",CONCATENATE("O",IF(H218&gt;1,VALUE(H218),""))),CONCATENATE(IF((4-H218)&gt;0,"(OH)",""),IF((4-H218)&gt;1,VALUE(4-H218),""))),"]")</f>
        <v>[AlO4]</v>
      </c>
      <c r="U218" s="5" t="str">
        <f aca="false">IF(B218&gt;0,IF(M218="","",CONCATENATE("[",IF(M218="","",CONCATENATE("Al",IF(D218&gt;1,VALUE(D218),""),IF(E218=0,"",CONCATENATE(" O",IF(E218&gt;1,VALUE(E218),""))),IF(F218=0,"",CONCATENATE("(OH)",IF(F218&gt;1,VALUE(F218),""))),IF(G218=0,"",CONCATENATE("(OH2)",IF(G218&gt;1,VALUE(G218),""))))),"]",IF(M218="","",IF(J218&gt;1,(CONCATENATE(VALUE(J218),"+")),"+")))),"")</f>
        <v/>
      </c>
    </row>
    <row r="219" s="4" customFormat="true" ht="14.05" hidden="false" customHeight="false" outlineLevel="0" collapsed="false">
      <c r="A219" s="5" t="n">
        <v>6</v>
      </c>
      <c r="B219" s="5" t="n">
        <v>0</v>
      </c>
      <c r="C219" s="5" t="n">
        <v>1</v>
      </c>
      <c r="D219" s="5" t="n">
        <v>3</v>
      </c>
      <c r="E219" s="5" t="n">
        <v>0</v>
      </c>
      <c r="F219" s="5" t="n">
        <v>6</v>
      </c>
      <c r="G219" s="5" t="n">
        <v>7</v>
      </c>
      <c r="H219" s="5" t="n">
        <v>0</v>
      </c>
      <c r="I219" s="5" t="n">
        <v>1331</v>
      </c>
      <c r="J219" s="5" t="n">
        <v>11</v>
      </c>
      <c r="K219" s="6" t="n">
        <v>121</v>
      </c>
      <c r="L219" s="7" t="n">
        <v>121</v>
      </c>
      <c r="M219" s="5" t="str">
        <f aca="false">IF(K219="no cation","",IF(L219="","non-candidate",""))</f>
        <v/>
      </c>
      <c r="N219" s="5" t="str">
        <f aca="false">IF(M219="","",IF(B219&gt;0,U219,CONCATENATE("[",IF(M219="","",CONCATENATE("Al",IF(C219+(D219*(1+(C219*3)))&gt;1,VALUE(C219+(D219*(1+(C219*3)))),""),CONCATENATE(IF((E219*(1+(C219*3)))+(C219*H219)&gt;0," O",""),IF((E219*(1+(C219*3)))+(C219*H219)&gt;1,VALUE((E219*(1+(C219*3)))+(C219*H219)),"")),IF(F219=0,"",CONCATENATE("(OH)",IF((F219*(1+(C219*3)))+(C219*(4-H219))&gt;1,VALUE((F219*(1+(C219*3)))+(C219*(4-H219))),""))),IF(G219=0,"",CONCATENATE("(OH2)",IF(G219&gt;1,VALUE(G219),""))))),"]",IF(M219="","",IF(J219&gt;1,(CONCATENATE(VALUE(J219),"+")),"+")))))</f>
        <v/>
      </c>
      <c r="O219" s="5" t="str">
        <f aca="false">IF(B219&gt;0,"",IF(C219=0,CONCATENATE("[",CONCATENATE("Al",IF(D219&gt;1,VALUE(D219),""),IF(E219=0,"",CONCATENATE(" O",IF(E219&gt;1,VALUE(E219),""))),IF(F219=0,"",CONCATENATE("(OH)",IF(F219&gt;1,VALUE(F219),""))),IF(G219=0,"",CONCATENATE("(OH2)",IF(G219&gt;1,VALUE(G219),"")))),"]",IF(J219&gt;1,(CONCATENATE(VALUE(J219),"+")),"+")),CONCATENATE("[",S219,IF(P219&gt;1,VALUE(P219),""),IF((D219*3)&gt;((E219*2)+F219),"+","")," ]",VALUE(4)," ",T219,IF(H219&gt;0,VALUE(H219+1),""),"-"," ")))</f>
        <v>[[Al3(OH)6(OH2)7]3+ ]4 [Al(OH)4]- </v>
      </c>
      <c r="P219" s="5" t="n">
        <f aca="false">IF(C219&lt;1,"",(IF((3*D219)-(2*E219)-F219&gt;0, (3*D219)-(2*E219)-F219, 0)))</f>
        <v>3</v>
      </c>
      <c r="Q219" s="5" t="n">
        <f aca="false">IF(C219&lt;1,"",(27*D219)+(16*(E219+F219+G219))+(F219+(G219*2)))</f>
        <v>309</v>
      </c>
      <c r="R219" s="5" t="n">
        <f aca="false">IF(C219&lt;1,"",27+(16*(H219+(4-H219)))+(4-H219))</f>
        <v>95</v>
      </c>
      <c r="S219" s="5" t="str">
        <f aca="false">CONCATENATE("[",CONCATENATE("Al",IF(D219&gt;1,VALUE(D219),""),IF(E219=0,"",CONCATENATE(" O",IF(E219&gt;1,VALUE(E219),""))),IF(F219=0,"",CONCATENATE("(OH)",IF(F219&gt;1,VALUE(F219),""))),IF(G219=0,"",CONCATENATE("(OH2)",IF(G219&gt;1,VALUE(G219),"")))),"]")</f>
        <v>[Al3(OH)6(OH2)7]</v>
      </c>
      <c r="T219" s="5" t="str">
        <f aca="false">CONCATENATE("[",CONCATENATE("Al",IF(H219=0,"",CONCATENATE("O",IF(H219&gt;1,VALUE(H219),""))),CONCATENATE(IF((4-H219)&gt;0,"(OH)",""),IF((4-H219)&gt;1,VALUE(4-H219),""))),"]")</f>
        <v>[Al(OH)4]</v>
      </c>
      <c r="U219" s="5" t="str">
        <f aca="false">IF(B219&gt;0,IF(M219="","",CONCATENATE("[",IF(M219="","",CONCATENATE("Al",IF(D219&gt;1,VALUE(D219),""),IF(E219=0,"",CONCATENATE(" O",IF(E219&gt;1,VALUE(E219),""))),IF(F219=0,"",CONCATENATE("(OH)",IF(F219&gt;1,VALUE(F219),""))),IF(G219=0,"",CONCATENATE("(OH2)",IF(G219&gt;1,VALUE(G219),""))))),"]",IF(M219="","",IF(J219&gt;1,(CONCATENATE(VALUE(J219),"+")),"+")))),"")</f>
        <v/>
      </c>
    </row>
    <row r="220" s="4" customFormat="true" ht="14.05" hidden="false" customHeight="false" outlineLevel="0" collapsed="false">
      <c r="A220" s="5" t="n">
        <v>6</v>
      </c>
      <c r="B220" s="5" t="n">
        <v>0</v>
      </c>
      <c r="C220" s="5" t="n">
        <v>1</v>
      </c>
      <c r="D220" s="5" t="n">
        <v>3</v>
      </c>
      <c r="E220" s="5" t="n">
        <v>1</v>
      </c>
      <c r="F220" s="5" t="n">
        <v>3</v>
      </c>
      <c r="G220" s="5" t="n">
        <v>9</v>
      </c>
      <c r="H220" s="5" t="n">
        <v>4</v>
      </c>
      <c r="I220" s="5" t="n">
        <v>1331</v>
      </c>
      <c r="J220" s="5" t="n">
        <v>11</v>
      </c>
      <c r="K220" s="6" t="n">
        <v>121</v>
      </c>
      <c r="L220" s="7" t="n">
        <v>121</v>
      </c>
      <c r="M220" s="5" t="str">
        <f aca="false">IF(K220="no cation","",IF(L220="","non-candidate",""))</f>
        <v/>
      </c>
      <c r="N220" s="5" t="str">
        <f aca="false">IF(M220="","",IF(B220&gt;0,U220,CONCATENATE("[",IF(M220="","",CONCATENATE("Al",IF(C220+(D220*(1+(C220*3)))&gt;1,VALUE(C220+(D220*(1+(C220*3)))),""),CONCATENATE(IF((E220*(1+(C220*3)))+(C220*H220)&gt;0," O",""),IF((E220*(1+(C220*3)))+(C220*H220)&gt;1,VALUE((E220*(1+(C220*3)))+(C220*H220)),"")),IF(F220=0,"",CONCATENATE("(OH)",IF((F220*(1+(C220*3)))+(C220*(4-H220))&gt;1,VALUE((F220*(1+(C220*3)))+(C220*(4-H220))),""))),IF(G220=0,"",CONCATENATE("(OH2)",IF(G220&gt;1,VALUE(G220),""))))),"]",IF(M220="","",IF(J220&gt;1,(CONCATENATE(VALUE(J220),"+")),"+")))))</f>
        <v/>
      </c>
      <c r="O220" s="5" t="str">
        <f aca="false">IF(B220&gt;0,"",IF(C220=0,CONCATENATE("[",CONCATENATE("Al",IF(D220&gt;1,VALUE(D220),""),IF(E220=0,"",CONCATENATE(" O",IF(E220&gt;1,VALUE(E220),""))),IF(F220=0,"",CONCATENATE("(OH)",IF(F220&gt;1,VALUE(F220),""))),IF(G220=0,"",CONCATENATE("(OH2)",IF(G220&gt;1,VALUE(G220),"")))),"]",IF(J220&gt;1,(CONCATENATE(VALUE(J220),"+")),"+")),CONCATENATE("[",S220,IF(P220&gt;1,VALUE(P220),""),IF((D220*3)&gt;((E220*2)+F220),"+","")," ]",VALUE(4)," ",T220,IF(H220&gt;0,VALUE(H220+1),""),"-"," ")))</f>
        <v>[[Al3 O(OH)3(OH2)9]4+ ]4 [AlO4]5- </v>
      </c>
      <c r="P220" s="5" t="n">
        <f aca="false">IF(C220&lt;1,"",(IF((3*D220)-(2*E220)-F220&gt;0, (3*D220)-(2*E220)-F220, 0)))</f>
        <v>4</v>
      </c>
      <c r="Q220" s="5" t="n">
        <f aca="false">IF(C220&lt;1,"",(27*D220)+(16*(E220+F220+G220))+(F220+(G220*2)))</f>
        <v>310</v>
      </c>
      <c r="R220" s="5" t="n">
        <f aca="false">IF(C220&lt;1,"",27+(16*(H220+(4-H220)))+(4-H220))</f>
        <v>91</v>
      </c>
      <c r="S220" s="5" t="str">
        <f aca="false">CONCATENATE("[",CONCATENATE("Al",IF(D220&gt;1,VALUE(D220),""),IF(E220=0,"",CONCATENATE(" O",IF(E220&gt;1,VALUE(E220),""))),IF(F220=0,"",CONCATENATE("(OH)",IF(F220&gt;1,VALUE(F220),""))),IF(G220=0,"",CONCATENATE("(OH2)",IF(G220&gt;1,VALUE(G220),"")))),"]")</f>
        <v>[Al3 O(OH)3(OH2)9]</v>
      </c>
      <c r="T220" s="5" t="str">
        <f aca="false">CONCATENATE("[",CONCATENATE("Al",IF(H220=0,"",CONCATENATE("O",IF(H220&gt;1,VALUE(H220),""))),CONCATENATE(IF((4-H220)&gt;0,"(OH)",""),IF((4-H220)&gt;1,VALUE(4-H220),""))),"]")</f>
        <v>[AlO4]</v>
      </c>
      <c r="U220" s="5" t="str">
        <f aca="false">IF(B220&gt;0,IF(M220="","",CONCATENATE("[",IF(M220="","",CONCATENATE("Al",IF(D220&gt;1,VALUE(D220),""),IF(E220=0,"",CONCATENATE(" O",IF(E220&gt;1,VALUE(E220),""))),IF(F220=0,"",CONCATENATE("(OH)",IF(F220&gt;1,VALUE(F220),""))),IF(G220=0,"",CONCATENATE("(OH2)",IF(G220&gt;1,VALUE(G220),""))))),"]",IF(M220="","",IF(J220&gt;1,(CONCATENATE(VALUE(J220),"+")),"+")))),"")</f>
        <v/>
      </c>
    </row>
    <row r="221" s="4" customFormat="true" ht="14.05" hidden="false" customHeight="false" outlineLevel="0" collapsed="false">
      <c r="A221" s="5" t="n">
        <v>6</v>
      </c>
      <c r="B221" s="5" t="n">
        <v>0</v>
      </c>
      <c r="C221" s="5" t="n">
        <v>1</v>
      </c>
      <c r="D221" s="5" t="n">
        <v>3</v>
      </c>
      <c r="E221" s="5" t="n">
        <v>1</v>
      </c>
      <c r="F221" s="5" t="n">
        <v>4</v>
      </c>
      <c r="G221" s="5" t="n">
        <v>8</v>
      </c>
      <c r="H221" s="5" t="n">
        <v>0</v>
      </c>
      <c r="I221" s="5" t="n">
        <v>1331</v>
      </c>
      <c r="J221" s="5" t="n">
        <v>11</v>
      </c>
      <c r="K221" s="6" t="n">
        <v>121</v>
      </c>
      <c r="L221" s="7" t="n">
        <v>121</v>
      </c>
      <c r="M221" s="5" t="str">
        <f aca="false">IF(K221="no cation","",IF(L221="","non-candidate",""))</f>
        <v/>
      </c>
      <c r="N221" s="5" t="str">
        <f aca="false">IF(M221="","",IF(B221&gt;0,U221,CONCATENATE("[",IF(M221="","",CONCATENATE("Al",IF(C221+(D221*(1+(C221*3)))&gt;1,VALUE(C221+(D221*(1+(C221*3)))),""),CONCATENATE(IF((E221*(1+(C221*3)))+(C221*H221)&gt;0," O",""),IF((E221*(1+(C221*3)))+(C221*H221)&gt;1,VALUE((E221*(1+(C221*3)))+(C221*H221)),"")),IF(F221=0,"",CONCATENATE("(OH)",IF((F221*(1+(C221*3)))+(C221*(4-H221))&gt;1,VALUE((F221*(1+(C221*3)))+(C221*(4-H221))),""))),IF(G221=0,"",CONCATENATE("(OH2)",IF(G221&gt;1,VALUE(G221),""))))),"]",IF(M221="","",IF(J221&gt;1,(CONCATENATE(VALUE(J221),"+")),"+")))))</f>
        <v/>
      </c>
      <c r="O221" s="5" t="str">
        <f aca="false">IF(B221&gt;0,"",IF(C221=0,CONCATENATE("[",CONCATENATE("Al",IF(D221&gt;1,VALUE(D221),""),IF(E221=0,"",CONCATENATE(" O",IF(E221&gt;1,VALUE(E221),""))),IF(F221=0,"",CONCATENATE("(OH)",IF(F221&gt;1,VALUE(F221),""))),IF(G221=0,"",CONCATENATE("(OH2)",IF(G221&gt;1,VALUE(G221),"")))),"]",IF(J221&gt;1,(CONCATENATE(VALUE(J221),"+")),"+")),CONCATENATE("[",S221,IF(P221&gt;1,VALUE(P221),""),IF((D221*3)&gt;((E221*2)+F221),"+","")," ]",VALUE(4)," ",T221,IF(H221&gt;0,VALUE(H221+1),""),"-"," ")))</f>
        <v>[[Al3 O(OH)4(OH2)8]3+ ]4 [Al(OH)4]- </v>
      </c>
      <c r="P221" s="5" t="n">
        <f aca="false">IF(C221&lt;1,"",(IF((3*D221)-(2*E221)-F221&gt;0, (3*D221)-(2*E221)-F221, 0)))</f>
        <v>3</v>
      </c>
      <c r="Q221" s="5" t="n">
        <f aca="false">IF(C221&lt;1,"",(27*D221)+(16*(E221+F221+G221))+(F221+(G221*2)))</f>
        <v>309</v>
      </c>
      <c r="R221" s="5" t="n">
        <f aca="false">IF(C221&lt;1,"",27+(16*(H221+(4-H221)))+(4-H221))</f>
        <v>95</v>
      </c>
      <c r="S221" s="5" t="str">
        <f aca="false">CONCATENATE("[",CONCATENATE("Al",IF(D221&gt;1,VALUE(D221),""),IF(E221=0,"",CONCATENATE(" O",IF(E221&gt;1,VALUE(E221),""))),IF(F221=0,"",CONCATENATE("(OH)",IF(F221&gt;1,VALUE(F221),""))),IF(G221=0,"",CONCATENATE("(OH2)",IF(G221&gt;1,VALUE(G221),"")))),"]")</f>
        <v>[Al3 O(OH)4(OH2)8]</v>
      </c>
      <c r="T221" s="5" t="str">
        <f aca="false">CONCATENATE("[",CONCATENATE("Al",IF(H221=0,"",CONCATENATE("O",IF(H221&gt;1,VALUE(H221),""))),CONCATENATE(IF((4-H221)&gt;0,"(OH)",""),IF((4-H221)&gt;1,VALUE(4-H221),""))),"]")</f>
        <v>[Al(OH)4]</v>
      </c>
      <c r="U221" s="5" t="str">
        <f aca="false">IF(B221&gt;0,IF(M221="","",CONCATENATE("[",IF(M221="","",CONCATENATE("Al",IF(D221&gt;1,VALUE(D221),""),IF(E221=0,"",CONCATENATE(" O",IF(E221&gt;1,VALUE(E221),""))),IF(F221=0,"",CONCATENATE("(OH)",IF(F221&gt;1,VALUE(F221),""))),IF(G221=0,"",CONCATENATE("(OH2)",IF(G221&gt;1,VALUE(G221),""))))),"]",IF(M221="","",IF(J221&gt;1,(CONCATENATE(VALUE(J221),"+")),"+")))),"")</f>
        <v/>
      </c>
    </row>
    <row r="222" s="4" customFormat="true" ht="14.05" hidden="false" customHeight="false" outlineLevel="0" collapsed="false">
      <c r="A222" s="5" t="n">
        <v>6</v>
      </c>
      <c r="B222" s="5" t="n">
        <v>0</v>
      </c>
      <c r="C222" s="5" t="n">
        <v>1</v>
      </c>
      <c r="D222" s="5" t="n">
        <v>3</v>
      </c>
      <c r="E222" s="5" t="n">
        <v>2</v>
      </c>
      <c r="F222" s="5" t="n">
        <v>1</v>
      </c>
      <c r="G222" s="5" t="n">
        <v>10</v>
      </c>
      <c r="H222" s="5" t="n">
        <v>4</v>
      </c>
      <c r="I222" s="5" t="n">
        <v>1331</v>
      </c>
      <c r="J222" s="5" t="n">
        <v>11</v>
      </c>
      <c r="K222" s="6" t="n">
        <v>121</v>
      </c>
      <c r="L222" s="7" t="n">
        <v>121</v>
      </c>
      <c r="M222" s="5" t="str">
        <f aca="false">IF(K222="no cation","",IF(L222="","non-candidate",""))</f>
        <v/>
      </c>
      <c r="N222" s="5" t="str">
        <f aca="false">IF(M222="","",IF(B222&gt;0,U222,CONCATENATE("[",IF(M222="","",CONCATENATE("Al",IF(C222+(D222*(1+(C222*3)))&gt;1,VALUE(C222+(D222*(1+(C222*3)))),""),CONCATENATE(IF((E222*(1+(C222*3)))+(C222*H222)&gt;0," O",""),IF((E222*(1+(C222*3)))+(C222*H222)&gt;1,VALUE((E222*(1+(C222*3)))+(C222*H222)),"")),IF(F222=0,"",CONCATENATE("(OH)",IF((F222*(1+(C222*3)))+(C222*(4-H222))&gt;1,VALUE((F222*(1+(C222*3)))+(C222*(4-H222))),""))),IF(G222=0,"",CONCATENATE("(OH2)",IF(G222&gt;1,VALUE(G222),""))))),"]",IF(M222="","",IF(J222&gt;1,(CONCATENATE(VALUE(J222),"+")),"+")))))</f>
        <v/>
      </c>
      <c r="O222" s="5" t="str">
        <f aca="false">IF(B222&gt;0,"",IF(C222=0,CONCATENATE("[",CONCATENATE("Al",IF(D222&gt;1,VALUE(D222),""),IF(E222=0,"",CONCATENATE(" O",IF(E222&gt;1,VALUE(E222),""))),IF(F222=0,"",CONCATENATE("(OH)",IF(F222&gt;1,VALUE(F222),""))),IF(G222=0,"",CONCATENATE("(OH2)",IF(G222&gt;1,VALUE(G222),"")))),"]",IF(J222&gt;1,(CONCATENATE(VALUE(J222),"+")),"+")),CONCATENATE("[",S222,IF(P222&gt;1,VALUE(P222),""),IF((D222*3)&gt;((E222*2)+F222),"+","")," ]",VALUE(4)," ",T222,IF(H222&gt;0,VALUE(H222+1),""),"-"," ")))</f>
        <v>[[Al3 O2(OH)(OH2)10]4+ ]4 [AlO4]5- </v>
      </c>
      <c r="P222" s="5" t="n">
        <f aca="false">IF(C222&lt;1,"",(IF((3*D222)-(2*E222)-F222&gt;0, (3*D222)-(2*E222)-F222, 0)))</f>
        <v>4</v>
      </c>
      <c r="Q222" s="5" t="n">
        <f aca="false">IF(C222&lt;1,"",(27*D222)+(16*(E222+F222+G222))+(F222+(G222*2)))</f>
        <v>310</v>
      </c>
      <c r="R222" s="5" t="n">
        <f aca="false">IF(C222&lt;1,"",27+(16*(H222+(4-H222)))+(4-H222))</f>
        <v>91</v>
      </c>
      <c r="S222" s="5" t="str">
        <f aca="false">CONCATENATE("[",CONCATENATE("Al",IF(D222&gt;1,VALUE(D222),""),IF(E222=0,"",CONCATENATE(" O",IF(E222&gt;1,VALUE(E222),""))),IF(F222=0,"",CONCATENATE("(OH)",IF(F222&gt;1,VALUE(F222),""))),IF(G222=0,"",CONCATENATE("(OH2)",IF(G222&gt;1,VALUE(G222),"")))),"]")</f>
        <v>[Al3 O2(OH)(OH2)10]</v>
      </c>
      <c r="T222" s="5" t="str">
        <f aca="false">CONCATENATE("[",CONCATENATE("Al",IF(H222=0,"",CONCATENATE("O",IF(H222&gt;1,VALUE(H222),""))),CONCATENATE(IF((4-H222)&gt;0,"(OH)",""),IF((4-H222)&gt;1,VALUE(4-H222),""))),"]")</f>
        <v>[AlO4]</v>
      </c>
      <c r="U222" s="5" t="str">
        <f aca="false">IF(B222&gt;0,IF(M222="","",CONCATENATE("[",IF(M222="","",CONCATENATE("Al",IF(D222&gt;1,VALUE(D222),""),IF(E222=0,"",CONCATENATE(" O",IF(E222&gt;1,VALUE(E222),""))),IF(F222=0,"",CONCATENATE("(OH)",IF(F222&gt;1,VALUE(F222),""))),IF(G222=0,"",CONCATENATE("(OH2)",IF(G222&gt;1,VALUE(G222),""))))),"]",IF(M222="","",IF(J222&gt;1,(CONCATENATE(VALUE(J222),"+")),"+")))),"")</f>
        <v/>
      </c>
    </row>
    <row r="223" s="4" customFormat="true" ht="14.05" hidden="false" customHeight="false" outlineLevel="0" collapsed="false">
      <c r="A223" s="5" t="n">
        <v>6</v>
      </c>
      <c r="B223" s="5" t="n">
        <v>0</v>
      </c>
      <c r="C223" s="5" t="n">
        <v>1</v>
      </c>
      <c r="D223" s="5" t="n">
        <v>3</v>
      </c>
      <c r="E223" s="5" t="n">
        <v>2</v>
      </c>
      <c r="F223" s="5" t="n">
        <v>2</v>
      </c>
      <c r="G223" s="5" t="n">
        <v>9</v>
      </c>
      <c r="H223" s="5" t="n">
        <v>0</v>
      </c>
      <c r="I223" s="5" t="n">
        <v>1331</v>
      </c>
      <c r="J223" s="5" t="n">
        <v>11</v>
      </c>
      <c r="K223" s="6" t="n">
        <v>121</v>
      </c>
      <c r="L223" s="7" t="n">
        <v>121</v>
      </c>
      <c r="M223" s="5" t="str">
        <f aca="false">IF(K223="no cation","",IF(L223="","non-candidate",""))</f>
        <v/>
      </c>
      <c r="N223" s="5" t="str">
        <f aca="false">IF(M223="","",IF(B223&gt;0,U223,CONCATENATE("[",IF(M223="","",CONCATENATE("Al",IF(C223+(D223*(1+(C223*3)))&gt;1,VALUE(C223+(D223*(1+(C223*3)))),""),CONCATENATE(IF((E223*(1+(C223*3)))+(C223*H223)&gt;0," O",""),IF((E223*(1+(C223*3)))+(C223*H223)&gt;1,VALUE((E223*(1+(C223*3)))+(C223*H223)),"")),IF(F223=0,"",CONCATENATE("(OH)",IF((F223*(1+(C223*3)))+(C223*(4-H223))&gt;1,VALUE((F223*(1+(C223*3)))+(C223*(4-H223))),""))),IF(G223=0,"",CONCATENATE("(OH2)",IF(G223&gt;1,VALUE(G223),""))))),"]",IF(M223="","",IF(J223&gt;1,(CONCATENATE(VALUE(J223),"+")),"+")))))</f>
        <v/>
      </c>
      <c r="O223" s="5" t="str">
        <f aca="false">IF(B223&gt;0,"",IF(C223=0,CONCATENATE("[",CONCATENATE("Al",IF(D223&gt;1,VALUE(D223),""),IF(E223=0,"",CONCATENATE(" O",IF(E223&gt;1,VALUE(E223),""))),IF(F223=0,"",CONCATENATE("(OH)",IF(F223&gt;1,VALUE(F223),""))),IF(G223=0,"",CONCATENATE("(OH2)",IF(G223&gt;1,VALUE(G223),"")))),"]",IF(J223&gt;1,(CONCATENATE(VALUE(J223),"+")),"+")),CONCATENATE("[",S223,IF(P223&gt;1,VALUE(P223),""),IF((D223*3)&gt;((E223*2)+F223),"+","")," ]",VALUE(4)," ",T223,IF(H223&gt;0,VALUE(H223+1),""),"-"," ")))</f>
        <v>[[Al3 O2(OH)2(OH2)9]3+ ]4 [Al(OH)4]- </v>
      </c>
      <c r="P223" s="5" t="n">
        <f aca="false">IF(C223&lt;1,"",(IF((3*D223)-(2*E223)-F223&gt;0, (3*D223)-(2*E223)-F223, 0)))</f>
        <v>3</v>
      </c>
      <c r="Q223" s="5" t="n">
        <f aca="false">IF(C223&lt;1,"",(27*D223)+(16*(E223+F223+G223))+(F223+(G223*2)))</f>
        <v>309</v>
      </c>
      <c r="R223" s="5" t="n">
        <f aca="false">IF(C223&lt;1,"",27+(16*(H223+(4-H223)))+(4-H223))</f>
        <v>95</v>
      </c>
      <c r="S223" s="5" t="str">
        <f aca="false">CONCATENATE("[",CONCATENATE("Al",IF(D223&gt;1,VALUE(D223),""),IF(E223=0,"",CONCATENATE(" O",IF(E223&gt;1,VALUE(E223),""))),IF(F223=0,"",CONCATENATE("(OH)",IF(F223&gt;1,VALUE(F223),""))),IF(G223=0,"",CONCATENATE("(OH2)",IF(G223&gt;1,VALUE(G223),"")))),"]")</f>
        <v>[Al3 O2(OH)2(OH2)9]</v>
      </c>
      <c r="T223" s="5" t="str">
        <f aca="false">CONCATENATE("[",CONCATENATE("Al",IF(H223=0,"",CONCATENATE("O",IF(H223&gt;1,VALUE(H223),""))),CONCATENATE(IF((4-H223)&gt;0,"(OH)",""),IF((4-H223)&gt;1,VALUE(4-H223),""))),"]")</f>
        <v>[Al(OH)4]</v>
      </c>
      <c r="U223" s="5" t="str">
        <f aca="false">IF(B223&gt;0,IF(M223="","",CONCATENATE("[",IF(M223="","",CONCATENATE("Al",IF(D223&gt;1,VALUE(D223),""),IF(E223=0,"",CONCATENATE(" O",IF(E223&gt;1,VALUE(E223),""))),IF(F223=0,"",CONCATENATE("(OH)",IF(F223&gt;1,VALUE(F223),""))),IF(G223=0,"",CONCATENATE("(OH2)",IF(G223&gt;1,VALUE(G223),""))))),"]",IF(M223="","",IF(J223&gt;1,(CONCATENATE(VALUE(J223),"+")),"+")))),"")</f>
        <v/>
      </c>
    </row>
    <row r="224" s="4" customFormat="true" ht="14.05" hidden="false" customHeight="false" outlineLevel="0" collapsed="false">
      <c r="A224" s="5" t="n">
        <v>6</v>
      </c>
      <c r="B224" s="5" t="n">
        <v>0</v>
      </c>
      <c r="C224" s="5" t="n">
        <v>1</v>
      </c>
      <c r="D224" s="5" t="n">
        <v>3</v>
      </c>
      <c r="E224" s="5" t="n">
        <v>3</v>
      </c>
      <c r="F224" s="5" t="n">
        <v>0</v>
      </c>
      <c r="G224" s="5" t="n">
        <v>10</v>
      </c>
      <c r="H224" s="5" t="n">
        <v>0</v>
      </c>
      <c r="I224" s="5" t="n">
        <v>1331</v>
      </c>
      <c r="J224" s="5" t="n">
        <v>11</v>
      </c>
      <c r="K224" s="6" t="n">
        <v>121</v>
      </c>
      <c r="L224" s="7" t="n">
        <v>121</v>
      </c>
      <c r="M224" s="5" t="str">
        <f aca="false">IF(K224="no cation","",IF(L224="","non-candidate",""))</f>
        <v/>
      </c>
      <c r="N224" s="5" t="str">
        <f aca="false">IF(M224="","",IF(B224&gt;0,U224,CONCATENATE("[",IF(M224="","",CONCATENATE("Al",IF(C224+(D224*(1+(C224*3)))&gt;1,VALUE(C224+(D224*(1+(C224*3)))),""),CONCATENATE(IF((E224*(1+(C224*3)))+(C224*H224)&gt;0," O",""),IF((E224*(1+(C224*3)))+(C224*H224)&gt;1,VALUE((E224*(1+(C224*3)))+(C224*H224)),"")),IF(F224=0,"",CONCATENATE("(OH)",IF((F224*(1+(C224*3)))+(C224*(4-H224))&gt;1,VALUE((F224*(1+(C224*3)))+(C224*(4-H224))),""))),IF(G224=0,"",CONCATENATE("(OH2)",IF(G224&gt;1,VALUE(G224),""))))),"]",IF(M224="","",IF(J224&gt;1,(CONCATENATE(VALUE(J224),"+")),"+")))))</f>
        <v/>
      </c>
      <c r="O224" s="5" t="str">
        <f aca="false">IF(B224&gt;0,"",IF(C224=0,CONCATENATE("[",CONCATENATE("Al",IF(D224&gt;1,VALUE(D224),""),IF(E224=0,"",CONCATENATE(" O",IF(E224&gt;1,VALUE(E224),""))),IF(F224=0,"",CONCATENATE("(OH)",IF(F224&gt;1,VALUE(F224),""))),IF(G224=0,"",CONCATENATE("(OH2)",IF(G224&gt;1,VALUE(G224),"")))),"]",IF(J224&gt;1,(CONCATENATE(VALUE(J224),"+")),"+")),CONCATENATE("[",S224,IF(P224&gt;1,VALUE(P224),""),IF((D224*3)&gt;((E224*2)+F224),"+","")," ]",VALUE(4)," ",T224,IF(H224&gt;0,VALUE(H224+1),""),"-"," ")))</f>
        <v>[[Al3 O3(OH2)10]3+ ]4 [Al(OH)4]- </v>
      </c>
      <c r="P224" s="5" t="n">
        <f aca="false">IF(C224&lt;1,"",(IF((3*D224)-(2*E224)-F224&gt;0, (3*D224)-(2*E224)-F224, 0)))</f>
        <v>3</v>
      </c>
      <c r="Q224" s="5" t="n">
        <f aca="false">IF(C224&lt;1,"",(27*D224)+(16*(E224+F224+G224))+(F224+(G224*2)))</f>
        <v>309</v>
      </c>
      <c r="R224" s="5" t="n">
        <f aca="false">IF(C224&lt;1,"",27+(16*(H224+(4-H224)))+(4-H224))</f>
        <v>95</v>
      </c>
      <c r="S224" s="5" t="str">
        <f aca="false">CONCATENATE("[",CONCATENATE("Al",IF(D224&gt;1,VALUE(D224),""),IF(E224=0,"",CONCATENATE(" O",IF(E224&gt;1,VALUE(E224),""))),IF(F224=0,"",CONCATENATE("(OH)",IF(F224&gt;1,VALUE(F224),""))),IF(G224=0,"",CONCATENATE("(OH2)",IF(G224&gt;1,VALUE(G224),"")))),"]")</f>
        <v>[Al3 O3(OH2)10]</v>
      </c>
      <c r="T224" s="5" t="str">
        <f aca="false">CONCATENATE("[",CONCATENATE("Al",IF(H224=0,"",CONCATENATE("O",IF(H224&gt;1,VALUE(H224),""))),CONCATENATE(IF((4-H224)&gt;0,"(OH)",""),IF((4-H224)&gt;1,VALUE(4-H224),""))),"]")</f>
        <v>[Al(OH)4]</v>
      </c>
      <c r="U224" s="5" t="str">
        <f aca="false">IF(B224&gt;0,IF(M224="","",CONCATENATE("[",IF(M224="","",CONCATENATE("Al",IF(D224&gt;1,VALUE(D224),""),IF(E224=0,"",CONCATENATE(" O",IF(E224&gt;1,VALUE(E224),""))),IF(F224=0,"",CONCATENATE("(OH)",IF(F224&gt;1,VALUE(F224),""))),IF(G224=0,"",CONCATENATE("(OH2)",IF(G224&gt;1,VALUE(G224),""))))),"]",IF(M224="","",IF(J224&gt;1,(CONCATENATE(VALUE(J224),"+")),"+")))),"")</f>
        <v/>
      </c>
    </row>
    <row r="225" s="4" customFormat="true" ht="14.05" hidden="false" customHeight="false" outlineLevel="0" collapsed="false">
      <c r="A225" s="3" t="n">
        <v>6</v>
      </c>
      <c r="B225" s="5" t="n">
        <v>0</v>
      </c>
      <c r="C225" s="5" t="n">
        <v>0</v>
      </c>
      <c r="D225" s="3" t="n">
        <v>6</v>
      </c>
      <c r="E225" s="3" t="n">
        <v>0</v>
      </c>
      <c r="F225" s="5" t="n">
        <v>13</v>
      </c>
      <c r="G225" s="5" t="n">
        <v>13</v>
      </c>
      <c r="H225" s="5" t="n">
        <v>0</v>
      </c>
      <c r="I225" s="5" t="n">
        <v>617</v>
      </c>
      <c r="J225" s="5" t="n">
        <v>5</v>
      </c>
      <c r="K225" s="6" t="n">
        <v>123.4</v>
      </c>
      <c r="L225" s="7" t="n">
        <v>123.4</v>
      </c>
      <c r="M225" s="5" t="str">
        <f aca="false">IF(K225="no cation","",IF(L225="","non-candidate",""))</f>
        <v/>
      </c>
      <c r="N225" s="5" t="str">
        <f aca="false">IF(M225="","",IF(B225&gt;0,U225,CONCATENATE("[",IF(M225="","",CONCATENATE("Al",IF(C225+(D225*(1+(C225*3)))&gt;1,VALUE(C225+(D225*(1+(C225*3)))),""),CONCATENATE(IF((E225*(1+(C225*3)))+(C225*H225)&gt;0," O",""),IF((E225*(1+(C225*3)))+(C225*H225)&gt;1,VALUE((E225*(1+(C225*3)))+(C225*H225)),"")),IF(F225=0,"",CONCATENATE("(OH)",IF((F225*(1+(C225*3)))+(C225*(4-H225))&gt;1,VALUE((F225*(1+(C225*3)))+(C225*(4-H225))),""))),IF(G225=0,"",CONCATENATE("(OH2)",IF(G225&gt;1,VALUE(G225),""))))),"]",IF(M225="","",IF(J225&gt;1,(CONCATENATE(VALUE(J225),"+")),"+")))))</f>
        <v/>
      </c>
      <c r="O225" s="5" t="str">
        <f aca="false">IF(B225&gt;0,"",IF(C225=0,CONCATENATE("[",CONCATENATE("Al",IF(D225&gt;1,VALUE(D225),""),IF(E225=0,"",CONCATENATE(" O",IF(E225&gt;1,VALUE(E225),""))),IF(F225=0,"",CONCATENATE("(OH)",IF(F225&gt;1,VALUE(F225),""))),IF(G225=0,"",CONCATENATE("(OH2)",IF(G225&gt;1,VALUE(G225),"")))),"]",IF(J225&gt;1,(CONCATENATE(VALUE(J225),"+")),"+")),CONCATENATE("[",S225,IF(P225&gt;1,VALUE(P225),""),IF((D225*3)&gt;((E225*2)+F225),"+","")," ]",VALUE(4)," ",T225,IF(H225&gt;0,VALUE(H225+1),""),"-"," ")))</f>
        <v>[Al6(OH)13(OH2)13]5+</v>
      </c>
      <c r="P225" s="5" t="str">
        <f aca="false">IF(C225&lt;1,"",(IF((3*D225)-(2*E225)-F225&gt;0, (3*D225)-(2*E225)-F225, 0)))</f>
        <v/>
      </c>
      <c r="Q225" s="5" t="str">
        <f aca="false">IF(C225&lt;1,"",(27*D225)+(16*(E225+F225+G225))+(F225+(G225*2)))</f>
        <v/>
      </c>
      <c r="R225" s="5" t="str">
        <f aca="false">IF(C225&lt;1,"",27+(16*(H225+(4-H225)))+(4-H225))</f>
        <v/>
      </c>
      <c r="S225" s="5" t="str">
        <f aca="false">CONCATENATE("[",CONCATENATE("Al",IF(D225&gt;1,VALUE(D225),""),IF(E225=0,"",CONCATENATE(" O",IF(E225&gt;1,VALUE(E225),""))),IF(F225=0,"",CONCATENATE("(OH)",IF(F225&gt;1,VALUE(F225),""))),IF(G225=0,"",CONCATENATE("(OH2)",IF(G225&gt;1,VALUE(G225),"")))),"]")</f>
        <v>[Al6(OH)13(OH2)13]</v>
      </c>
      <c r="T225" s="5" t="str">
        <f aca="false">CONCATENATE("[",CONCATENATE("Al",IF(H225=0,"",CONCATENATE("O",IF(H225&gt;1,VALUE(H225),""))),CONCATENATE(IF((4-H225)&gt;0,"(OH)",""),IF((4-H225)&gt;1,VALUE(4-H225),""))),"]")</f>
        <v>[Al(OH)4]</v>
      </c>
      <c r="U225" s="5" t="str">
        <f aca="false">IF(B225&gt;0,IF(M225="","",CONCATENATE("[",IF(M225="","",CONCATENATE("Al",IF(D225&gt;1,VALUE(D225),""),IF(E225=0,"",CONCATENATE(" O",IF(E225&gt;1,VALUE(E225),""))),IF(F225=0,"",CONCATENATE("(OH)",IF(F225&gt;1,VALUE(F225),""))),IF(G225=0,"",CONCATENATE("(OH2)",IF(G225&gt;1,VALUE(G225),""))))),"]",IF(M225="","",IF(J225&gt;1,(CONCATENATE(VALUE(J225),"+")),"+")))),"")</f>
        <v/>
      </c>
    </row>
    <row r="226" s="4" customFormat="true" ht="14.05" hidden="false" customHeight="false" outlineLevel="0" collapsed="false">
      <c r="A226" s="5" t="n">
        <v>6</v>
      </c>
      <c r="B226" s="5" t="n">
        <v>0</v>
      </c>
      <c r="C226" s="5" t="n">
        <v>0</v>
      </c>
      <c r="D226" s="5" t="n">
        <v>6</v>
      </c>
      <c r="E226" s="5" t="n">
        <v>2</v>
      </c>
      <c r="F226" s="5" t="n">
        <v>9</v>
      </c>
      <c r="G226" s="5" t="n">
        <v>15</v>
      </c>
      <c r="H226" s="5" t="n">
        <v>0</v>
      </c>
      <c r="I226" s="5" t="n">
        <v>617</v>
      </c>
      <c r="J226" s="5" t="n">
        <v>5</v>
      </c>
      <c r="K226" s="6" t="n">
        <v>123.4</v>
      </c>
      <c r="L226" s="7" t="n">
        <v>123.4</v>
      </c>
      <c r="M226" s="5" t="str">
        <f aca="false">IF(K226="no cation","",IF(L226="","non-candidate",""))</f>
        <v/>
      </c>
      <c r="N226" s="5" t="str">
        <f aca="false">IF(M226="","",IF(B226&gt;0,U226,CONCATENATE("[",IF(M226="","",CONCATENATE("Al",IF(C226+(D226*(1+(C226*3)))&gt;1,VALUE(C226+(D226*(1+(C226*3)))),""),CONCATENATE(IF((E226*(1+(C226*3)))+(C226*H226)&gt;0," O",""),IF((E226*(1+(C226*3)))+(C226*H226)&gt;1,VALUE((E226*(1+(C226*3)))+(C226*H226)),"")),IF(F226=0,"",CONCATENATE("(OH)",IF((F226*(1+(C226*3)))+(C226*(4-H226))&gt;1,VALUE((F226*(1+(C226*3)))+(C226*(4-H226))),""))),IF(G226=0,"",CONCATENATE("(OH2)",IF(G226&gt;1,VALUE(G226),""))))),"]",IF(M226="","",IF(J226&gt;1,(CONCATENATE(VALUE(J226),"+")),"+")))))</f>
        <v/>
      </c>
      <c r="O226" s="5" t="str">
        <f aca="false">IF(B226&gt;0,"",IF(C226=0,CONCATENATE("[",CONCATENATE("Al",IF(D226&gt;1,VALUE(D226),""),IF(E226=0,"",CONCATENATE(" O",IF(E226&gt;1,VALUE(E226),""))),IF(F226=0,"",CONCATENATE("(OH)",IF(F226&gt;1,VALUE(F226),""))),IF(G226=0,"",CONCATENATE("(OH2)",IF(G226&gt;1,VALUE(G226),"")))),"]",IF(J226&gt;1,(CONCATENATE(VALUE(J226),"+")),"+")),CONCATENATE("[",S226,IF(P226&gt;1,VALUE(P226),""),IF((D226*3)&gt;((E226*2)+F226),"+","")," ]",VALUE(4)," ",T226,IF(H226&gt;0,VALUE(H226+1),""),"-"," ")))</f>
        <v>[Al6 O2(OH)9(OH2)15]5+</v>
      </c>
      <c r="P226" s="5" t="str">
        <f aca="false">IF(C226&lt;1,"",(IF((3*D226)-(2*E226)-F226&gt;0, (3*D226)-(2*E226)-F226, 0)))</f>
        <v/>
      </c>
      <c r="Q226" s="5" t="str">
        <f aca="false">IF(C226&lt;1,"",(27*D226)+(16*(E226+F226+G226))+(F226+(G226*2)))</f>
        <v/>
      </c>
      <c r="R226" s="5" t="str">
        <f aca="false">IF(C226&lt;1,"",27+(16*(H226+(4-H226)))+(4-H226))</f>
        <v/>
      </c>
      <c r="S226" s="5" t="str">
        <f aca="false">CONCATENATE("[",CONCATENATE("Al",IF(D226&gt;1,VALUE(D226),""),IF(E226=0,"",CONCATENATE(" O",IF(E226&gt;1,VALUE(E226),""))),IF(F226=0,"",CONCATENATE("(OH)",IF(F226&gt;1,VALUE(F226),""))),IF(G226=0,"",CONCATENATE("(OH2)",IF(G226&gt;1,VALUE(G226),"")))),"]")</f>
        <v>[Al6 O2(OH)9(OH2)15]</v>
      </c>
      <c r="T226" s="5" t="str">
        <f aca="false">CONCATENATE("[",CONCATENATE("Al",IF(H226=0,"",CONCATENATE("O",IF(H226&gt;1,VALUE(H226),""))),CONCATENATE(IF((4-H226)&gt;0,"(OH)",""),IF((4-H226)&gt;1,VALUE(4-H226),""))),"]")</f>
        <v>[Al(OH)4]</v>
      </c>
      <c r="U226" s="5" t="str">
        <f aca="false">IF(B226&gt;0,IF(M226="","",CONCATENATE("[",IF(M226="","",CONCATENATE("Al",IF(D226&gt;1,VALUE(D226),""),IF(E226=0,"",CONCATENATE(" O",IF(E226&gt;1,VALUE(E226),""))),IF(F226=0,"",CONCATENATE("(OH)",IF(F226&gt;1,VALUE(F226),""))),IF(G226=0,"",CONCATENATE("(OH2)",IF(G226&gt;1,VALUE(G226),""))))),"]",IF(M226="","",IF(J226&gt;1,(CONCATENATE(VALUE(J226),"+")),"+")))),"")</f>
        <v/>
      </c>
    </row>
    <row r="227" s="4" customFormat="true" ht="14.05" hidden="false" customHeight="false" outlineLevel="0" collapsed="false">
      <c r="A227" s="3" t="n">
        <v>6</v>
      </c>
      <c r="B227" s="5" t="n">
        <v>0</v>
      </c>
      <c r="C227" s="5" t="n">
        <v>0</v>
      </c>
      <c r="D227" s="3" t="n">
        <v>6</v>
      </c>
      <c r="E227" s="3" t="n">
        <v>4</v>
      </c>
      <c r="F227" s="5" t="n">
        <v>5</v>
      </c>
      <c r="G227" s="5" t="n">
        <v>17</v>
      </c>
      <c r="H227" s="5" t="n">
        <v>0</v>
      </c>
      <c r="I227" s="5" t="n">
        <v>617</v>
      </c>
      <c r="J227" s="5" t="n">
        <v>5</v>
      </c>
      <c r="K227" s="6" t="n">
        <v>123.4</v>
      </c>
      <c r="L227" s="7" t="n">
        <v>123.4</v>
      </c>
      <c r="M227" s="5" t="str">
        <f aca="false">IF(K227="no cation","",IF(L227="","non-candidate",""))</f>
        <v/>
      </c>
      <c r="N227" s="5" t="str">
        <f aca="false">IF(M227="","",IF(B227&gt;0,U227,CONCATENATE("[",IF(M227="","",CONCATENATE("Al",IF(C227+(D227*(1+(C227*3)))&gt;1,VALUE(C227+(D227*(1+(C227*3)))),""),CONCATENATE(IF((E227*(1+(C227*3)))+(C227*H227)&gt;0," O",""),IF((E227*(1+(C227*3)))+(C227*H227)&gt;1,VALUE((E227*(1+(C227*3)))+(C227*H227)),"")),IF(F227=0,"",CONCATENATE("(OH)",IF((F227*(1+(C227*3)))+(C227*(4-H227))&gt;1,VALUE((F227*(1+(C227*3)))+(C227*(4-H227))),""))),IF(G227=0,"",CONCATENATE("(OH2)",IF(G227&gt;1,VALUE(G227),""))))),"]",IF(M227="","",IF(J227&gt;1,(CONCATENATE(VALUE(J227),"+")),"+")))))</f>
        <v/>
      </c>
      <c r="O227" s="5" t="str">
        <f aca="false">IF(B227&gt;0,"",IF(C227=0,CONCATENATE("[",CONCATENATE("Al",IF(D227&gt;1,VALUE(D227),""),IF(E227=0,"",CONCATENATE(" O",IF(E227&gt;1,VALUE(E227),""))),IF(F227=0,"",CONCATENATE("(OH)",IF(F227&gt;1,VALUE(F227),""))),IF(G227=0,"",CONCATENATE("(OH2)",IF(G227&gt;1,VALUE(G227),"")))),"]",IF(J227&gt;1,(CONCATENATE(VALUE(J227),"+")),"+")),CONCATENATE("[",S227,IF(P227&gt;1,VALUE(P227),""),IF((D227*3)&gt;((E227*2)+F227),"+","")," ]",VALUE(4)," ",T227,IF(H227&gt;0,VALUE(H227+1),""),"-"," ")))</f>
        <v>[Al6 O4(OH)5(OH2)17]5+</v>
      </c>
      <c r="P227" s="5" t="str">
        <f aca="false">IF(C227&lt;1,"",(IF((3*D227)-(2*E227)-F227&gt;0, (3*D227)-(2*E227)-F227, 0)))</f>
        <v/>
      </c>
      <c r="Q227" s="5" t="str">
        <f aca="false">IF(C227&lt;1,"",(27*D227)+(16*(E227+F227+G227))+(F227+(G227*2)))</f>
        <v/>
      </c>
      <c r="R227" s="5" t="str">
        <f aca="false">IF(C227&lt;1,"",27+(16*(H227+(4-H227)))+(4-H227))</f>
        <v/>
      </c>
      <c r="S227" s="5" t="str">
        <f aca="false">CONCATENATE("[",CONCATENATE("Al",IF(D227&gt;1,VALUE(D227),""),IF(E227=0,"",CONCATENATE(" O",IF(E227&gt;1,VALUE(E227),""))),IF(F227=0,"",CONCATENATE("(OH)",IF(F227&gt;1,VALUE(F227),""))),IF(G227=0,"",CONCATENATE("(OH2)",IF(G227&gt;1,VALUE(G227),"")))),"]")</f>
        <v>[Al6 O4(OH)5(OH2)17]</v>
      </c>
      <c r="T227" s="5" t="str">
        <f aca="false">CONCATENATE("[",CONCATENATE("Al",IF(H227=0,"",CONCATENATE("O",IF(H227&gt;1,VALUE(H227),""))),CONCATENATE(IF((4-H227)&gt;0,"(OH)",""),IF((4-H227)&gt;1,VALUE(4-H227),""))),"]")</f>
        <v>[Al(OH)4]</v>
      </c>
      <c r="U227" s="5" t="str">
        <f aca="false">IF(B227&gt;0,IF(M227="","",CONCATENATE("[",IF(M227="","",CONCATENATE("Al",IF(D227&gt;1,VALUE(D227),""),IF(E227=0,"",CONCATENATE(" O",IF(E227&gt;1,VALUE(E227),""))),IF(F227=0,"",CONCATENATE("(OH)",IF(F227&gt;1,VALUE(F227),""))),IF(G227=0,"",CONCATENATE("(OH2)",IF(G227&gt;1,VALUE(G227),""))))),"]",IF(M227="","",IF(J227&gt;1,(CONCATENATE(VALUE(J227),"+")),"+")))),"")</f>
        <v/>
      </c>
    </row>
    <row r="228" s="4" customFormat="true" ht="14.05" hidden="false" customHeight="false" outlineLevel="0" collapsed="false">
      <c r="A228" s="3" t="n">
        <v>6</v>
      </c>
      <c r="B228" s="5" t="n">
        <v>0</v>
      </c>
      <c r="C228" s="5" t="n">
        <v>0</v>
      </c>
      <c r="D228" s="3" t="n">
        <v>6</v>
      </c>
      <c r="E228" s="3" t="n">
        <v>6</v>
      </c>
      <c r="F228" s="5" t="n">
        <v>1</v>
      </c>
      <c r="G228" s="5" t="n">
        <v>19</v>
      </c>
      <c r="H228" s="5" t="n">
        <v>0</v>
      </c>
      <c r="I228" s="5" t="n">
        <v>617</v>
      </c>
      <c r="J228" s="5" t="n">
        <v>5</v>
      </c>
      <c r="K228" s="6" t="n">
        <v>123.4</v>
      </c>
      <c r="L228" s="7" t="n">
        <v>123.4</v>
      </c>
      <c r="M228" s="5" t="str">
        <f aca="false">IF(K228="no cation","",IF(L228="","non-candidate",""))</f>
        <v/>
      </c>
      <c r="N228" s="5" t="str">
        <f aca="false">IF(M228="","",IF(B228&gt;0,U228,CONCATENATE("[",IF(M228="","",CONCATENATE("Al",IF(C228+(D228*(1+(C228*3)))&gt;1,VALUE(C228+(D228*(1+(C228*3)))),""),CONCATENATE(IF((E228*(1+(C228*3)))+(C228*H228)&gt;0," O",""),IF((E228*(1+(C228*3)))+(C228*H228)&gt;1,VALUE((E228*(1+(C228*3)))+(C228*H228)),"")),IF(F228=0,"",CONCATENATE("(OH)",IF((F228*(1+(C228*3)))+(C228*(4-H228))&gt;1,VALUE((F228*(1+(C228*3)))+(C228*(4-H228))),""))),IF(G228=0,"",CONCATENATE("(OH2)",IF(G228&gt;1,VALUE(G228),""))))),"]",IF(M228="","",IF(J228&gt;1,(CONCATENATE(VALUE(J228),"+")),"+")))))</f>
        <v/>
      </c>
      <c r="O228" s="5" t="str">
        <f aca="false">IF(B228&gt;0,"",IF(C228=0,CONCATENATE("[",CONCATENATE("Al",IF(D228&gt;1,VALUE(D228),""),IF(E228=0,"",CONCATENATE(" O",IF(E228&gt;1,VALUE(E228),""))),IF(F228=0,"",CONCATENATE("(OH)",IF(F228&gt;1,VALUE(F228),""))),IF(G228=0,"",CONCATENATE("(OH2)",IF(G228&gt;1,VALUE(G228),"")))),"]",IF(J228&gt;1,(CONCATENATE(VALUE(J228),"+")),"+")),CONCATENATE("[",S228,IF(P228&gt;1,VALUE(P228),""),IF((D228*3)&gt;((E228*2)+F228),"+","")," ]",VALUE(4)," ",T228,IF(H228&gt;0,VALUE(H228+1),""),"-"," ")))</f>
        <v>[Al6 O6(OH)(OH2)19]5+</v>
      </c>
      <c r="P228" s="5" t="str">
        <f aca="false">IF(C228&lt;1,"",(IF((3*D228)-(2*E228)-F228&gt;0, (3*D228)-(2*E228)-F228, 0)))</f>
        <v/>
      </c>
      <c r="Q228" s="5" t="str">
        <f aca="false">IF(C228&lt;1,"",(27*D228)+(16*(E228+F228+G228))+(F228+(G228*2)))</f>
        <v/>
      </c>
      <c r="R228" s="5" t="str">
        <f aca="false">IF(C228&lt;1,"",27+(16*(H228+(4-H228)))+(4-H228))</f>
        <v/>
      </c>
      <c r="S228" s="5" t="str">
        <f aca="false">CONCATENATE("[",CONCATENATE("Al",IF(D228&gt;1,VALUE(D228),""),IF(E228=0,"",CONCATENATE(" O",IF(E228&gt;1,VALUE(E228),""))),IF(F228=0,"",CONCATENATE("(OH)",IF(F228&gt;1,VALUE(F228),""))),IF(G228=0,"",CONCATENATE("(OH2)",IF(G228&gt;1,VALUE(G228),"")))),"]")</f>
        <v>[Al6 O6(OH)(OH2)19]</v>
      </c>
      <c r="T228" s="5" t="str">
        <f aca="false">CONCATENATE("[",CONCATENATE("Al",IF(H228=0,"",CONCATENATE("O",IF(H228&gt;1,VALUE(H228),""))),CONCATENATE(IF((4-H228)&gt;0,"(OH)",""),IF((4-H228)&gt;1,VALUE(4-H228),""))),"]")</f>
        <v>[Al(OH)4]</v>
      </c>
      <c r="U228" s="5" t="str">
        <f aca="false">IF(B228&gt;0,IF(M228="","",CONCATENATE("[",IF(M228="","",CONCATENATE("Al",IF(D228&gt;1,VALUE(D228),""),IF(E228=0,"",CONCATENATE(" O",IF(E228&gt;1,VALUE(E228),""))),IF(F228=0,"",CONCATENATE("(OH)",IF(F228&gt;1,VALUE(F228),""))),IF(G228=0,"",CONCATENATE("(OH2)",IF(G228&gt;1,VALUE(G228),""))))),"]",IF(M228="","",IF(J228&gt;1,(CONCATENATE(VALUE(J228),"+")),"+")))),"")</f>
        <v/>
      </c>
    </row>
    <row r="229" s="4" customFormat="true" ht="14.05" hidden="false" customHeight="false" outlineLevel="0" collapsed="false">
      <c r="A229" s="5" t="n">
        <v>6</v>
      </c>
      <c r="B229" s="5" t="n">
        <v>0</v>
      </c>
      <c r="C229" s="5" t="n">
        <v>0</v>
      </c>
      <c r="D229" s="5" t="n">
        <v>5</v>
      </c>
      <c r="E229" s="5" t="n">
        <v>0</v>
      </c>
      <c r="F229" s="5" t="n">
        <v>11</v>
      </c>
      <c r="G229" s="5" t="n">
        <v>11</v>
      </c>
      <c r="H229" s="5" t="n">
        <v>0</v>
      </c>
      <c r="I229" s="5" t="n">
        <v>520</v>
      </c>
      <c r="J229" s="5" t="n">
        <v>4</v>
      </c>
      <c r="K229" s="6" t="n">
        <v>130</v>
      </c>
      <c r="L229" s="7" t="n">
        <v>130</v>
      </c>
      <c r="M229" s="5" t="str">
        <f aca="false">IF(K229="no cation","",IF(L229="","non-candidate",""))</f>
        <v/>
      </c>
      <c r="N229" s="5" t="str">
        <f aca="false">IF(M229="","",IF(B229&gt;0,U229,CONCATENATE("[",IF(M229="","",CONCATENATE("Al",IF(C229+(D229*(1+(C229*3)))&gt;1,VALUE(C229+(D229*(1+(C229*3)))),""),CONCATENATE(IF((E229*(1+(C229*3)))+(C229*H229)&gt;0," O",""),IF((E229*(1+(C229*3)))+(C229*H229)&gt;1,VALUE((E229*(1+(C229*3)))+(C229*H229)),"")),IF(F229=0,"",CONCATENATE("(OH)",IF((F229*(1+(C229*3)))+(C229*(4-H229))&gt;1,VALUE((F229*(1+(C229*3)))+(C229*(4-H229))),""))),IF(G229=0,"",CONCATENATE("(OH2)",IF(G229&gt;1,VALUE(G229),""))))),"]",IF(M229="","",IF(J229&gt;1,(CONCATENATE(VALUE(J229),"+")),"+")))))</f>
        <v/>
      </c>
      <c r="O229" s="5" t="str">
        <f aca="false">IF(B229&gt;0,"",IF(C229=0,CONCATENATE("[",CONCATENATE("Al",IF(D229&gt;1,VALUE(D229),""),IF(E229=0,"",CONCATENATE(" O",IF(E229&gt;1,VALUE(E229),""))),IF(F229=0,"",CONCATENATE("(OH)",IF(F229&gt;1,VALUE(F229),""))),IF(G229=0,"",CONCATENATE("(OH2)",IF(G229&gt;1,VALUE(G229),"")))),"]",IF(J229&gt;1,(CONCATENATE(VALUE(J229),"+")),"+")),CONCATENATE("[",S229,IF(P229&gt;1,VALUE(P229),""),IF((D229*3)&gt;((E229*2)+F229),"+","")," ]",VALUE(4)," ",T229,IF(H229&gt;0,VALUE(H229+1),""),"-"," ")))</f>
        <v>[Al5(OH)11(OH2)11]4+</v>
      </c>
      <c r="P229" s="5" t="str">
        <f aca="false">IF(C229&lt;1,"",(IF((3*D229)-(2*E229)-F229&gt;0, (3*D229)-(2*E229)-F229, 0)))</f>
        <v/>
      </c>
      <c r="Q229" s="5" t="str">
        <f aca="false">IF(C229&lt;1,"",(27*D229)+(16*(E229+F229+G229))+(F229+(G229*2)))</f>
        <v/>
      </c>
      <c r="R229" s="5" t="str">
        <f aca="false">IF(C229&lt;1,"",27+(16*(H229+(4-H229)))+(4-H229))</f>
        <v/>
      </c>
      <c r="S229" s="5" t="str">
        <f aca="false">CONCATENATE("[",CONCATENATE("Al",IF(D229&gt;1,VALUE(D229),""),IF(E229=0,"",CONCATENATE(" O",IF(E229&gt;1,VALUE(E229),""))),IF(F229=0,"",CONCATENATE("(OH)",IF(F229&gt;1,VALUE(F229),""))),IF(G229=0,"",CONCATENATE("(OH2)",IF(G229&gt;1,VALUE(G229),"")))),"]")</f>
        <v>[Al5(OH)11(OH2)11]</v>
      </c>
      <c r="T229" s="5" t="str">
        <f aca="false">CONCATENATE("[",CONCATENATE("Al",IF(H229=0,"",CONCATENATE("O",IF(H229&gt;1,VALUE(H229),""))),CONCATENATE(IF((4-H229)&gt;0,"(OH)",""),IF((4-H229)&gt;1,VALUE(4-H229),""))),"]")</f>
        <v>[Al(OH)4]</v>
      </c>
      <c r="U229" s="5" t="str">
        <f aca="false">IF(B229&gt;0,IF(M229="","",CONCATENATE("[",IF(M229="","",CONCATENATE("Al",IF(D229&gt;1,VALUE(D229),""),IF(E229=0,"",CONCATENATE(" O",IF(E229&gt;1,VALUE(E229),""))),IF(F229=0,"",CONCATENATE("(OH)",IF(F229&gt;1,VALUE(F229),""))),IF(G229=0,"",CONCATENATE("(OH2)",IF(G229&gt;1,VALUE(G229),""))))),"]",IF(M229="","",IF(J229&gt;1,(CONCATENATE(VALUE(J229),"+")),"+")))),"")</f>
        <v/>
      </c>
    </row>
    <row r="230" s="4" customFormat="true" ht="14.05" hidden="false" customHeight="false" outlineLevel="0" collapsed="false">
      <c r="A230" s="5" t="n">
        <v>6</v>
      </c>
      <c r="B230" s="5" t="n">
        <v>0</v>
      </c>
      <c r="C230" s="5" t="n">
        <v>0</v>
      </c>
      <c r="D230" s="5" t="n">
        <v>5</v>
      </c>
      <c r="E230" s="5" t="n">
        <v>2</v>
      </c>
      <c r="F230" s="5" t="n">
        <v>7</v>
      </c>
      <c r="G230" s="5" t="n">
        <v>13</v>
      </c>
      <c r="H230" s="5" t="n">
        <v>0</v>
      </c>
      <c r="I230" s="5" t="n">
        <v>520</v>
      </c>
      <c r="J230" s="5" t="n">
        <v>4</v>
      </c>
      <c r="K230" s="6" t="n">
        <v>130</v>
      </c>
      <c r="L230" s="7" t="n">
        <v>130</v>
      </c>
      <c r="M230" s="5" t="str">
        <f aca="false">IF(K230="no cation","",IF(L230="","non-candidate",""))</f>
        <v/>
      </c>
      <c r="N230" s="5" t="str">
        <f aca="false">IF(M230="","",IF(B230&gt;0,U230,CONCATENATE("[",IF(M230="","",CONCATENATE("Al",IF(C230+(D230*(1+(C230*3)))&gt;1,VALUE(C230+(D230*(1+(C230*3)))),""),CONCATENATE(IF((E230*(1+(C230*3)))+(C230*H230)&gt;0," O",""),IF((E230*(1+(C230*3)))+(C230*H230)&gt;1,VALUE((E230*(1+(C230*3)))+(C230*H230)),"")),IF(F230=0,"",CONCATENATE("(OH)",IF((F230*(1+(C230*3)))+(C230*(4-H230))&gt;1,VALUE((F230*(1+(C230*3)))+(C230*(4-H230))),""))),IF(G230=0,"",CONCATENATE("(OH2)",IF(G230&gt;1,VALUE(G230),""))))),"]",IF(M230="","",IF(J230&gt;1,(CONCATENATE(VALUE(J230),"+")),"+")))))</f>
        <v/>
      </c>
      <c r="O230" s="5" t="str">
        <f aca="false">IF(B230&gt;0,"",IF(C230=0,CONCATENATE("[",CONCATENATE("Al",IF(D230&gt;1,VALUE(D230),""),IF(E230=0,"",CONCATENATE(" O",IF(E230&gt;1,VALUE(E230),""))),IF(F230=0,"",CONCATENATE("(OH)",IF(F230&gt;1,VALUE(F230),""))),IF(G230=0,"",CONCATENATE("(OH2)",IF(G230&gt;1,VALUE(G230),"")))),"]",IF(J230&gt;1,(CONCATENATE(VALUE(J230),"+")),"+")),CONCATENATE("[",S230,IF(P230&gt;1,VALUE(P230),""),IF((D230*3)&gt;((E230*2)+F230),"+","")," ]",VALUE(4)," ",T230,IF(H230&gt;0,VALUE(H230+1),""),"-"," ")))</f>
        <v>[Al5 O2(OH)7(OH2)13]4+</v>
      </c>
      <c r="P230" s="5" t="str">
        <f aca="false">IF(C230&lt;1,"",(IF((3*D230)-(2*E230)-F230&gt;0, (3*D230)-(2*E230)-F230, 0)))</f>
        <v/>
      </c>
      <c r="Q230" s="5" t="str">
        <f aca="false">IF(C230&lt;1,"",(27*D230)+(16*(E230+F230+G230))+(F230+(G230*2)))</f>
        <v/>
      </c>
      <c r="R230" s="5" t="str">
        <f aca="false">IF(C230&lt;1,"",27+(16*(H230+(4-H230)))+(4-H230))</f>
        <v/>
      </c>
      <c r="S230" s="5" t="str">
        <f aca="false">CONCATENATE("[",CONCATENATE("Al",IF(D230&gt;1,VALUE(D230),""),IF(E230=0,"",CONCATENATE(" O",IF(E230&gt;1,VALUE(E230),""))),IF(F230=0,"",CONCATENATE("(OH)",IF(F230&gt;1,VALUE(F230),""))),IF(G230=0,"",CONCATENATE("(OH2)",IF(G230&gt;1,VALUE(G230),"")))),"]")</f>
        <v>[Al5 O2(OH)7(OH2)13]</v>
      </c>
      <c r="T230" s="5" t="str">
        <f aca="false">CONCATENATE("[",CONCATENATE("Al",IF(H230=0,"",CONCATENATE("O",IF(H230&gt;1,VALUE(H230),""))),CONCATENATE(IF((4-H230)&gt;0,"(OH)",""),IF((4-H230)&gt;1,VALUE(4-H230),""))),"]")</f>
        <v>[Al(OH)4]</v>
      </c>
      <c r="U230" s="5" t="str">
        <f aca="false">IF(B230&gt;0,IF(M230="","",CONCATENATE("[",IF(M230="","",CONCATENATE("Al",IF(D230&gt;1,VALUE(D230),""),IF(E230=0,"",CONCATENATE(" O",IF(E230&gt;1,VALUE(E230),""))),IF(F230=0,"",CONCATENATE("(OH)",IF(F230&gt;1,VALUE(F230),""))),IF(G230=0,"",CONCATENATE("(OH2)",IF(G230&gt;1,VALUE(G230),""))))),"]",IF(M230="","",IF(J230&gt;1,(CONCATENATE(VALUE(J230),"+")),"+")))),"")</f>
        <v/>
      </c>
    </row>
    <row r="231" s="4" customFormat="true" ht="14.05" hidden="false" customHeight="false" outlineLevel="0" collapsed="false">
      <c r="A231" s="5" t="n">
        <v>6</v>
      </c>
      <c r="B231" s="5" t="n">
        <v>0</v>
      </c>
      <c r="C231" s="5" t="n">
        <v>0</v>
      </c>
      <c r="D231" s="5" t="n">
        <v>5</v>
      </c>
      <c r="E231" s="5" t="n">
        <v>4</v>
      </c>
      <c r="F231" s="5" t="n">
        <v>3</v>
      </c>
      <c r="G231" s="5" t="n">
        <v>15</v>
      </c>
      <c r="H231" s="5" t="n">
        <v>0</v>
      </c>
      <c r="I231" s="5" t="n">
        <v>520</v>
      </c>
      <c r="J231" s="5" t="n">
        <v>4</v>
      </c>
      <c r="K231" s="6" t="n">
        <v>130</v>
      </c>
      <c r="L231" s="7" t="n">
        <v>130</v>
      </c>
      <c r="M231" s="5" t="str">
        <f aca="false">IF(K231="no cation","",IF(L231="","non-candidate",""))</f>
        <v/>
      </c>
      <c r="N231" s="5" t="str">
        <f aca="false">IF(M231="","",IF(B231&gt;0,U231,CONCATENATE("[",IF(M231="","",CONCATENATE("Al",IF(C231+(D231*(1+(C231*3)))&gt;1,VALUE(C231+(D231*(1+(C231*3)))),""),CONCATENATE(IF((E231*(1+(C231*3)))+(C231*H231)&gt;0," O",""),IF((E231*(1+(C231*3)))+(C231*H231)&gt;1,VALUE((E231*(1+(C231*3)))+(C231*H231)),"")),IF(F231=0,"",CONCATENATE("(OH)",IF((F231*(1+(C231*3)))+(C231*(4-H231))&gt;1,VALUE((F231*(1+(C231*3)))+(C231*(4-H231))),""))),IF(G231=0,"",CONCATENATE("(OH2)",IF(G231&gt;1,VALUE(G231),""))))),"]",IF(M231="","",IF(J231&gt;1,(CONCATENATE(VALUE(J231),"+")),"+")))))</f>
        <v/>
      </c>
      <c r="O231" s="5" t="str">
        <f aca="false">IF(B231&gt;0,"",IF(C231=0,CONCATENATE("[",CONCATENATE("Al",IF(D231&gt;1,VALUE(D231),""),IF(E231=0,"",CONCATENATE(" O",IF(E231&gt;1,VALUE(E231),""))),IF(F231=0,"",CONCATENATE("(OH)",IF(F231&gt;1,VALUE(F231),""))),IF(G231=0,"",CONCATENATE("(OH2)",IF(G231&gt;1,VALUE(G231),"")))),"]",IF(J231&gt;1,(CONCATENATE(VALUE(J231),"+")),"+")),CONCATENATE("[",S231,IF(P231&gt;1,VALUE(P231),""),IF((D231*3)&gt;((E231*2)+F231),"+","")," ]",VALUE(4)," ",T231,IF(H231&gt;0,VALUE(H231+1),""),"-"," ")))</f>
        <v>[Al5 O4(OH)3(OH2)15]4+</v>
      </c>
      <c r="P231" s="5" t="str">
        <f aca="false">IF(C231&lt;1,"",(IF((3*D231)-(2*E231)-F231&gt;0, (3*D231)-(2*E231)-F231, 0)))</f>
        <v/>
      </c>
      <c r="Q231" s="5" t="str">
        <f aca="false">IF(C231&lt;1,"",(27*D231)+(16*(E231+F231+G231))+(F231+(G231*2)))</f>
        <v/>
      </c>
      <c r="R231" s="5" t="str">
        <f aca="false">IF(C231&lt;1,"",27+(16*(H231+(4-H231)))+(4-H231))</f>
        <v/>
      </c>
      <c r="S231" s="5" t="str">
        <f aca="false">CONCATENATE("[",CONCATENATE("Al",IF(D231&gt;1,VALUE(D231),""),IF(E231=0,"",CONCATENATE(" O",IF(E231&gt;1,VALUE(E231),""))),IF(F231=0,"",CONCATENATE("(OH)",IF(F231&gt;1,VALUE(F231),""))),IF(G231=0,"",CONCATENATE("(OH2)",IF(G231&gt;1,VALUE(G231),"")))),"]")</f>
        <v>[Al5 O4(OH)3(OH2)15]</v>
      </c>
      <c r="T231" s="5" t="str">
        <f aca="false">CONCATENATE("[",CONCATENATE("Al",IF(H231=0,"",CONCATENATE("O",IF(H231&gt;1,VALUE(H231),""))),CONCATENATE(IF((4-H231)&gt;0,"(OH)",""),IF((4-H231)&gt;1,VALUE(4-H231),""))),"]")</f>
        <v>[Al(OH)4]</v>
      </c>
      <c r="U231" s="5" t="str">
        <f aca="false">IF(B231&gt;0,IF(M231="","",CONCATENATE("[",IF(M231="","",CONCATENATE("Al",IF(D231&gt;1,VALUE(D231),""),IF(E231=0,"",CONCATENATE(" O",IF(E231&gt;1,VALUE(E231),""))),IF(F231=0,"",CONCATENATE("(OH)",IF(F231&gt;1,VALUE(F231),""))),IF(G231=0,"",CONCATENATE("(OH2)",IF(G231&gt;1,VALUE(G231),""))))),"]",IF(M231="","",IF(J231&gt;1,(CONCATENATE(VALUE(J231),"+")),"+")))),"")</f>
        <v/>
      </c>
    </row>
    <row r="232" s="4" customFormat="true" ht="14.05" hidden="false" customHeight="false" outlineLevel="0" collapsed="false">
      <c r="A232" s="5" t="n">
        <v>6</v>
      </c>
      <c r="B232" s="5" t="n">
        <v>0</v>
      </c>
      <c r="C232" s="5" t="n">
        <v>0</v>
      </c>
      <c r="D232" s="5" t="n">
        <v>1</v>
      </c>
      <c r="E232" s="5" t="n">
        <v>0</v>
      </c>
      <c r="F232" s="5" t="n">
        <v>2</v>
      </c>
      <c r="G232" s="5" t="n">
        <v>4</v>
      </c>
      <c r="H232" s="5" t="n">
        <v>0</v>
      </c>
      <c r="I232" s="5" t="n">
        <v>133</v>
      </c>
      <c r="J232" s="5" t="n">
        <v>1</v>
      </c>
      <c r="K232" s="6" t="n">
        <v>133</v>
      </c>
      <c r="L232" s="7" t="n">
        <v>133</v>
      </c>
      <c r="M232" s="5" t="s">
        <v>21</v>
      </c>
      <c r="N232" s="5" t="str">
        <f aca="false">IF(M232="","",IF(B232&gt;0,U232,CONCATENATE("[",IF(M232="","",CONCATENATE("Al",IF(C232+(D232*(1+(C232*3)))&gt;1,VALUE(C232+(D232*(1+(C232*3)))),""),CONCATENATE(IF((E232*(1+(C232*3)))+(C232*H232)&gt;0," O",""),IF((E232*(1+(C232*3)))+(C232*H232)&gt;1,VALUE((E232*(1+(C232*3)))+(C232*H232)),"")),IF(F232=0,"",CONCATENATE("(OH)",IF((F232*(1+(C232*3)))+(C232*(4-H232))&gt;1,VALUE((F232*(1+(C232*3)))+(C232*(4-H232))),""))),IF(G232=0,"",CONCATENATE("(OH2)",IF(G232&gt;1,VALUE(G232),""))))),"]",IF(M232="","",IF(J232&gt;1,(CONCATENATE(VALUE(J232),"+")),"+")))))</f>
        <v>[Al(OH)2(OH2)4]+</v>
      </c>
      <c r="O232" s="5" t="str">
        <f aca="false">IF(B232&gt;0,"",IF(C232=0,CONCATENATE("[",CONCATENATE("Al",IF(D232&gt;1,VALUE(D232),""),IF(E232=0,"",CONCATENATE(" O",IF(E232&gt;1,VALUE(E232),""))),IF(F232=0,"",CONCATENATE("(OH)",IF(F232&gt;1,VALUE(F232),""))),IF(G232=0,"",CONCATENATE("(OH2)",IF(G232&gt;1,VALUE(G232),"")))),"]",IF(J232&gt;1,(CONCATENATE(VALUE(J232),"+")),"+")),CONCATENATE("[",S232,IF(P232&gt;1,VALUE(P232),""),IF((D232*3)&gt;((E232*2)+F232),"+","")," ]",VALUE(4)," ",T232,IF(H232&gt;0,VALUE(H232+1),""),"-"," ")))</f>
        <v>[Al(OH)2(OH2)4]+</v>
      </c>
      <c r="P232" s="5" t="str">
        <f aca="false">IF(C232&lt;1,"",(IF((3*D232)-(2*E232)-F232&gt;0, (3*D232)-(2*E232)-F232, 0)))</f>
        <v/>
      </c>
      <c r="Q232" s="5" t="str">
        <f aca="false">IF(C232&lt;1,"",(27*D232)+(16*(E232+F232+G232))+(F232+(G232*2)))</f>
        <v/>
      </c>
      <c r="R232" s="5" t="str">
        <f aca="false">IF(C232&lt;1,"",27+(16*(H232+(4-H232)))+(4-H232))</f>
        <v/>
      </c>
      <c r="S232" s="5" t="str">
        <f aca="false">CONCATENATE("[",CONCATENATE("Al",IF(D232&gt;1,VALUE(D232),""),IF(E232=0,"",CONCATENATE(" O",IF(E232&gt;1,VALUE(E232),""))),IF(F232=0,"",CONCATENATE("(OH)",IF(F232&gt;1,VALUE(F232),""))),IF(G232=0,"",CONCATENATE("(OH2)",IF(G232&gt;1,VALUE(G232),"")))),"]")</f>
        <v>[Al(OH)2(OH2)4]</v>
      </c>
      <c r="T232" s="5" t="str">
        <f aca="false">CONCATENATE("[",CONCATENATE("Al",IF(H232=0,"",CONCATENATE("O",IF(H232&gt;1,VALUE(H232),""))),CONCATENATE(IF((4-H232)&gt;0,"(OH)",""),IF((4-H232)&gt;1,VALUE(4-H232),""))),"]")</f>
        <v>[Al(OH)4]</v>
      </c>
      <c r="U232" s="5" t="str">
        <f aca="false">IF(B232&gt;0,IF(M232="","",CONCATENATE("[",IF(M232="","",CONCATENATE("Al",IF(D232&gt;1,VALUE(D232),""),IF(E232=0,"",CONCATENATE(" O",IF(E232&gt;1,VALUE(E232),""))),IF(F232=0,"",CONCATENATE("(OH)",IF(F232&gt;1,VALUE(F232),""))),IF(G232=0,"",CONCATENATE("(OH2)",IF(G232&gt;1,VALUE(G232),""))))),"]",IF(M232="","",IF(J232&gt;1,(CONCATENATE(VALUE(J232),"+")),"+")))),"")</f>
        <v/>
      </c>
    </row>
    <row r="233" s="4" customFormat="true" ht="14.05" hidden="false" customHeight="false" outlineLevel="0" collapsed="false">
      <c r="A233" s="5" t="n">
        <v>4</v>
      </c>
      <c r="B233" s="5" t="n">
        <v>0</v>
      </c>
      <c r="C233" s="5" t="n">
        <v>0</v>
      </c>
      <c r="D233" s="5" t="n">
        <v>6</v>
      </c>
      <c r="E233" s="5" t="n">
        <v>2</v>
      </c>
      <c r="F233" s="5" t="n">
        <v>11</v>
      </c>
      <c r="G233" s="5" t="n">
        <v>1</v>
      </c>
      <c r="H233" s="5" t="n">
        <v>0</v>
      </c>
      <c r="I233" s="5" t="n">
        <v>399</v>
      </c>
      <c r="J233" s="5" t="n">
        <v>3</v>
      </c>
      <c r="K233" s="6" t="n">
        <v>133</v>
      </c>
      <c r="L233" s="7" t="n">
        <v>133</v>
      </c>
      <c r="M233" s="5" t="s">
        <v>21</v>
      </c>
      <c r="N233" s="5" t="str">
        <f aca="false">IF(M233="","",IF(B233&gt;0,U233,CONCATENATE("[",IF(M233="","",CONCATENATE("Al",IF(C233+(D233*(1+(C233*3)))&gt;1,VALUE(C233+(D233*(1+(C233*3)))),""),CONCATENATE(IF((E233*(1+(C233*3)))+(C233*H233)&gt;0," O",""),IF((E233*(1+(C233*3)))+(C233*H233)&gt;1,VALUE((E233*(1+(C233*3)))+(C233*H233)),"")),IF(F233=0,"",CONCATENATE("(OH)",IF((F233*(1+(C233*3)))+(C233*(4-H233))&gt;1,VALUE((F233*(1+(C233*3)))+(C233*(4-H233))),""))),IF(G233=0,"",CONCATENATE("(OH2)",IF(G233&gt;1,VALUE(G233),""))))),"]",IF(M233="","",IF(J233&gt;1,(CONCATENATE(VALUE(J233),"+")),"+")))))</f>
        <v>[Al6 O2(OH)11(OH2)]3+</v>
      </c>
      <c r="O233" s="5" t="str">
        <f aca="false">IF(B233&gt;0,"",IF(C233=0,CONCATENATE("[",CONCATENATE("Al",IF(D233&gt;1,VALUE(D233),""),IF(E233=0,"",CONCATENATE(" O",IF(E233&gt;1,VALUE(E233),""))),IF(F233=0,"",CONCATENATE("(OH)",IF(F233&gt;1,VALUE(F233),""))),IF(G233=0,"",CONCATENATE("(OH2)",IF(G233&gt;1,VALUE(G233),"")))),"]",IF(J233&gt;1,(CONCATENATE(VALUE(J233),"+")),"+")),CONCATENATE("[",S233,IF(P233&gt;1,VALUE(P233),""),IF((D233*3)&gt;((E233*2)+F233),"+","")," ]",VALUE(4)," ",T233,IF(H233&gt;0,VALUE(H233+1),""),"-"," ")))</f>
        <v>[Al6 O2(OH)11(OH2)]3+</v>
      </c>
      <c r="P233" s="5" t="str">
        <f aca="false">IF(C233&lt;1,"",(IF((3*D233)-(2*E233)-F233&gt;0, (3*D233)-(2*E233)-F233, 0)))</f>
        <v/>
      </c>
      <c r="Q233" s="5" t="str">
        <f aca="false">IF(C233&lt;1,"",(27*D233)+(16*(E233+F233+G233))+(F233+(G233*2)))</f>
        <v/>
      </c>
      <c r="R233" s="5" t="str">
        <f aca="false">IF(C233&lt;1,"",27+(16*(H233+(4-H233)))+(4-H233))</f>
        <v/>
      </c>
      <c r="S233" s="5" t="str">
        <f aca="false">CONCATENATE("[",CONCATENATE("Al",IF(D233&gt;1,VALUE(D233),""),IF(E233=0,"",CONCATENATE(" O",IF(E233&gt;1,VALUE(E233),""))),IF(F233=0,"",CONCATENATE("(OH)",IF(F233&gt;1,VALUE(F233),""))),IF(G233=0,"",CONCATENATE("(OH2)",IF(G233&gt;1,VALUE(G233),"")))),"]")</f>
        <v>[Al6 O2(OH)11(OH2)]</v>
      </c>
      <c r="T233" s="5" t="str">
        <f aca="false">CONCATENATE("[",CONCATENATE("Al",IF(H233=0,"",CONCATENATE("O",IF(H233&gt;1,VALUE(H233),""))),CONCATENATE(IF((4-H233)&gt;0,"(OH)",""),IF((4-H233)&gt;1,VALUE(4-H233),""))),"]")</f>
        <v>[Al(OH)4]</v>
      </c>
      <c r="U233" s="5" t="str">
        <f aca="false">IF(B233&gt;0,IF(M233="","",CONCATENATE("[",IF(M233="","",CONCATENATE("Al",IF(D233&gt;1,VALUE(D233),""),IF(E233=0,"",CONCATENATE(" O",IF(E233&gt;1,VALUE(E233),""))),IF(F233=0,"",CONCATENATE("(OH)",IF(F233&gt;1,VALUE(F233),""))),IF(G233=0,"",CONCATENATE("(OH2)",IF(G233&gt;1,VALUE(G233),""))))),"]",IF(M233="","",IF(J233&gt;1,(CONCATENATE(VALUE(J233),"+")),"+")))),"")</f>
        <v/>
      </c>
    </row>
    <row r="234" s="4" customFormat="true" ht="14.05" hidden="false" customHeight="false" outlineLevel="0" collapsed="false">
      <c r="A234" s="5" t="n">
        <v>4</v>
      </c>
      <c r="B234" s="5" t="n">
        <v>0</v>
      </c>
      <c r="C234" s="5" t="n">
        <v>0</v>
      </c>
      <c r="D234" s="5" t="n">
        <v>6</v>
      </c>
      <c r="E234" s="5" t="n">
        <v>4</v>
      </c>
      <c r="F234" s="5" t="n">
        <v>7</v>
      </c>
      <c r="G234" s="5" t="n">
        <v>3</v>
      </c>
      <c r="H234" s="5" t="n">
        <v>0</v>
      </c>
      <c r="I234" s="5" t="n">
        <v>399</v>
      </c>
      <c r="J234" s="5" t="n">
        <v>3</v>
      </c>
      <c r="K234" s="6" t="n">
        <v>133</v>
      </c>
      <c r="L234" s="7" t="n">
        <v>133</v>
      </c>
      <c r="M234" s="5" t="s">
        <v>21</v>
      </c>
      <c r="N234" s="5" t="str">
        <f aca="false">IF(M234="","",IF(B234&gt;0,U234,CONCATENATE("[",IF(M234="","",CONCATENATE("Al",IF(C234+(D234*(1+(C234*3)))&gt;1,VALUE(C234+(D234*(1+(C234*3)))),""),CONCATENATE(IF((E234*(1+(C234*3)))+(C234*H234)&gt;0," O",""),IF((E234*(1+(C234*3)))+(C234*H234)&gt;1,VALUE((E234*(1+(C234*3)))+(C234*H234)),"")),IF(F234=0,"",CONCATENATE("(OH)",IF((F234*(1+(C234*3)))+(C234*(4-H234))&gt;1,VALUE((F234*(1+(C234*3)))+(C234*(4-H234))),""))),IF(G234=0,"",CONCATENATE("(OH2)",IF(G234&gt;1,VALUE(G234),""))))),"]",IF(M234="","",IF(J234&gt;1,(CONCATENATE(VALUE(J234),"+")),"+")))))</f>
        <v>[Al6 O4(OH)7(OH2)3]3+</v>
      </c>
      <c r="O234" s="5" t="str">
        <f aca="false">IF(B234&gt;0,"",IF(C234=0,CONCATENATE("[",CONCATENATE("Al",IF(D234&gt;1,VALUE(D234),""),IF(E234=0,"",CONCATENATE(" O",IF(E234&gt;1,VALUE(E234),""))),IF(F234=0,"",CONCATENATE("(OH)",IF(F234&gt;1,VALUE(F234),""))),IF(G234=0,"",CONCATENATE("(OH2)",IF(G234&gt;1,VALUE(G234),"")))),"]",IF(J234&gt;1,(CONCATENATE(VALUE(J234),"+")),"+")),CONCATENATE("[",S234,IF(P234&gt;1,VALUE(P234),""),IF((D234*3)&gt;((E234*2)+F234),"+","")," ]",VALUE(4)," ",T234,IF(H234&gt;0,VALUE(H234+1),""),"-"," ")))</f>
        <v>[Al6 O4(OH)7(OH2)3]3+</v>
      </c>
      <c r="P234" s="5" t="str">
        <f aca="false">IF(C234&lt;1,"",(IF((3*D234)-(2*E234)-F234&gt;0, (3*D234)-(2*E234)-F234, 0)))</f>
        <v/>
      </c>
      <c r="Q234" s="5" t="str">
        <f aca="false">IF(C234&lt;1,"",(27*D234)+(16*(E234+F234+G234))+(F234+(G234*2)))</f>
        <v/>
      </c>
      <c r="R234" s="5" t="str">
        <f aca="false">IF(C234&lt;1,"",27+(16*(H234+(4-H234)))+(4-H234))</f>
        <v/>
      </c>
      <c r="S234" s="5" t="str">
        <f aca="false">CONCATENATE("[",CONCATENATE("Al",IF(D234&gt;1,VALUE(D234),""),IF(E234=0,"",CONCATENATE(" O",IF(E234&gt;1,VALUE(E234),""))),IF(F234=0,"",CONCATENATE("(OH)",IF(F234&gt;1,VALUE(F234),""))),IF(G234=0,"",CONCATENATE("(OH2)",IF(G234&gt;1,VALUE(G234),"")))),"]")</f>
        <v>[Al6 O4(OH)7(OH2)3]</v>
      </c>
      <c r="T234" s="5" t="str">
        <f aca="false">CONCATENATE("[",CONCATENATE("Al",IF(H234=0,"",CONCATENATE("O",IF(H234&gt;1,VALUE(H234),""))),CONCATENATE(IF((4-H234)&gt;0,"(OH)",""),IF((4-H234)&gt;1,VALUE(4-H234),""))),"]")</f>
        <v>[Al(OH)4]</v>
      </c>
      <c r="U234" s="5" t="str">
        <f aca="false">IF(B234&gt;0,IF(M234="","",CONCATENATE("[",IF(M234="","",CONCATENATE("Al",IF(D234&gt;1,VALUE(D234),""),IF(E234=0,"",CONCATENATE(" O",IF(E234&gt;1,VALUE(E234),""))),IF(F234=0,"",CONCATENATE("(OH)",IF(F234&gt;1,VALUE(F234),""))),IF(G234=0,"",CONCATENATE("(OH2)",IF(G234&gt;1,VALUE(G234),""))))),"]",IF(M234="","",IF(J234&gt;1,(CONCATENATE(VALUE(J234),"+")),"+")))),"")</f>
        <v/>
      </c>
    </row>
    <row r="235" s="4" customFormat="true" ht="14.05" hidden="false" customHeight="false" outlineLevel="0" collapsed="false">
      <c r="A235" s="5" t="n">
        <v>4</v>
      </c>
      <c r="B235" s="5" t="n">
        <v>0</v>
      </c>
      <c r="C235" s="5" t="n">
        <v>0</v>
      </c>
      <c r="D235" s="5" t="n">
        <v>6</v>
      </c>
      <c r="E235" s="5" t="n">
        <v>6</v>
      </c>
      <c r="F235" s="5" t="n">
        <v>3</v>
      </c>
      <c r="G235" s="5" t="n">
        <v>5</v>
      </c>
      <c r="H235" s="5" t="n">
        <v>0</v>
      </c>
      <c r="I235" s="5" t="n">
        <v>399</v>
      </c>
      <c r="J235" s="5" t="n">
        <v>3</v>
      </c>
      <c r="K235" s="6" t="n">
        <v>133</v>
      </c>
      <c r="L235" s="7" t="n">
        <v>133</v>
      </c>
      <c r="M235" s="5" t="s">
        <v>21</v>
      </c>
      <c r="N235" s="5" t="str">
        <f aca="false">IF(M235="","",IF(B235&gt;0,U235,CONCATENATE("[",IF(M235="","",CONCATENATE("Al",IF(C235+(D235*(1+(C235*3)))&gt;1,VALUE(C235+(D235*(1+(C235*3)))),""),CONCATENATE(IF((E235*(1+(C235*3)))+(C235*H235)&gt;0," O",""),IF((E235*(1+(C235*3)))+(C235*H235)&gt;1,VALUE((E235*(1+(C235*3)))+(C235*H235)),"")),IF(F235=0,"",CONCATENATE("(OH)",IF((F235*(1+(C235*3)))+(C235*(4-H235))&gt;1,VALUE((F235*(1+(C235*3)))+(C235*(4-H235))),""))),IF(G235=0,"",CONCATENATE("(OH2)",IF(G235&gt;1,VALUE(G235),""))))),"]",IF(M235="","",IF(J235&gt;1,(CONCATENATE(VALUE(J235),"+")),"+")))))</f>
        <v>[Al6 O6(OH)3(OH2)5]3+</v>
      </c>
      <c r="O235" s="5" t="str">
        <f aca="false">IF(B235&gt;0,"",IF(C235=0,CONCATENATE("[",CONCATENATE("Al",IF(D235&gt;1,VALUE(D235),""),IF(E235=0,"",CONCATENATE(" O",IF(E235&gt;1,VALUE(E235),""))),IF(F235=0,"",CONCATENATE("(OH)",IF(F235&gt;1,VALUE(F235),""))),IF(G235=0,"",CONCATENATE("(OH2)",IF(G235&gt;1,VALUE(G235),"")))),"]",IF(J235&gt;1,(CONCATENATE(VALUE(J235),"+")),"+")),CONCATENATE("[",S235,IF(P235&gt;1,VALUE(P235),""),IF((D235*3)&gt;((E235*2)+F235),"+","")," ]",VALUE(4)," ",T235,IF(H235&gt;0,VALUE(H235+1),""),"-"," ")))</f>
        <v>[Al6 O6(OH)3(OH2)5]3+</v>
      </c>
      <c r="P235" s="5" t="str">
        <f aca="false">IF(C235&lt;1,"",(IF((3*D235)-(2*E235)-F235&gt;0, (3*D235)-(2*E235)-F235, 0)))</f>
        <v/>
      </c>
      <c r="Q235" s="5" t="str">
        <f aca="false">IF(C235&lt;1,"",(27*D235)+(16*(E235+F235+G235))+(F235+(G235*2)))</f>
        <v/>
      </c>
      <c r="R235" s="5" t="str">
        <f aca="false">IF(C235&lt;1,"",27+(16*(H235+(4-H235)))+(4-H235))</f>
        <v/>
      </c>
      <c r="S235" s="5" t="str">
        <f aca="false">CONCATENATE("[",CONCATENATE("Al",IF(D235&gt;1,VALUE(D235),""),IF(E235=0,"",CONCATENATE(" O",IF(E235&gt;1,VALUE(E235),""))),IF(F235=0,"",CONCATENATE("(OH)",IF(F235&gt;1,VALUE(F235),""))),IF(G235=0,"",CONCATENATE("(OH2)",IF(G235&gt;1,VALUE(G235),"")))),"]")</f>
        <v>[Al6 O6(OH)3(OH2)5]</v>
      </c>
      <c r="T235" s="5" t="str">
        <f aca="false">CONCATENATE("[",CONCATENATE("Al",IF(H235=0,"",CONCATENATE("O",IF(H235&gt;1,VALUE(H235),""))),CONCATENATE(IF((4-H235)&gt;0,"(OH)",""),IF((4-H235)&gt;1,VALUE(4-H235),""))),"]")</f>
        <v>[Al(OH)4]</v>
      </c>
      <c r="U235" s="5" t="str">
        <f aca="false">IF(B235&gt;0,IF(M235="","",CONCATENATE("[",IF(M235="","",CONCATENATE("Al",IF(D235&gt;1,VALUE(D235),""),IF(E235=0,"",CONCATENATE(" O",IF(E235&gt;1,VALUE(E235),""))),IF(F235=0,"",CONCATENATE("(OH)",IF(F235&gt;1,VALUE(F235),""))),IF(G235=0,"",CONCATENATE("(OH2)",IF(G235&gt;1,VALUE(G235),""))))),"]",IF(M235="","",IF(J235&gt;1,(CONCATENATE(VALUE(J235),"+")),"+")))),"")</f>
        <v/>
      </c>
    </row>
    <row r="236" s="4" customFormat="true" ht="14.05" hidden="false" customHeight="false" outlineLevel="0" collapsed="false">
      <c r="A236" s="5" t="n">
        <v>4</v>
      </c>
      <c r="B236" s="5" t="n">
        <v>0</v>
      </c>
      <c r="C236" s="5" t="n">
        <v>0</v>
      </c>
      <c r="D236" s="5" t="n">
        <v>4</v>
      </c>
      <c r="E236" s="5" t="n">
        <v>0</v>
      </c>
      <c r="F236" s="5" t="n">
        <v>10</v>
      </c>
      <c r="G236" s="5" t="n">
        <v>0</v>
      </c>
      <c r="H236" s="5" t="n">
        <v>0</v>
      </c>
      <c r="I236" s="5" t="n">
        <v>278</v>
      </c>
      <c r="J236" s="5" t="n">
        <v>2</v>
      </c>
      <c r="K236" s="6" t="n">
        <v>139</v>
      </c>
      <c r="L236" s="7" t="n">
        <v>139</v>
      </c>
      <c r="M236" s="5" t="str">
        <f aca="false">IF(K236="no cation","",IF(L236="","non-candidate",""))</f>
        <v/>
      </c>
      <c r="N236" s="5" t="str">
        <f aca="false">IF(M236="","",IF(B236&gt;0,U236,CONCATENATE("[",IF(M236="","",CONCATENATE("Al",IF(C236+(D236*(1+(C236*3)))&gt;1,VALUE(C236+(D236*(1+(C236*3)))),""),CONCATENATE(IF((E236*(1+(C236*3)))+(C236*H236)&gt;0," O",""),IF((E236*(1+(C236*3)))+(C236*H236)&gt;1,VALUE((E236*(1+(C236*3)))+(C236*H236)),"")),IF(F236=0,"",CONCATENATE("(OH)",IF((F236*(1+(C236*3)))+(C236*(4-H236))&gt;1,VALUE((F236*(1+(C236*3)))+(C236*(4-H236))),""))),IF(G236=0,"",CONCATENATE("(OH2)",IF(G236&gt;1,VALUE(G236),""))))),"]",IF(M236="","",IF(J236&gt;1,(CONCATENATE(VALUE(J236),"+")),"+")))))</f>
        <v/>
      </c>
      <c r="O236" s="5" t="str">
        <f aca="false">IF(B236&gt;0,"",IF(C236=0,CONCATENATE("[",CONCATENATE("Al",IF(D236&gt;1,VALUE(D236),""),IF(E236=0,"",CONCATENATE(" O",IF(E236&gt;1,VALUE(E236),""))),IF(F236=0,"",CONCATENATE("(OH)",IF(F236&gt;1,VALUE(F236),""))),IF(G236=0,"",CONCATENATE("(OH2)",IF(G236&gt;1,VALUE(G236),"")))),"]",IF(J236&gt;1,(CONCATENATE(VALUE(J236),"+")),"+")),CONCATENATE("[",S236,IF(P236&gt;1,VALUE(P236),""),IF((D236*3)&gt;((E236*2)+F236),"+","")," ]",VALUE(4)," ",T236,IF(H236&gt;0,VALUE(H236+1),""),"-"," ")))</f>
        <v>[Al4(OH)10]2+</v>
      </c>
      <c r="P236" s="5" t="str">
        <f aca="false">IF(C236&lt;1,"",(IF((3*D236)-(2*E236)-F236&gt;0, (3*D236)-(2*E236)-F236, 0)))</f>
        <v/>
      </c>
      <c r="Q236" s="5" t="str">
        <f aca="false">IF(C236&lt;1,"",(27*D236)+(16*(E236+F236+G236))+(F236+(G236*2)))</f>
        <v/>
      </c>
      <c r="R236" s="5" t="str">
        <f aca="false">IF(C236&lt;1,"",27+(16*(H236+(4-H236)))+(4-H236))</f>
        <v/>
      </c>
      <c r="S236" s="5" t="str">
        <f aca="false">CONCATENATE("[",CONCATENATE("Al",IF(D236&gt;1,VALUE(D236),""),IF(E236=0,"",CONCATENATE(" O",IF(E236&gt;1,VALUE(E236),""))),IF(F236=0,"",CONCATENATE("(OH)",IF(F236&gt;1,VALUE(F236),""))),IF(G236=0,"",CONCATENATE("(OH2)",IF(G236&gt;1,VALUE(G236),"")))),"]")</f>
        <v>[Al4(OH)10]</v>
      </c>
      <c r="T236" s="5" t="str">
        <f aca="false">CONCATENATE("[",CONCATENATE("Al",IF(H236=0,"",CONCATENATE("O",IF(H236&gt;1,VALUE(H236),""))),CONCATENATE(IF((4-H236)&gt;0,"(OH)",""),IF((4-H236)&gt;1,VALUE(4-H236),""))),"]")</f>
        <v>[Al(OH)4]</v>
      </c>
      <c r="U236" s="5" t="str">
        <f aca="false">IF(B236&gt;0,IF(M236="","",CONCATENATE("[",IF(M236="","",CONCATENATE("Al",IF(D236&gt;1,VALUE(D236),""),IF(E236=0,"",CONCATENATE(" O",IF(E236&gt;1,VALUE(E236),""))),IF(F236=0,"",CONCATENATE("(OH)",IF(F236&gt;1,VALUE(F236),""))),IF(G236=0,"",CONCATENATE("(OH2)",IF(G236&gt;1,VALUE(G236),""))))),"]",IF(M236="","",IF(J236&gt;1,(CONCATENATE(VALUE(J236),"+")),"+")))),"")</f>
        <v/>
      </c>
    </row>
    <row r="237" s="4" customFormat="true" ht="14.05" hidden="false" customHeight="false" outlineLevel="0" collapsed="false">
      <c r="A237" s="5" t="n">
        <v>4</v>
      </c>
      <c r="B237" s="5" t="n">
        <v>0</v>
      </c>
      <c r="C237" s="5" t="n">
        <v>0</v>
      </c>
      <c r="D237" s="5" t="n">
        <v>4</v>
      </c>
      <c r="E237" s="5" t="n">
        <v>2</v>
      </c>
      <c r="F237" s="5" t="n">
        <v>6</v>
      </c>
      <c r="G237" s="5" t="n">
        <v>2</v>
      </c>
      <c r="H237" s="5" t="n">
        <v>0</v>
      </c>
      <c r="I237" s="5" t="n">
        <v>278</v>
      </c>
      <c r="J237" s="5" t="n">
        <v>2</v>
      </c>
      <c r="K237" s="6" t="n">
        <v>139</v>
      </c>
      <c r="L237" s="7" t="n">
        <v>139</v>
      </c>
      <c r="M237" s="5" t="str">
        <f aca="false">IF(K237="no cation","",IF(L237="","non-candidate",""))</f>
        <v/>
      </c>
      <c r="N237" s="5" t="str">
        <f aca="false">IF(M237="","",IF(B237&gt;0,U237,CONCATENATE("[",IF(M237="","",CONCATENATE("Al",IF(C237+(D237*(1+(C237*3)))&gt;1,VALUE(C237+(D237*(1+(C237*3)))),""),CONCATENATE(IF((E237*(1+(C237*3)))+(C237*H237)&gt;0," O",""),IF((E237*(1+(C237*3)))+(C237*H237)&gt;1,VALUE((E237*(1+(C237*3)))+(C237*H237)),"")),IF(F237=0,"",CONCATENATE("(OH)",IF((F237*(1+(C237*3)))+(C237*(4-H237))&gt;1,VALUE((F237*(1+(C237*3)))+(C237*(4-H237))),""))),IF(G237=0,"",CONCATENATE("(OH2)",IF(G237&gt;1,VALUE(G237),""))))),"]",IF(M237="","",IF(J237&gt;1,(CONCATENATE(VALUE(J237),"+")),"+")))))</f>
        <v/>
      </c>
      <c r="O237" s="5" t="str">
        <f aca="false">IF(B237&gt;0,"",IF(C237=0,CONCATENATE("[",CONCATENATE("Al",IF(D237&gt;1,VALUE(D237),""),IF(E237=0,"",CONCATENATE(" O",IF(E237&gt;1,VALUE(E237),""))),IF(F237=0,"",CONCATENATE("(OH)",IF(F237&gt;1,VALUE(F237),""))),IF(G237=0,"",CONCATENATE("(OH2)",IF(G237&gt;1,VALUE(G237),"")))),"]",IF(J237&gt;1,(CONCATENATE(VALUE(J237),"+")),"+")),CONCATENATE("[",S237,IF(P237&gt;1,VALUE(P237),""),IF((D237*3)&gt;((E237*2)+F237),"+","")," ]",VALUE(4)," ",T237,IF(H237&gt;0,VALUE(H237+1),""),"-"," ")))</f>
        <v>[Al4 O2(OH)6(OH2)2]2+</v>
      </c>
      <c r="P237" s="5" t="str">
        <f aca="false">IF(C237&lt;1,"",(IF((3*D237)-(2*E237)-F237&gt;0, (3*D237)-(2*E237)-F237, 0)))</f>
        <v/>
      </c>
      <c r="Q237" s="5" t="str">
        <f aca="false">IF(C237&lt;1,"",(27*D237)+(16*(E237+F237+G237))+(F237+(G237*2)))</f>
        <v/>
      </c>
      <c r="R237" s="5" t="str">
        <f aca="false">IF(C237&lt;1,"",27+(16*(H237+(4-H237)))+(4-H237))</f>
        <v/>
      </c>
      <c r="S237" s="5" t="str">
        <f aca="false">CONCATENATE("[",CONCATENATE("Al",IF(D237&gt;1,VALUE(D237),""),IF(E237=0,"",CONCATENATE(" O",IF(E237&gt;1,VALUE(E237),""))),IF(F237=0,"",CONCATENATE("(OH)",IF(F237&gt;1,VALUE(F237),""))),IF(G237=0,"",CONCATENATE("(OH2)",IF(G237&gt;1,VALUE(G237),"")))),"]")</f>
        <v>[Al4 O2(OH)6(OH2)2]</v>
      </c>
      <c r="T237" s="5" t="str">
        <f aca="false">CONCATENATE("[",CONCATENATE("Al",IF(H237=0,"",CONCATENATE("O",IF(H237&gt;1,VALUE(H237),""))),CONCATENATE(IF((4-H237)&gt;0,"(OH)",""),IF((4-H237)&gt;1,VALUE(4-H237),""))),"]")</f>
        <v>[Al(OH)4]</v>
      </c>
      <c r="U237" s="5" t="str">
        <f aca="false">IF(B237&gt;0,IF(M237="","",CONCATENATE("[",IF(M237="","",CONCATENATE("Al",IF(D237&gt;1,VALUE(D237),""),IF(E237=0,"",CONCATENATE(" O",IF(E237&gt;1,VALUE(E237),""))),IF(F237=0,"",CONCATENATE("(OH)",IF(F237&gt;1,VALUE(F237),""))),IF(G237=0,"",CONCATENATE("(OH2)",IF(G237&gt;1,VALUE(G237),""))))),"]",IF(M237="","",IF(J237&gt;1,(CONCATENATE(VALUE(J237),"+")),"+")))),"")</f>
        <v/>
      </c>
    </row>
    <row r="238" s="4" customFormat="true" ht="14.05" hidden="false" customHeight="false" outlineLevel="0" collapsed="false">
      <c r="A238" s="5" t="n">
        <v>4</v>
      </c>
      <c r="B238" s="5" t="n">
        <v>0</v>
      </c>
      <c r="C238" s="5" t="n">
        <v>0</v>
      </c>
      <c r="D238" s="5" t="n">
        <v>4</v>
      </c>
      <c r="E238" s="5" t="n">
        <v>4</v>
      </c>
      <c r="F238" s="5" t="n">
        <v>2</v>
      </c>
      <c r="G238" s="5" t="n">
        <v>4</v>
      </c>
      <c r="H238" s="5" t="n">
        <v>0</v>
      </c>
      <c r="I238" s="5" t="n">
        <v>278</v>
      </c>
      <c r="J238" s="5" t="n">
        <v>2</v>
      </c>
      <c r="K238" s="6" t="n">
        <v>139</v>
      </c>
      <c r="L238" s="7" t="n">
        <v>139</v>
      </c>
      <c r="M238" s="5" t="str">
        <f aca="false">IF(K238="no cation","",IF(L238="","non-candidate",""))</f>
        <v/>
      </c>
      <c r="N238" s="5" t="str">
        <f aca="false">IF(M238="","",IF(B238&gt;0,U238,CONCATENATE("[",IF(M238="","",CONCATENATE("Al",IF(C238+(D238*(1+(C238*3)))&gt;1,VALUE(C238+(D238*(1+(C238*3)))),""),CONCATENATE(IF((E238*(1+(C238*3)))+(C238*H238)&gt;0," O",""),IF((E238*(1+(C238*3)))+(C238*H238)&gt;1,VALUE((E238*(1+(C238*3)))+(C238*H238)),"")),IF(F238=0,"",CONCATENATE("(OH)",IF((F238*(1+(C238*3)))+(C238*(4-H238))&gt;1,VALUE((F238*(1+(C238*3)))+(C238*(4-H238))),""))),IF(G238=0,"",CONCATENATE("(OH2)",IF(G238&gt;1,VALUE(G238),""))))),"]",IF(M238="","",IF(J238&gt;1,(CONCATENATE(VALUE(J238),"+")),"+")))))</f>
        <v/>
      </c>
      <c r="O238" s="5" t="str">
        <f aca="false">IF(B238&gt;0,"",IF(C238=0,CONCATENATE("[",CONCATENATE("Al",IF(D238&gt;1,VALUE(D238),""),IF(E238=0,"",CONCATENATE(" O",IF(E238&gt;1,VALUE(E238),""))),IF(F238=0,"",CONCATENATE("(OH)",IF(F238&gt;1,VALUE(F238),""))),IF(G238=0,"",CONCATENATE("(OH2)",IF(G238&gt;1,VALUE(G238),"")))),"]",IF(J238&gt;1,(CONCATENATE(VALUE(J238),"+")),"+")),CONCATENATE("[",S238,IF(P238&gt;1,VALUE(P238),""),IF((D238*3)&gt;((E238*2)+F238),"+","")," ]",VALUE(4)," ",T238,IF(H238&gt;0,VALUE(H238+1),""),"-"," ")))</f>
        <v>[Al4 O4(OH)2(OH2)4]2+</v>
      </c>
      <c r="P238" s="5" t="str">
        <f aca="false">IF(C238&lt;1,"",(IF((3*D238)-(2*E238)-F238&gt;0, (3*D238)-(2*E238)-F238, 0)))</f>
        <v/>
      </c>
      <c r="Q238" s="5" t="str">
        <f aca="false">IF(C238&lt;1,"",(27*D238)+(16*(E238+F238+G238))+(F238+(G238*2)))</f>
        <v/>
      </c>
      <c r="R238" s="5" t="str">
        <f aca="false">IF(C238&lt;1,"",27+(16*(H238+(4-H238)))+(4-H238))</f>
        <v/>
      </c>
      <c r="S238" s="5" t="str">
        <f aca="false">CONCATENATE("[",CONCATENATE("Al",IF(D238&gt;1,VALUE(D238),""),IF(E238=0,"",CONCATENATE(" O",IF(E238&gt;1,VALUE(E238),""))),IF(F238=0,"",CONCATENATE("(OH)",IF(F238&gt;1,VALUE(F238),""))),IF(G238=0,"",CONCATENATE("(OH2)",IF(G238&gt;1,VALUE(G238),"")))),"]")</f>
        <v>[Al4 O4(OH)2(OH2)4]</v>
      </c>
      <c r="T238" s="5" t="str">
        <f aca="false">CONCATENATE("[",CONCATENATE("Al",IF(H238=0,"",CONCATENATE("O",IF(H238&gt;1,VALUE(H238),""))),CONCATENATE(IF((4-H238)&gt;0,"(OH)",""),IF((4-H238)&gt;1,VALUE(4-H238),""))),"]")</f>
        <v>[Al(OH)4]</v>
      </c>
      <c r="U238" s="5" t="str">
        <f aca="false">IF(B238&gt;0,IF(M238="","",CONCATENATE("[",IF(M238="","",CONCATENATE("Al",IF(D238&gt;1,VALUE(D238),""),IF(E238=0,"",CONCATENATE(" O",IF(E238&gt;1,VALUE(E238),""))),IF(F238=0,"",CONCATENATE("(OH)",IF(F238&gt;1,VALUE(F238),""))),IF(G238=0,"",CONCATENATE("(OH2)",IF(G238&gt;1,VALUE(G238),""))))),"]",IF(M238="","",IF(J238&gt;1,(CONCATENATE(VALUE(J238),"+")),"+")))),"")</f>
        <v/>
      </c>
    </row>
    <row r="239" s="4" customFormat="true" ht="14.05" hidden="false" customHeight="false" outlineLevel="0" collapsed="false">
      <c r="A239" s="5" t="n">
        <v>6</v>
      </c>
      <c r="B239" s="5" t="n">
        <v>0</v>
      </c>
      <c r="C239" s="5" t="n">
        <v>0</v>
      </c>
      <c r="D239" s="5" t="n">
        <v>4</v>
      </c>
      <c r="E239" s="5" t="n">
        <v>0</v>
      </c>
      <c r="F239" s="5" t="n">
        <v>9</v>
      </c>
      <c r="G239" s="5" t="n">
        <v>9</v>
      </c>
      <c r="H239" s="5" t="n">
        <v>0</v>
      </c>
      <c r="I239" s="5" t="n">
        <v>423</v>
      </c>
      <c r="J239" s="5" t="n">
        <v>3</v>
      </c>
      <c r="K239" s="6" t="n">
        <v>141</v>
      </c>
      <c r="L239" s="7" t="n">
        <v>141</v>
      </c>
      <c r="M239" s="5" t="str">
        <f aca="false">IF(K239="no cation","",IF(L239="","non-candidate",""))</f>
        <v/>
      </c>
      <c r="N239" s="5" t="str">
        <f aca="false">IF(M239="","",IF(B239&gt;0,U239,CONCATENATE("[",IF(M239="","",CONCATENATE("Al",IF(C239+(D239*(1+(C239*3)))&gt;1,VALUE(C239+(D239*(1+(C239*3)))),""),CONCATENATE(IF((E239*(1+(C239*3)))+(C239*H239)&gt;0," O",""),IF((E239*(1+(C239*3)))+(C239*H239)&gt;1,VALUE((E239*(1+(C239*3)))+(C239*H239)),"")),IF(F239=0,"",CONCATENATE("(OH)",IF((F239*(1+(C239*3)))+(C239*(4-H239))&gt;1,VALUE((F239*(1+(C239*3)))+(C239*(4-H239))),""))),IF(G239=0,"",CONCATENATE("(OH2)",IF(G239&gt;1,VALUE(G239),""))))),"]",IF(M239="","",IF(J239&gt;1,(CONCATENATE(VALUE(J239),"+")),"+")))))</f>
        <v/>
      </c>
      <c r="O239" s="5" t="str">
        <f aca="false">IF(B239&gt;0,"",IF(C239=0,CONCATENATE("[",CONCATENATE("Al",IF(D239&gt;1,VALUE(D239),""),IF(E239=0,"",CONCATENATE(" O",IF(E239&gt;1,VALUE(E239),""))),IF(F239=0,"",CONCATENATE("(OH)",IF(F239&gt;1,VALUE(F239),""))),IF(G239=0,"",CONCATENATE("(OH2)",IF(G239&gt;1,VALUE(G239),"")))),"]",IF(J239&gt;1,(CONCATENATE(VALUE(J239),"+")),"+")),CONCATENATE("[",S239,IF(P239&gt;1,VALUE(P239),""),IF((D239*3)&gt;((E239*2)+F239),"+","")," ]",VALUE(4)," ",T239,IF(H239&gt;0,VALUE(H239+1),""),"-"," ")))</f>
        <v>[Al4(OH)9(OH2)9]3+</v>
      </c>
      <c r="P239" s="5" t="str">
        <f aca="false">IF(C239&lt;1,"",(IF((3*D239)-(2*E239)-F239&gt;0, (3*D239)-(2*E239)-F239, 0)))</f>
        <v/>
      </c>
      <c r="Q239" s="5" t="str">
        <f aca="false">IF(C239&lt;1,"",(27*D239)+(16*(E239+F239+G239))+(F239+(G239*2)))</f>
        <v/>
      </c>
      <c r="R239" s="5" t="str">
        <f aca="false">IF(C239&lt;1,"",27+(16*(H239+(4-H239)))+(4-H239))</f>
        <v/>
      </c>
      <c r="S239" s="5" t="str">
        <f aca="false">CONCATENATE("[",CONCATENATE("Al",IF(D239&gt;1,VALUE(D239),""),IF(E239=0,"",CONCATENATE(" O",IF(E239&gt;1,VALUE(E239),""))),IF(F239=0,"",CONCATENATE("(OH)",IF(F239&gt;1,VALUE(F239),""))),IF(G239=0,"",CONCATENATE("(OH2)",IF(G239&gt;1,VALUE(G239),"")))),"]")</f>
        <v>[Al4(OH)9(OH2)9]</v>
      </c>
      <c r="T239" s="5" t="str">
        <f aca="false">CONCATENATE("[",CONCATENATE("Al",IF(H239=0,"",CONCATENATE("O",IF(H239&gt;1,VALUE(H239),""))),CONCATENATE(IF((4-H239)&gt;0,"(OH)",""),IF((4-H239)&gt;1,VALUE(4-H239),""))),"]")</f>
        <v>[Al(OH)4]</v>
      </c>
      <c r="U239" s="5" t="str">
        <f aca="false">IF(B239&gt;0,IF(M239="","",CONCATENATE("[",IF(M239="","",CONCATENATE("Al",IF(D239&gt;1,VALUE(D239),""),IF(E239=0,"",CONCATENATE(" O",IF(E239&gt;1,VALUE(E239),""))),IF(F239=0,"",CONCATENATE("(OH)",IF(F239&gt;1,VALUE(F239),""))),IF(G239=0,"",CONCATENATE("(OH2)",IF(G239&gt;1,VALUE(G239),""))))),"]",IF(M239="","",IF(J239&gt;1,(CONCATENATE(VALUE(J239),"+")),"+")))),"")</f>
        <v/>
      </c>
    </row>
    <row r="240" s="4" customFormat="true" ht="14.05" hidden="false" customHeight="false" outlineLevel="0" collapsed="false">
      <c r="A240" s="5" t="n">
        <v>6</v>
      </c>
      <c r="B240" s="5" t="n">
        <v>1</v>
      </c>
      <c r="C240" s="5" t="n">
        <v>0</v>
      </c>
      <c r="D240" s="5" t="n">
        <v>6</v>
      </c>
      <c r="E240" s="5" t="n">
        <v>2</v>
      </c>
      <c r="F240" s="5" t="n">
        <v>10</v>
      </c>
      <c r="G240" s="5" t="n">
        <v>12</v>
      </c>
      <c r="H240" s="5" t="n">
        <v>0</v>
      </c>
      <c r="I240" s="5" t="n">
        <v>580</v>
      </c>
      <c r="J240" s="5" t="n">
        <v>4</v>
      </c>
      <c r="K240" s="6" t="n">
        <v>145</v>
      </c>
      <c r="L240" s="7" t="n">
        <v>145</v>
      </c>
      <c r="M240" s="5" t="str">
        <f aca="false">IF(K240="no cation","",IF(L240="","non-candidate",""))</f>
        <v/>
      </c>
      <c r="N240" s="5" t="str">
        <f aca="false">IF(M240="","",IF(B240&gt;0,U240,CONCATENATE("[",IF(M240="","",CONCATENATE("Al",IF(C240+(D240*(1+(C240*3)))&gt;1,VALUE(C240+(D240*(1+(C240*3)))),""),CONCATENATE(IF((E240*(1+(C240*3)))+(C240*H240)&gt;0," O",""),IF((E240*(1+(C240*3)))+(C240*H240)&gt;1,VALUE((E240*(1+(C240*3)))+(C240*H240)),"")),IF(F240=0,"",CONCATENATE("(OH)",IF((F240*(1+(C240*3)))+(C240*(4-H240))&gt;1,VALUE((F240*(1+(C240*3)))+(C240*(4-H240))),""))),IF(G240=0,"",CONCATENATE("(OH2)",IF(G240&gt;1,VALUE(G240),""))))),"]",IF(M240="","",IF(J240&gt;1,(CONCATENATE(VALUE(J240),"+")),"+")))))</f>
        <v/>
      </c>
      <c r="O240" s="5" t="str">
        <f aca="false">IF(B240&gt;0,"",IF(C240=0,CONCATENATE("[",CONCATENATE("Al",IF(D240&gt;1,VALUE(D240),""),IF(E240=0,"",CONCATENATE(" O",IF(E240&gt;1,VALUE(E240),""))),IF(F240=0,"",CONCATENATE("(OH)",IF(F240&gt;1,VALUE(F240),""))),IF(G240=0,"",CONCATENATE("(OH2)",IF(G240&gt;1,VALUE(G240),"")))),"]",IF(J240&gt;1,(CONCATENATE(VALUE(J240),"+")),"+")),CONCATENATE("[",S240,IF(P240&gt;1,VALUE(P240),""),IF((D240*3)&gt;((E240*2)+F240),"+","")," ]",VALUE(4)," ",T240,IF(H240&gt;0,VALUE(H240+1),""),"-"," ")))</f>
        <v/>
      </c>
      <c r="P240" s="5" t="str">
        <f aca="false">IF(C240&lt;1,"",(IF((3*D240)-(2*E240)-F240&gt;0, (3*D240)-(2*E240)-F240, 0)))</f>
        <v/>
      </c>
      <c r="Q240" s="5" t="str">
        <f aca="false">IF(C240&lt;1,"",(27*D240)+(16*(E240+F240+G240))+(F240+(G240*2)))</f>
        <v/>
      </c>
      <c r="R240" s="5" t="str">
        <f aca="false">IF(C240&lt;1,"",27+(16*(H240+(4-H240)))+(4-H240))</f>
        <v/>
      </c>
      <c r="S240" s="5" t="str">
        <f aca="false">CONCATENATE("[",CONCATENATE("Al",IF(D240&gt;1,VALUE(D240),""),IF(E240=0,"",CONCATENATE(" O",IF(E240&gt;1,VALUE(E240),""))),IF(F240=0,"",CONCATENATE("(OH)",IF(F240&gt;1,VALUE(F240),""))),IF(G240=0,"",CONCATENATE("(OH2)",IF(G240&gt;1,VALUE(G240),"")))),"]")</f>
        <v>[Al6 O2(OH)10(OH2)12]</v>
      </c>
      <c r="T240" s="5" t="str">
        <f aca="false">CONCATENATE("[",CONCATENATE("Al",IF(H240=0,"",CONCATENATE("O",IF(H240&gt;1,VALUE(H240),""))),CONCATENATE(IF((4-H240)&gt;0,"(OH)",""),IF((4-H240)&gt;1,VALUE(4-H240),""))),"]")</f>
        <v>[Al(OH)4]</v>
      </c>
      <c r="U240" s="5" t="str">
        <f aca="false">IF(B240&gt;0,IF(M240="","",CONCATENATE("[",IF(M240="","",CONCATENATE("Al",IF(D240&gt;1,VALUE(D240),""),IF(E240=0,"",CONCATENATE(" O",IF(E240&gt;1,VALUE(E240),""))),IF(F240=0,"",CONCATENATE("(OH)",IF(F240&gt;1,VALUE(F240),""))),IF(G240=0,"",CONCATENATE("(OH2)",IF(G240&gt;1,VALUE(G240),""))))),"]",IF(M240="","",IF(J240&gt;1,(CONCATENATE(VALUE(J240),"+")),"+")))),"")</f>
        <v/>
      </c>
    </row>
    <row r="241" s="4" customFormat="true" ht="14.05" hidden="false" customHeight="false" outlineLevel="0" collapsed="false">
      <c r="A241" s="5" t="n">
        <v>6</v>
      </c>
      <c r="B241" s="5" t="n">
        <v>1</v>
      </c>
      <c r="C241" s="5" t="n">
        <v>0</v>
      </c>
      <c r="D241" s="5" t="n">
        <v>6</v>
      </c>
      <c r="E241" s="5" t="n">
        <v>4</v>
      </c>
      <c r="F241" s="5" t="n">
        <v>6</v>
      </c>
      <c r="G241" s="5" t="n">
        <v>14</v>
      </c>
      <c r="H241" s="5" t="n">
        <v>0</v>
      </c>
      <c r="I241" s="5" t="n">
        <v>580</v>
      </c>
      <c r="J241" s="5" t="n">
        <v>4</v>
      </c>
      <c r="K241" s="6" t="n">
        <v>145</v>
      </c>
      <c r="L241" s="7" t="n">
        <v>145</v>
      </c>
      <c r="M241" s="5" t="str">
        <f aca="false">IF(K241="no cation","",IF(L241="","non-candidate",""))</f>
        <v/>
      </c>
      <c r="N241" s="5" t="str">
        <f aca="false">IF(M241="","",IF(B241&gt;0,U241,CONCATENATE("[",IF(M241="","",CONCATENATE("Al",IF(C241+(D241*(1+(C241*3)))&gt;1,VALUE(C241+(D241*(1+(C241*3)))),""),CONCATENATE(IF((E241*(1+(C241*3)))+(C241*H241)&gt;0," O",""),IF((E241*(1+(C241*3)))+(C241*H241)&gt;1,VALUE((E241*(1+(C241*3)))+(C241*H241)),"")),IF(F241=0,"",CONCATENATE("(OH)",IF((F241*(1+(C241*3)))+(C241*(4-H241))&gt;1,VALUE((F241*(1+(C241*3)))+(C241*(4-H241))),""))),IF(G241=0,"",CONCATENATE("(OH2)",IF(G241&gt;1,VALUE(G241),""))))),"]",IF(M241="","",IF(J241&gt;1,(CONCATENATE(VALUE(J241),"+")),"+")))))</f>
        <v/>
      </c>
      <c r="O241" s="5" t="str">
        <f aca="false">IF(B241&gt;0,"",IF(C241=0,CONCATENATE("[",CONCATENATE("Al",IF(D241&gt;1,VALUE(D241),""),IF(E241=0,"",CONCATENATE(" O",IF(E241&gt;1,VALUE(E241),""))),IF(F241=0,"",CONCATENATE("(OH)",IF(F241&gt;1,VALUE(F241),""))),IF(G241=0,"",CONCATENATE("(OH2)",IF(G241&gt;1,VALUE(G241),"")))),"]",IF(J241&gt;1,(CONCATENATE(VALUE(J241),"+")),"+")),CONCATENATE("[",S241,IF(P241&gt;1,VALUE(P241),""),IF((D241*3)&gt;((E241*2)+F241),"+","")," ]",VALUE(4)," ",T241,IF(H241&gt;0,VALUE(H241+1),""),"-"," ")))</f>
        <v/>
      </c>
      <c r="P241" s="5" t="str">
        <f aca="false">IF(C241&lt;1,"",(IF((3*D241)-(2*E241)-F241&gt;0, (3*D241)-(2*E241)-F241, 0)))</f>
        <v/>
      </c>
      <c r="Q241" s="5" t="str">
        <f aca="false">IF(C241&lt;1,"",(27*D241)+(16*(E241+F241+G241))+(F241+(G241*2)))</f>
        <v/>
      </c>
      <c r="R241" s="5" t="str">
        <f aca="false">IF(C241&lt;1,"",27+(16*(H241+(4-H241)))+(4-H241))</f>
        <v/>
      </c>
      <c r="S241" s="5" t="str">
        <f aca="false">CONCATENATE("[",CONCATENATE("Al",IF(D241&gt;1,VALUE(D241),""),IF(E241=0,"",CONCATENATE(" O",IF(E241&gt;1,VALUE(E241),""))),IF(F241=0,"",CONCATENATE("(OH)",IF(F241&gt;1,VALUE(F241),""))),IF(G241=0,"",CONCATENATE("(OH2)",IF(G241&gt;1,VALUE(G241),"")))),"]")</f>
        <v>[Al6 O4(OH)6(OH2)14]</v>
      </c>
      <c r="T241" s="5" t="str">
        <f aca="false">CONCATENATE("[",CONCATENATE("Al",IF(H241=0,"",CONCATENATE("O",IF(H241&gt;1,VALUE(H241),""))),CONCATENATE(IF((4-H241)&gt;0,"(OH)",""),IF((4-H241)&gt;1,VALUE(4-H241),""))),"]")</f>
        <v>[Al(OH)4]</v>
      </c>
      <c r="U241" s="5" t="str">
        <f aca="false">IF(B241&gt;0,IF(M241="","",CONCATENATE("[",IF(M241="","",CONCATENATE("Al",IF(D241&gt;1,VALUE(D241),""),IF(E241=0,"",CONCATENATE(" O",IF(E241&gt;1,VALUE(E241),""))),IF(F241=0,"",CONCATENATE("(OH)",IF(F241&gt;1,VALUE(F241),""))),IF(G241=0,"",CONCATENATE("(OH2)",IF(G241&gt;1,VALUE(G241),""))))),"]",IF(M241="","",IF(J241&gt;1,(CONCATENATE(VALUE(J241),"+")),"+")))),"")</f>
        <v/>
      </c>
    </row>
    <row r="242" s="4" customFormat="true" ht="14.05" hidden="false" customHeight="false" outlineLevel="0" collapsed="false">
      <c r="A242" s="5" t="n">
        <v>6</v>
      </c>
      <c r="B242" s="5" t="n">
        <v>1</v>
      </c>
      <c r="C242" s="5" t="n">
        <v>0</v>
      </c>
      <c r="D242" s="5" t="n">
        <v>6</v>
      </c>
      <c r="E242" s="5" t="n">
        <v>6</v>
      </c>
      <c r="F242" s="5" t="n">
        <v>2</v>
      </c>
      <c r="G242" s="5" t="n">
        <v>16</v>
      </c>
      <c r="H242" s="5" t="n">
        <v>0</v>
      </c>
      <c r="I242" s="5" t="n">
        <v>580</v>
      </c>
      <c r="J242" s="5" t="n">
        <v>4</v>
      </c>
      <c r="K242" s="6" t="n">
        <v>145</v>
      </c>
      <c r="L242" s="7" t="n">
        <v>145</v>
      </c>
      <c r="M242" s="5" t="str">
        <f aca="false">IF(K242="no cation","",IF(L242="","non-candidate",""))</f>
        <v/>
      </c>
      <c r="N242" s="5" t="str">
        <f aca="false">IF(M242="","",IF(B242&gt;0,U242,CONCATENATE("[",IF(M242="","",CONCATENATE("Al",IF(C242+(D242*(1+(C242*3)))&gt;1,VALUE(C242+(D242*(1+(C242*3)))),""),CONCATENATE(IF((E242*(1+(C242*3)))+(C242*H242)&gt;0," O",""),IF((E242*(1+(C242*3)))+(C242*H242)&gt;1,VALUE((E242*(1+(C242*3)))+(C242*H242)),"")),IF(F242=0,"",CONCATENATE("(OH)",IF((F242*(1+(C242*3)))+(C242*(4-H242))&gt;1,VALUE((F242*(1+(C242*3)))+(C242*(4-H242))),""))),IF(G242=0,"",CONCATENATE("(OH2)",IF(G242&gt;1,VALUE(G242),""))))),"]",IF(M242="","",IF(J242&gt;1,(CONCATENATE(VALUE(J242),"+")),"+")))))</f>
        <v/>
      </c>
      <c r="O242" s="5" t="str">
        <f aca="false">IF(B242&gt;0,"",IF(C242=0,CONCATENATE("[",CONCATENATE("Al",IF(D242&gt;1,VALUE(D242),""),IF(E242=0,"",CONCATENATE(" O",IF(E242&gt;1,VALUE(E242),""))),IF(F242=0,"",CONCATENATE("(OH)",IF(F242&gt;1,VALUE(F242),""))),IF(G242=0,"",CONCATENATE("(OH2)",IF(G242&gt;1,VALUE(G242),"")))),"]",IF(J242&gt;1,(CONCATENATE(VALUE(J242),"+")),"+")),CONCATENATE("[",S242,IF(P242&gt;1,VALUE(P242),""),IF((D242*3)&gt;((E242*2)+F242),"+","")," ]",VALUE(4)," ",T242,IF(H242&gt;0,VALUE(H242+1),""),"-"," ")))</f>
        <v/>
      </c>
      <c r="P242" s="5" t="str">
        <f aca="false">IF(C242&lt;1,"",(IF((3*D242)-(2*E242)-F242&gt;0, (3*D242)-(2*E242)-F242, 0)))</f>
        <v/>
      </c>
      <c r="Q242" s="5" t="str">
        <f aca="false">IF(C242&lt;1,"",(27*D242)+(16*(E242+F242+G242))+(F242+(G242*2)))</f>
        <v/>
      </c>
      <c r="R242" s="5" t="str">
        <f aca="false">IF(C242&lt;1,"",27+(16*(H242+(4-H242)))+(4-H242))</f>
        <v/>
      </c>
      <c r="S242" s="5" t="str">
        <f aca="false">CONCATENATE("[",CONCATENATE("Al",IF(D242&gt;1,VALUE(D242),""),IF(E242=0,"",CONCATENATE(" O",IF(E242&gt;1,VALUE(E242),""))),IF(F242=0,"",CONCATENATE("(OH)",IF(F242&gt;1,VALUE(F242),""))),IF(G242=0,"",CONCATENATE("(OH2)",IF(G242&gt;1,VALUE(G242),"")))),"]")</f>
        <v>[Al6 O6(OH)2(OH2)16]</v>
      </c>
      <c r="T242" s="5" t="str">
        <f aca="false">CONCATENATE("[",CONCATENATE("Al",IF(H242=0,"",CONCATENATE("O",IF(H242&gt;1,VALUE(H242),""))),CONCATENATE(IF((4-H242)&gt;0,"(OH)",""),IF((4-H242)&gt;1,VALUE(4-H242),""))),"]")</f>
        <v>[Al(OH)4]</v>
      </c>
      <c r="U242" s="5" t="str">
        <f aca="false">IF(B242&gt;0,IF(M242="","",CONCATENATE("[",IF(M242="","",CONCATENATE("Al",IF(D242&gt;1,VALUE(D242),""),IF(E242=0,"",CONCATENATE(" O",IF(E242&gt;1,VALUE(E242),""))),IF(F242=0,"",CONCATENATE("(OH)",IF(F242&gt;1,VALUE(F242),""))),IF(G242=0,"",CONCATENATE("(OH2)",IF(G242&gt;1,VALUE(G242),""))))),"]",IF(M242="","",IF(J242&gt;1,(CONCATENATE(VALUE(J242),"+")),"+")))),"")</f>
        <v/>
      </c>
    </row>
    <row r="243" s="4" customFormat="true" ht="14.05" hidden="false" customHeight="false" outlineLevel="0" collapsed="false">
      <c r="A243" s="5" t="n">
        <v>6</v>
      </c>
      <c r="B243" s="5" t="n">
        <v>0</v>
      </c>
      <c r="C243" s="5" t="n">
        <v>0</v>
      </c>
      <c r="D243" s="5" t="n">
        <v>6</v>
      </c>
      <c r="E243" s="5" t="n">
        <v>0</v>
      </c>
      <c r="F243" s="5" t="n">
        <v>14</v>
      </c>
      <c r="G243" s="5" t="n">
        <v>12</v>
      </c>
      <c r="H243" s="5" t="n">
        <v>0</v>
      </c>
      <c r="I243" s="5" t="n">
        <v>616</v>
      </c>
      <c r="J243" s="5" t="n">
        <v>4</v>
      </c>
      <c r="K243" s="6" t="n">
        <v>154</v>
      </c>
      <c r="L243" s="7" t="n">
        <v>154</v>
      </c>
      <c r="M243" s="5" t="s">
        <v>24</v>
      </c>
      <c r="N243" s="5" t="str">
        <f aca="false">IF(M243="","",IF(B243&gt;0,U243,CONCATENATE("[",IF(M243="","",CONCATENATE("Al",IF(C243+(D243*(1+(C243*3)))&gt;1,VALUE(C243+(D243*(1+(C243*3)))),""),CONCATENATE(IF((E243*(1+(C243*3)))+(C243*H243)&gt;0," O",""),IF((E243*(1+(C243*3)))+(C243*H243)&gt;1,VALUE((E243*(1+(C243*3)))+(C243*H243)),"")),IF(F243=0,"",CONCATENATE("(OH)",IF((F243*(1+(C243*3)))+(C243*(4-H243))&gt;1,VALUE((F243*(1+(C243*3)))+(C243*(4-H243))),""))),IF(G243=0,"",CONCATENATE("(OH2)",IF(G243&gt;1,VALUE(G243),""))))),"]",IF(M243="","",IF(J243&gt;1,(CONCATENATE(VALUE(J243),"+")),"+")))))</f>
        <v>[Al6(OH)14(OH2)12]4+</v>
      </c>
      <c r="O243" s="5" t="str">
        <f aca="false">IF(B243&gt;0,"",IF(C243=0,CONCATENATE("[",CONCATENATE("Al",IF(D243&gt;1,VALUE(D243),""),IF(E243=0,"",CONCATENATE(" O",IF(E243&gt;1,VALUE(E243),""))),IF(F243=0,"",CONCATENATE("(OH)",IF(F243&gt;1,VALUE(F243),""))),IF(G243=0,"",CONCATENATE("(OH2)",IF(G243&gt;1,VALUE(G243),"")))),"]",IF(J243&gt;1,(CONCATENATE(VALUE(J243),"+")),"+")),CONCATENATE("[",S243,IF(P243&gt;1,VALUE(P243),""),IF((D243*3)&gt;((E243*2)+F243),"+","")," ]",VALUE(4)," ",T243,IF(H243&gt;0,VALUE(H243+1),""),"-"," ")))</f>
        <v>[Al6(OH)14(OH2)12]4+</v>
      </c>
      <c r="P243" s="5" t="str">
        <f aca="false">IF(C243&lt;1,"",(IF((3*D243)-(2*E243)-F243&gt;0, (3*D243)-(2*E243)-F243, 0)))</f>
        <v/>
      </c>
      <c r="Q243" s="5" t="str">
        <f aca="false">IF(C243&lt;1,"",(27*D243)+(16*(E243+F243+G243))+(F243+(G243*2)))</f>
        <v/>
      </c>
      <c r="R243" s="5" t="str">
        <f aca="false">IF(C243&lt;1,"",27+(16*(H243+(4-H243)))+(4-H243))</f>
        <v/>
      </c>
      <c r="S243" s="5" t="str">
        <f aca="false">CONCATENATE("[",CONCATENATE("Al",IF(D243&gt;1,VALUE(D243),""),IF(E243=0,"",CONCATENATE(" O",IF(E243&gt;1,VALUE(E243),""))),IF(F243=0,"",CONCATENATE("(OH)",IF(F243&gt;1,VALUE(F243),""))),IF(G243=0,"",CONCATENATE("(OH2)",IF(G243&gt;1,VALUE(G243),"")))),"]")</f>
        <v>[Al6(OH)14(OH2)12]</v>
      </c>
      <c r="T243" s="5" t="str">
        <f aca="false">CONCATENATE("[",CONCATENATE("Al",IF(H243=0,"",CONCATENATE("O",IF(H243&gt;1,VALUE(H243),""))),CONCATENATE(IF((4-H243)&gt;0,"(OH)",""),IF((4-H243)&gt;1,VALUE(4-H243),""))),"]")</f>
        <v>[Al(OH)4]</v>
      </c>
      <c r="U243" s="5" t="str">
        <f aca="false">IF(B243&gt;0,IF(M243="","",CONCATENATE("[",IF(M243="","",CONCATENATE("Al",IF(D243&gt;1,VALUE(D243),""),IF(E243=0,"",CONCATENATE(" O",IF(E243&gt;1,VALUE(E243),""))),IF(F243=0,"",CONCATENATE("(OH)",IF(F243&gt;1,VALUE(F243),""))),IF(G243=0,"",CONCATENATE("(OH2)",IF(G243&gt;1,VALUE(G243),""))))),"]",IF(M243="","",IF(J243&gt;1,(CONCATENATE(VALUE(J243),"+")),"+")))),"")</f>
        <v/>
      </c>
    </row>
    <row r="244" s="4" customFormat="true" ht="14.05" hidden="false" customHeight="false" outlineLevel="0" collapsed="false">
      <c r="A244" s="5" t="n">
        <v>6</v>
      </c>
      <c r="B244" s="5" t="n">
        <v>0</v>
      </c>
      <c r="C244" s="5" t="n">
        <v>0</v>
      </c>
      <c r="D244" s="5" t="n">
        <v>6</v>
      </c>
      <c r="E244" s="5" t="n">
        <v>2</v>
      </c>
      <c r="F244" s="5" t="n">
        <v>10</v>
      </c>
      <c r="G244" s="5" t="n">
        <v>14</v>
      </c>
      <c r="H244" s="5" t="n">
        <v>0</v>
      </c>
      <c r="I244" s="5" t="n">
        <v>616</v>
      </c>
      <c r="J244" s="5" t="n">
        <v>4</v>
      </c>
      <c r="K244" s="6" t="n">
        <v>154</v>
      </c>
      <c r="L244" s="7" t="n">
        <v>154</v>
      </c>
      <c r="M244" s="5" t="s">
        <v>24</v>
      </c>
      <c r="N244" s="5" t="str">
        <f aca="false">IF(M244="","",IF(B244&gt;0,U244,CONCATENATE("[",IF(M244="","",CONCATENATE("Al",IF(C244+(D244*(1+(C244*3)))&gt;1,VALUE(C244+(D244*(1+(C244*3)))),""),CONCATENATE(IF((E244*(1+(C244*3)))+(C244*H244)&gt;0," O",""),IF((E244*(1+(C244*3)))+(C244*H244)&gt;1,VALUE((E244*(1+(C244*3)))+(C244*H244)),"")),IF(F244=0,"",CONCATENATE("(OH)",IF((F244*(1+(C244*3)))+(C244*(4-H244))&gt;1,VALUE((F244*(1+(C244*3)))+(C244*(4-H244))),""))),IF(G244=0,"",CONCATENATE("(OH2)",IF(G244&gt;1,VALUE(G244),""))))),"]",IF(M244="","",IF(J244&gt;1,(CONCATENATE(VALUE(J244),"+")),"+")))))</f>
        <v>[Al6 O2(OH)10(OH2)14]4+</v>
      </c>
      <c r="O244" s="5" t="str">
        <f aca="false">IF(B244&gt;0,"",IF(C244=0,CONCATENATE("[",CONCATENATE("Al",IF(D244&gt;1,VALUE(D244),""),IF(E244=0,"",CONCATENATE(" O",IF(E244&gt;1,VALUE(E244),""))),IF(F244=0,"",CONCATENATE("(OH)",IF(F244&gt;1,VALUE(F244),""))),IF(G244=0,"",CONCATENATE("(OH2)",IF(G244&gt;1,VALUE(G244),"")))),"]",IF(J244&gt;1,(CONCATENATE(VALUE(J244),"+")),"+")),CONCATENATE("[",S244,IF(P244&gt;1,VALUE(P244),""),IF((D244*3)&gt;((E244*2)+F244),"+","")," ]",VALUE(4)," ",T244,IF(H244&gt;0,VALUE(H244+1),""),"-"," ")))</f>
        <v>[Al6 O2(OH)10(OH2)14]4+</v>
      </c>
      <c r="P244" s="5" t="str">
        <f aca="false">IF(C244&lt;1,"",(IF((3*D244)-(2*E244)-F244&gt;0, (3*D244)-(2*E244)-F244, 0)))</f>
        <v/>
      </c>
      <c r="Q244" s="5" t="str">
        <f aca="false">IF(C244&lt;1,"",(27*D244)+(16*(E244+F244+G244))+(F244+(G244*2)))</f>
        <v/>
      </c>
      <c r="R244" s="5" t="str">
        <f aca="false">IF(C244&lt;1,"",27+(16*(H244+(4-H244)))+(4-H244))</f>
        <v/>
      </c>
      <c r="S244" s="5" t="str">
        <f aca="false">CONCATENATE("[",CONCATENATE("Al",IF(D244&gt;1,VALUE(D244),""),IF(E244=0,"",CONCATENATE(" O",IF(E244&gt;1,VALUE(E244),""))),IF(F244=0,"",CONCATENATE("(OH)",IF(F244&gt;1,VALUE(F244),""))),IF(G244=0,"",CONCATENATE("(OH2)",IF(G244&gt;1,VALUE(G244),"")))),"]")</f>
        <v>[Al6 O2(OH)10(OH2)14]</v>
      </c>
      <c r="T244" s="5" t="str">
        <f aca="false">CONCATENATE("[",CONCATENATE("Al",IF(H244=0,"",CONCATENATE("O",IF(H244&gt;1,VALUE(H244),""))),CONCATENATE(IF((4-H244)&gt;0,"(OH)",""),IF((4-H244)&gt;1,VALUE(4-H244),""))),"]")</f>
        <v>[Al(OH)4]</v>
      </c>
      <c r="U244" s="5" t="str">
        <f aca="false">IF(B244&gt;0,IF(M244="","",CONCATENATE("[",IF(M244="","",CONCATENATE("Al",IF(D244&gt;1,VALUE(D244),""),IF(E244=0,"",CONCATENATE(" O",IF(E244&gt;1,VALUE(E244),""))),IF(F244=0,"",CONCATENATE("(OH)",IF(F244&gt;1,VALUE(F244),""))),IF(G244=0,"",CONCATENATE("(OH2)",IF(G244&gt;1,VALUE(G244),""))))),"]",IF(M244="","",IF(J244&gt;1,(CONCATENATE(VALUE(J244),"+")),"+")))),"")</f>
        <v/>
      </c>
    </row>
    <row r="245" s="4" customFormat="true" ht="14.05" hidden="false" customHeight="false" outlineLevel="0" collapsed="false">
      <c r="A245" s="5" t="n">
        <v>6</v>
      </c>
      <c r="B245" s="5" t="n">
        <v>0</v>
      </c>
      <c r="C245" s="5" t="n">
        <v>0</v>
      </c>
      <c r="D245" s="5" t="n">
        <v>6</v>
      </c>
      <c r="E245" s="5" t="n">
        <v>4</v>
      </c>
      <c r="F245" s="5" t="n">
        <v>6</v>
      </c>
      <c r="G245" s="5" t="n">
        <v>16</v>
      </c>
      <c r="H245" s="5" t="n">
        <v>0</v>
      </c>
      <c r="I245" s="5" t="n">
        <v>616</v>
      </c>
      <c r="J245" s="5" t="n">
        <v>4</v>
      </c>
      <c r="K245" s="6" t="n">
        <v>154</v>
      </c>
      <c r="L245" s="7" t="n">
        <v>154</v>
      </c>
      <c r="M245" s="5" t="s">
        <v>24</v>
      </c>
      <c r="N245" s="5" t="str">
        <f aca="false">IF(M245="","",IF(B245&gt;0,U245,CONCATENATE("[",IF(M245="","",CONCATENATE("Al",IF(C245+(D245*(1+(C245*3)))&gt;1,VALUE(C245+(D245*(1+(C245*3)))),""),CONCATENATE(IF((E245*(1+(C245*3)))+(C245*H245)&gt;0," O",""),IF((E245*(1+(C245*3)))+(C245*H245)&gt;1,VALUE((E245*(1+(C245*3)))+(C245*H245)),"")),IF(F245=0,"",CONCATENATE("(OH)",IF((F245*(1+(C245*3)))+(C245*(4-H245))&gt;1,VALUE((F245*(1+(C245*3)))+(C245*(4-H245))),""))),IF(G245=0,"",CONCATENATE("(OH2)",IF(G245&gt;1,VALUE(G245),""))))),"]",IF(M245="","",IF(J245&gt;1,(CONCATENATE(VALUE(J245),"+")),"+")))))</f>
        <v>[Al6 O4(OH)6(OH2)16]4+</v>
      </c>
      <c r="O245" s="5" t="str">
        <f aca="false">IF(B245&gt;0,"",IF(C245=0,CONCATENATE("[",CONCATENATE("Al",IF(D245&gt;1,VALUE(D245),""),IF(E245=0,"",CONCATENATE(" O",IF(E245&gt;1,VALUE(E245),""))),IF(F245=0,"",CONCATENATE("(OH)",IF(F245&gt;1,VALUE(F245),""))),IF(G245=0,"",CONCATENATE("(OH2)",IF(G245&gt;1,VALUE(G245),"")))),"]",IF(J245&gt;1,(CONCATENATE(VALUE(J245),"+")),"+")),CONCATENATE("[",S245,IF(P245&gt;1,VALUE(P245),""),IF((D245*3)&gt;((E245*2)+F245),"+","")," ]",VALUE(4)," ",T245,IF(H245&gt;0,VALUE(H245+1),""),"-"," ")))</f>
        <v>[Al6 O4(OH)6(OH2)16]4+</v>
      </c>
      <c r="P245" s="5" t="str">
        <f aca="false">IF(C245&lt;1,"",(IF((3*D245)-(2*E245)-F245&gt;0, (3*D245)-(2*E245)-F245, 0)))</f>
        <v/>
      </c>
      <c r="Q245" s="5" t="str">
        <f aca="false">IF(C245&lt;1,"",(27*D245)+(16*(E245+F245+G245))+(F245+(G245*2)))</f>
        <v/>
      </c>
      <c r="R245" s="5" t="str">
        <f aca="false">IF(C245&lt;1,"",27+(16*(H245+(4-H245)))+(4-H245))</f>
        <v/>
      </c>
      <c r="S245" s="5" t="str">
        <f aca="false">CONCATENATE("[",CONCATENATE("Al",IF(D245&gt;1,VALUE(D245),""),IF(E245=0,"",CONCATENATE(" O",IF(E245&gt;1,VALUE(E245),""))),IF(F245=0,"",CONCATENATE("(OH)",IF(F245&gt;1,VALUE(F245),""))),IF(G245=0,"",CONCATENATE("(OH2)",IF(G245&gt;1,VALUE(G245),"")))),"]")</f>
        <v>[Al6 O4(OH)6(OH2)16]</v>
      </c>
      <c r="T245" s="5" t="str">
        <f aca="false">CONCATENATE("[",CONCATENATE("Al",IF(H245=0,"",CONCATENATE("O",IF(H245&gt;1,VALUE(H245),""))),CONCATENATE(IF((4-H245)&gt;0,"(OH)",""),IF((4-H245)&gt;1,VALUE(4-H245),""))),"]")</f>
        <v>[Al(OH)4]</v>
      </c>
      <c r="U245" s="5" t="str">
        <f aca="false">IF(B245&gt;0,IF(M245="","",CONCATENATE("[",IF(M245="","",CONCATENATE("Al",IF(D245&gt;1,VALUE(D245),""),IF(E245=0,"",CONCATENATE(" O",IF(E245&gt;1,VALUE(E245),""))),IF(F245=0,"",CONCATENATE("(OH)",IF(F245&gt;1,VALUE(F245),""))),IF(G245=0,"",CONCATENATE("(OH2)",IF(G245&gt;1,VALUE(G245),""))))),"]",IF(M245="","",IF(J245&gt;1,(CONCATENATE(VALUE(J245),"+")),"+")))),"")</f>
        <v/>
      </c>
    </row>
    <row r="246" s="4" customFormat="true" ht="14.05" hidden="false" customHeight="false" outlineLevel="0" collapsed="false">
      <c r="A246" s="3" t="n">
        <v>6</v>
      </c>
      <c r="B246" s="3" t="n">
        <v>0</v>
      </c>
      <c r="C246" s="5" t="n">
        <v>0</v>
      </c>
      <c r="D246" s="5" t="n">
        <v>6</v>
      </c>
      <c r="E246" s="5" t="n">
        <v>6</v>
      </c>
      <c r="F246" s="5" t="n">
        <v>2</v>
      </c>
      <c r="G246" s="5" t="n">
        <v>18</v>
      </c>
      <c r="H246" s="5" t="n">
        <v>0</v>
      </c>
      <c r="I246" s="5" t="n">
        <v>616</v>
      </c>
      <c r="J246" s="5" t="n">
        <v>4</v>
      </c>
      <c r="K246" s="6" t="n">
        <v>154</v>
      </c>
      <c r="L246" s="7" t="n">
        <v>154</v>
      </c>
      <c r="M246" s="5" t="s">
        <v>24</v>
      </c>
      <c r="N246" s="5" t="str">
        <f aca="false">IF(M246="","",IF(B246&gt;0,U246,CONCATENATE("[",IF(M246="","",CONCATENATE("Al",IF(C246+(D246*(1+(C246*3)))&gt;1,VALUE(C246+(D246*(1+(C246*3)))),""),CONCATENATE(IF((E246*(1+(C246*3)))+(C246*H246)&gt;0," O",""),IF((E246*(1+(C246*3)))+(C246*H246)&gt;1,VALUE((E246*(1+(C246*3)))+(C246*H246)),"")),IF(F246=0,"",CONCATENATE("(OH)",IF((F246*(1+(C246*3)))+(C246*(4-H246))&gt;1,VALUE((F246*(1+(C246*3)))+(C246*(4-H246))),""))),IF(G246=0,"",CONCATENATE("(OH2)",IF(G246&gt;1,VALUE(G246),""))))),"]",IF(M246="","",IF(J246&gt;1,(CONCATENATE(VALUE(J246),"+")),"+")))))</f>
        <v>[Al6 O6(OH)2(OH2)18]4+</v>
      </c>
      <c r="O246" s="5" t="str">
        <f aca="false">IF(B246&gt;0,"",IF(C246=0,CONCATENATE("[",CONCATENATE("Al",IF(D246&gt;1,VALUE(D246),""),IF(E246=0,"",CONCATENATE(" O",IF(E246&gt;1,VALUE(E246),""))),IF(F246=0,"",CONCATENATE("(OH)",IF(F246&gt;1,VALUE(F246),""))),IF(G246=0,"",CONCATENATE("(OH2)",IF(G246&gt;1,VALUE(G246),"")))),"]",IF(J246&gt;1,(CONCATENATE(VALUE(J246),"+")),"+")),CONCATENATE("[",S246,IF(P246&gt;1,VALUE(P246),""),IF((D246*3)&gt;((E246*2)+F246),"+","")," ]",VALUE(4)," ",T246,IF(H246&gt;0,VALUE(H246+1),""),"-"," ")))</f>
        <v>[Al6 O6(OH)2(OH2)18]4+</v>
      </c>
      <c r="P246" s="5" t="str">
        <f aca="false">IF(C246&lt;1,"",(IF((3*D246)-(2*E246)-F246&gt;0, (3*D246)-(2*E246)-F246, 0)))</f>
        <v/>
      </c>
      <c r="Q246" s="5" t="str">
        <f aca="false">IF(C246&lt;1,"",(27*D246)+(16*(E246+F246+G246))+(F246+(G246*2)))</f>
        <v/>
      </c>
      <c r="R246" s="5" t="str">
        <f aca="false">IF(C246&lt;1,"",27+(16*(H246+(4-H246)))+(4-H246))</f>
        <v/>
      </c>
      <c r="S246" s="5" t="str">
        <f aca="false">CONCATENATE("[",CONCATENATE("Al",IF(D246&gt;1,VALUE(D246),""),IF(E246=0,"",CONCATENATE(" O",IF(E246&gt;1,VALUE(E246),""))),IF(F246=0,"",CONCATENATE("(OH)",IF(F246&gt;1,VALUE(F246),""))),IF(G246=0,"",CONCATENATE("(OH2)",IF(G246&gt;1,VALUE(G246),"")))),"]")</f>
        <v>[Al6 O6(OH)2(OH2)18]</v>
      </c>
      <c r="T246" s="5" t="str">
        <f aca="false">CONCATENATE("[",CONCATENATE("Al",IF(H246=0,"",CONCATENATE("O",IF(H246&gt;1,VALUE(H246),""))),CONCATENATE(IF((4-H246)&gt;0,"(OH)",""),IF((4-H246)&gt;1,VALUE(4-H246),""))),"]")</f>
        <v>[Al(OH)4]</v>
      </c>
      <c r="U246" s="5" t="str">
        <f aca="false">IF(B246&gt;0,IF(M246="","",CONCATENATE("[",IF(M246="","",CONCATENATE("Al",IF(D246&gt;1,VALUE(D246),""),IF(E246=0,"",CONCATENATE(" O",IF(E246&gt;1,VALUE(E246),""))),IF(F246=0,"",CONCATENATE("(OH)",IF(F246&gt;1,VALUE(F246),""))),IF(G246=0,"",CONCATENATE("(OH2)",IF(G246&gt;1,VALUE(G246),""))))),"]",IF(M246="","",IF(J246&gt;1,(CONCATENATE(VALUE(J246),"+")),"+")))),"")</f>
        <v/>
      </c>
    </row>
    <row r="247" s="4" customFormat="true" ht="14.05" hidden="false" customHeight="false" outlineLevel="0" collapsed="false">
      <c r="A247" s="5" t="n">
        <v>4</v>
      </c>
      <c r="B247" s="5" t="n">
        <v>0</v>
      </c>
      <c r="C247" s="5" t="n">
        <v>0</v>
      </c>
      <c r="D247" s="5" t="n">
        <v>2</v>
      </c>
      <c r="E247" s="5" t="n">
        <v>0</v>
      </c>
      <c r="F247" s="5" t="n">
        <v>5</v>
      </c>
      <c r="G247" s="5" t="n">
        <v>1</v>
      </c>
      <c r="H247" s="5" t="n">
        <v>0</v>
      </c>
      <c r="I247" s="5" t="n">
        <v>157</v>
      </c>
      <c r="J247" s="5" t="n">
        <v>1</v>
      </c>
      <c r="K247" s="6" t="n">
        <v>157</v>
      </c>
      <c r="L247" s="7" t="n">
        <v>157</v>
      </c>
      <c r="M247" s="5" t="s">
        <v>21</v>
      </c>
      <c r="N247" s="5" t="str">
        <f aca="false">IF(M247="","",IF(B247&gt;0,U247,CONCATENATE("[",IF(M247="","",CONCATENATE("Al",IF(C247+(D247*(1+(C247*3)))&gt;1,VALUE(C247+(D247*(1+(C247*3)))),""),CONCATENATE(IF((E247*(1+(C247*3)))+(C247*H247)&gt;0," O",""),IF((E247*(1+(C247*3)))+(C247*H247)&gt;1,VALUE((E247*(1+(C247*3)))+(C247*H247)),"")),IF(F247=0,"",CONCATENATE("(OH)",IF((F247*(1+(C247*3)))+(C247*(4-H247))&gt;1,VALUE((F247*(1+(C247*3)))+(C247*(4-H247))),""))),IF(G247=0,"",CONCATENATE("(OH2)",IF(G247&gt;1,VALUE(G247),""))))),"]",IF(M247="","",IF(J247&gt;1,(CONCATENATE(VALUE(J247),"+")),"+")))))</f>
        <v>[Al2(OH)5(OH2)]+</v>
      </c>
      <c r="O247" s="5" t="str">
        <f aca="false">IF(B247&gt;0,"",IF(C247=0,CONCATENATE("[",CONCATENATE("Al",IF(D247&gt;1,VALUE(D247),""),IF(E247=0,"",CONCATENATE(" O",IF(E247&gt;1,VALUE(E247),""))),IF(F247=0,"",CONCATENATE("(OH)",IF(F247&gt;1,VALUE(F247),""))),IF(G247=0,"",CONCATENATE("(OH2)",IF(G247&gt;1,VALUE(G247),"")))),"]",IF(J247&gt;1,(CONCATENATE(VALUE(J247),"+")),"+")),CONCATENATE("[",S247,IF(P247&gt;1,VALUE(P247),""),IF((D247*3)&gt;((E247*2)+F247),"+","")," ]",VALUE(4)," ",T247,IF(H247&gt;0,VALUE(H247+1),""),"-"," ")))</f>
        <v>[Al2(OH)5(OH2)]+</v>
      </c>
      <c r="P247" s="5" t="str">
        <f aca="false">IF(C247&lt;1,"",(IF((3*D247)-(2*E247)-F247&gt;0, (3*D247)-(2*E247)-F247, 0)))</f>
        <v/>
      </c>
      <c r="Q247" s="5" t="str">
        <f aca="false">IF(C247&lt;1,"",(27*D247)+(16*(E247+F247+G247))+(F247+(G247*2)))</f>
        <v/>
      </c>
      <c r="R247" s="5" t="str">
        <f aca="false">IF(C247&lt;1,"",27+(16*(H247+(4-H247)))+(4-H247))</f>
        <v/>
      </c>
      <c r="S247" s="5" t="str">
        <f aca="false">CONCATENATE("[",CONCATENATE("Al",IF(D247&gt;1,VALUE(D247),""),IF(E247=0,"",CONCATENATE(" O",IF(E247&gt;1,VALUE(E247),""))),IF(F247=0,"",CONCATENATE("(OH)",IF(F247&gt;1,VALUE(F247),""))),IF(G247=0,"",CONCATENATE("(OH2)",IF(G247&gt;1,VALUE(G247),"")))),"]")</f>
        <v>[Al2(OH)5(OH2)]</v>
      </c>
      <c r="T247" s="5" t="str">
        <f aca="false">CONCATENATE("[",CONCATENATE("Al",IF(H247=0,"",CONCATENATE("O",IF(H247&gt;1,VALUE(H247),""))),CONCATENATE(IF((4-H247)&gt;0,"(OH)",""),IF((4-H247)&gt;1,VALUE(4-H247),""))),"]")</f>
        <v>[Al(OH)4]</v>
      </c>
      <c r="U247" s="5" t="str">
        <f aca="false">IF(B247&gt;0,IF(M247="","",CONCATENATE("[",IF(M247="","",CONCATENATE("Al",IF(D247&gt;1,VALUE(D247),""),IF(E247=0,"",CONCATENATE(" O",IF(E247&gt;1,VALUE(E247),""))),IF(F247=0,"",CONCATENATE("(OH)",IF(F247&gt;1,VALUE(F247),""))),IF(G247=0,"",CONCATENATE("(OH2)",IF(G247&gt;1,VALUE(G247),""))))),"]",IF(M247="","",IF(J247&gt;1,(CONCATENATE(VALUE(J247),"+")),"+")))),"")</f>
        <v/>
      </c>
    </row>
    <row r="248" s="4" customFormat="true" ht="14.05" hidden="false" customHeight="false" outlineLevel="0" collapsed="false">
      <c r="A248" s="5" t="n">
        <v>4</v>
      </c>
      <c r="B248" s="5" t="n">
        <v>0</v>
      </c>
      <c r="C248" s="5" t="n">
        <v>0</v>
      </c>
      <c r="D248" s="5" t="n">
        <v>2</v>
      </c>
      <c r="E248" s="5" t="n">
        <v>2</v>
      </c>
      <c r="F248" s="5" t="n">
        <v>1</v>
      </c>
      <c r="G248" s="5" t="n">
        <v>3</v>
      </c>
      <c r="H248" s="5" t="n">
        <v>0</v>
      </c>
      <c r="I248" s="5" t="n">
        <v>157</v>
      </c>
      <c r="J248" s="5" t="n">
        <v>1</v>
      </c>
      <c r="K248" s="6" t="n">
        <v>157</v>
      </c>
      <c r="L248" s="7" t="n">
        <v>157</v>
      </c>
      <c r="M248" s="5" t="s">
        <v>21</v>
      </c>
      <c r="N248" s="5" t="str">
        <f aca="false">IF(M248="","",IF(B248&gt;0,U248,CONCATENATE("[",IF(M248="","",CONCATENATE("Al",IF(C248+(D248*(1+(C248*3)))&gt;1,VALUE(C248+(D248*(1+(C248*3)))),""),CONCATENATE(IF((E248*(1+(C248*3)))+(C248*H248)&gt;0," O",""),IF((E248*(1+(C248*3)))+(C248*H248)&gt;1,VALUE((E248*(1+(C248*3)))+(C248*H248)),"")),IF(F248=0,"",CONCATENATE("(OH)",IF((F248*(1+(C248*3)))+(C248*(4-H248))&gt;1,VALUE((F248*(1+(C248*3)))+(C248*(4-H248))),""))),IF(G248=0,"",CONCATENATE("(OH2)",IF(G248&gt;1,VALUE(G248),""))))),"]",IF(M248="","",IF(J248&gt;1,(CONCATENATE(VALUE(J248),"+")),"+")))))</f>
        <v>[Al2 O2(OH)(OH2)3]+</v>
      </c>
      <c r="O248" s="5" t="str">
        <f aca="false">IF(B248&gt;0,"",IF(C248=0,CONCATENATE("[",CONCATENATE("Al",IF(D248&gt;1,VALUE(D248),""),IF(E248=0,"",CONCATENATE(" O",IF(E248&gt;1,VALUE(E248),""))),IF(F248=0,"",CONCATENATE("(OH)",IF(F248&gt;1,VALUE(F248),""))),IF(G248=0,"",CONCATENATE("(OH2)",IF(G248&gt;1,VALUE(G248),"")))),"]",IF(J248&gt;1,(CONCATENATE(VALUE(J248),"+")),"+")),CONCATENATE("[",S248,IF(P248&gt;1,VALUE(P248),""),IF((D248*3)&gt;((E248*2)+F248),"+","")," ]",VALUE(4)," ",T248,IF(H248&gt;0,VALUE(H248+1),""),"-"," ")))</f>
        <v>[Al2 O2(OH)(OH2)3]+</v>
      </c>
      <c r="P248" s="5" t="str">
        <f aca="false">IF(C248&lt;1,"",(IF((3*D248)-(2*E248)-F248&gt;0, (3*D248)-(2*E248)-F248, 0)))</f>
        <v/>
      </c>
      <c r="Q248" s="5" t="str">
        <f aca="false">IF(C248&lt;1,"",(27*D248)+(16*(E248+F248+G248))+(F248+(G248*2)))</f>
        <v/>
      </c>
      <c r="R248" s="5" t="str">
        <f aca="false">IF(C248&lt;1,"",27+(16*(H248+(4-H248)))+(4-H248))</f>
        <v/>
      </c>
      <c r="S248" s="5" t="str">
        <f aca="false">CONCATENATE("[",CONCATENATE("Al",IF(D248&gt;1,VALUE(D248),""),IF(E248=0,"",CONCATENATE(" O",IF(E248&gt;1,VALUE(E248),""))),IF(F248=0,"",CONCATENATE("(OH)",IF(F248&gt;1,VALUE(F248),""))),IF(G248=0,"",CONCATENATE("(OH2)",IF(G248&gt;1,VALUE(G248),"")))),"]")</f>
        <v>[Al2 O2(OH)(OH2)3]</v>
      </c>
      <c r="T248" s="5" t="str">
        <f aca="false">CONCATENATE("[",CONCATENATE("Al",IF(H248=0,"",CONCATENATE("O",IF(H248&gt;1,VALUE(H248),""))),CONCATENATE(IF((4-H248)&gt;0,"(OH)",""),IF((4-H248)&gt;1,VALUE(4-H248),""))),"]")</f>
        <v>[Al(OH)4]</v>
      </c>
      <c r="U248" s="5" t="str">
        <f aca="false">IF(B248&gt;0,IF(M248="","",CONCATENATE("[",IF(M248="","",CONCATENATE("Al",IF(D248&gt;1,VALUE(D248),""),IF(E248=0,"",CONCATENATE(" O",IF(E248&gt;1,VALUE(E248),""))),IF(F248=0,"",CONCATENATE("(OH)",IF(F248&gt;1,VALUE(F248),""))),IF(G248=0,"",CONCATENATE("(OH2)",IF(G248&gt;1,VALUE(G248),""))))),"]",IF(M248="","",IF(J248&gt;1,(CONCATENATE(VALUE(J248),"+")),"+")))),"")</f>
        <v/>
      </c>
    </row>
    <row r="249" s="4" customFormat="true" ht="14.05" hidden="false" customHeight="false" outlineLevel="0" collapsed="false">
      <c r="A249" s="3" t="n">
        <v>6</v>
      </c>
      <c r="B249" s="3" t="n">
        <v>0</v>
      </c>
      <c r="C249" s="5" t="n">
        <v>0</v>
      </c>
      <c r="D249" s="3" t="n">
        <v>3</v>
      </c>
      <c r="E249" s="3" t="n">
        <v>0</v>
      </c>
      <c r="F249" s="3" t="n">
        <v>7</v>
      </c>
      <c r="G249" s="3" t="n">
        <v>7</v>
      </c>
      <c r="H249" s="5" t="n">
        <v>0</v>
      </c>
      <c r="I249" s="5" t="n">
        <v>326</v>
      </c>
      <c r="J249" s="5" t="n">
        <v>2</v>
      </c>
      <c r="K249" s="6" t="n">
        <v>163</v>
      </c>
      <c r="L249" s="7" t="n">
        <v>163</v>
      </c>
      <c r="M249" s="5" t="str">
        <f aca="false">IF(K249="no cation","",IF(L249="","non-candidate",""))</f>
        <v/>
      </c>
      <c r="N249" s="5" t="str">
        <f aca="false">IF(M249="","",IF(B249&gt;0,U249,CONCATENATE("[",IF(M249="","",CONCATENATE("Al",IF(C249+(D249*(1+(C249*3)))&gt;1,VALUE(C249+(D249*(1+(C249*3)))),""),CONCATENATE(IF((E249*(1+(C249*3)))+(C249*H249)&gt;0," O",""),IF((E249*(1+(C249*3)))+(C249*H249)&gt;1,VALUE((E249*(1+(C249*3)))+(C249*H249)),"")),IF(F249=0,"",CONCATENATE("(OH)",IF((F249*(1+(C249*3)))+(C249*(4-H249))&gt;1,VALUE((F249*(1+(C249*3)))+(C249*(4-H249))),""))),IF(G249=0,"",CONCATENATE("(OH2)",IF(G249&gt;1,VALUE(G249),""))))),"]",IF(M249="","",IF(J249&gt;1,(CONCATENATE(VALUE(J249),"+")),"+")))))</f>
        <v/>
      </c>
      <c r="O249" s="5" t="str">
        <f aca="false">IF(B249&gt;0,"",IF(C249=0,CONCATENATE("[",CONCATENATE("Al",IF(D249&gt;1,VALUE(D249),""),IF(E249=0,"",CONCATENATE(" O",IF(E249&gt;1,VALUE(E249),""))),IF(F249=0,"",CONCATENATE("(OH)",IF(F249&gt;1,VALUE(F249),""))),IF(G249=0,"",CONCATENATE("(OH2)",IF(G249&gt;1,VALUE(G249),"")))),"]",IF(J249&gt;1,(CONCATENATE(VALUE(J249),"+")),"+")),CONCATENATE("[",S249,IF(P249&gt;1,VALUE(P249),""),IF((D249*3)&gt;((E249*2)+F249),"+","")," ]",VALUE(4)," ",T249,IF(H249&gt;0,VALUE(H249+1),""),"-"," ")))</f>
        <v>[Al3(OH)7(OH2)7]2+</v>
      </c>
      <c r="P249" s="5" t="str">
        <f aca="false">IF(C249&lt;1,"",(IF((3*D249)-(2*E249)-F249&gt;0, (3*D249)-(2*E249)-F249, 0)))</f>
        <v/>
      </c>
      <c r="Q249" s="5" t="str">
        <f aca="false">IF(C249&lt;1,"",(27*D249)+(16*(E249+F249+G249))+(F249+(G249*2)))</f>
        <v/>
      </c>
      <c r="R249" s="5" t="str">
        <f aca="false">IF(C249&lt;1,"",27+(16*(H249+(4-H249)))+(4-H249))</f>
        <v/>
      </c>
      <c r="S249" s="5" t="str">
        <f aca="false">CONCATENATE("[",CONCATENATE("Al",IF(D249&gt;1,VALUE(D249),""),IF(E249=0,"",CONCATENATE(" O",IF(E249&gt;1,VALUE(E249),""))),IF(F249=0,"",CONCATENATE("(OH)",IF(F249&gt;1,VALUE(F249),""))),IF(G249=0,"",CONCATENATE("(OH2)",IF(G249&gt;1,VALUE(G249),"")))),"]")</f>
        <v>[Al3(OH)7(OH2)7]</v>
      </c>
      <c r="T249" s="5" t="str">
        <f aca="false">CONCATENATE("[",CONCATENATE("Al",IF(H249=0,"",CONCATENATE("O",IF(H249&gt;1,VALUE(H249),""))),CONCATENATE(IF((4-H249)&gt;0,"(OH)",""),IF((4-H249)&gt;1,VALUE(4-H249),""))),"]")</f>
        <v>[Al(OH)4]</v>
      </c>
      <c r="U249" s="5" t="str">
        <f aca="false">IF(B249&gt;0,IF(M249="","",CONCATENATE("[",IF(M249="","",CONCATENATE("Al",IF(D249&gt;1,VALUE(D249),""),IF(E249=0,"",CONCATENATE(" O",IF(E249&gt;1,VALUE(E249),""))),IF(F249=0,"",CONCATENATE("(OH)",IF(F249&gt;1,VALUE(F249),""))),IF(G249=0,"",CONCATENATE("(OH2)",IF(G249&gt;1,VALUE(G249),""))))),"]",IF(M249="","",IF(J249&gt;1,(CONCATENATE(VALUE(J249),"+")),"+")))),"")</f>
        <v/>
      </c>
    </row>
    <row r="250" s="4" customFormat="true" ht="14.05" hidden="false" customHeight="false" outlineLevel="0" collapsed="false">
      <c r="A250" s="5" t="n">
        <v>6</v>
      </c>
      <c r="B250" s="5" t="n">
        <v>0</v>
      </c>
      <c r="C250" s="5" t="n">
        <v>0</v>
      </c>
      <c r="D250" s="5" t="n">
        <v>3</v>
      </c>
      <c r="E250" s="5" t="n">
        <v>2</v>
      </c>
      <c r="F250" s="5" t="n">
        <v>3</v>
      </c>
      <c r="G250" s="5" t="n">
        <v>9</v>
      </c>
      <c r="H250" s="5" t="n">
        <v>0</v>
      </c>
      <c r="I250" s="5" t="n">
        <v>326</v>
      </c>
      <c r="J250" s="5" t="n">
        <v>2</v>
      </c>
      <c r="K250" s="6" t="n">
        <v>163</v>
      </c>
      <c r="L250" s="7" t="n">
        <v>163</v>
      </c>
      <c r="M250" s="5" t="str">
        <f aca="false">IF(K250="no cation","",IF(L250="","non-candidate",""))</f>
        <v/>
      </c>
      <c r="N250" s="5" t="str">
        <f aca="false">IF(M250="","",IF(B250&gt;0,U250,CONCATENATE("[",IF(M250="","",CONCATENATE("Al",IF(C250+(D250*(1+(C250*3)))&gt;1,VALUE(C250+(D250*(1+(C250*3)))),""),CONCATENATE(IF((E250*(1+(C250*3)))+(C250*H250)&gt;0," O",""),IF((E250*(1+(C250*3)))+(C250*H250)&gt;1,VALUE((E250*(1+(C250*3)))+(C250*H250)),"")),IF(F250=0,"",CONCATENATE("(OH)",IF((F250*(1+(C250*3)))+(C250*(4-H250))&gt;1,VALUE((F250*(1+(C250*3)))+(C250*(4-H250))),""))),IF(G250=0,"",CONCATENATE("(OH2)",IF(G250&gt;1,VALUE(G250),""))))),"]",IF(M250="","",IF(J250&gt;1,(CONCATENATE(VALUE(J250),"+")),"+")))))</f>
        <v/>
      </c>
      <c r="O250" s="5" t="str">
        <f aca="false">IF(B250&gt;0,"",IF(C250=0,CONCATENATE("[",CONCATENATE("Al",IF(D250&gt;1,VALUE(D250),""),IF(E250=0,"",CONCATENATE(" O",IF(E250&gt;1,VALUE(E250),""))),IF(F250=0,"",CONCATENATE("(OH)",IF(F250&gt;1,VALUE(F250),""))),IF(G250=0,"",CONCATENATE("(OH2)",IF(G250&gt;1,VALUE(G250),"")))),"]",IF(J250&gt;1,(CONCATENATE(VALUE(J250),"+")),"+")),CONCATENATE("[",S250,IF(P250&gt;1,VALUE(P250),""),IF((D250*3)&gt;((E250*2)+F250),"+","")," ]",VALUE(4)," ",T250,IF(H250&gt;0,VALUE(H250+1),""),"-"," ")))</f>
        <v>[Al3 O2(OH)3(OH2)9]2+</v>
      </c>
      <c r="P250" s="5" t="str">
        <f aca="false">IF(C250&lt;1,"",(IF((3*D250)-(2*E250)-F250&gt;0, (3*D250)-(2*E250)-F250, 0)))</f>
        <v/>
      </c>
      <c r="Q250" s="5" t="str">
        <f aca="false">IF(C250&lt;1,"",(27*D250)+(16*(E250+F250+G250))+(F250+(G250*2)))</f>
        <v/>
      </c>
      <c r="R250" s="5" t="str">
        <f aca="false">IF(C250&lt;1,"",27+(16*(H250+(4-H250)))+(4-H250))</f>
        <v/>
      </c>
      <c r="S250" s="5" t="str">
        <f aca="false">CONCATENATE("[",CONCATENATE("Al",IF(D250&gt;1,VALUE(D250),""),IF(E250=0,"",CONCATENATE(" O",IF(E250&gt;1,VALUE(E250),""))),IF(F250=0,"",CONCATENATE("(OH)",IF(F250&gt;1,VALUE(F250),""))),IF(G250=0,"",CONCATENATE("(OH2)",IF(G250&gt;1,VALUE(G250),"")))),"]")</f>
        <v>[Al3 O2(OH)3(OH2)9]</v>
      </c>
      <c r="T250" s="5" t="str">
        <f aca="false">CONCATENATE("[",CONCATENATE("Al",IF(H250=0,"",CONCATENATE("O",IF(H250&gt;1,VALUE(H250),""))),CONCATENATE(IF((4-H250)&gt;0,"(OH)",""),IF((4-H250)&gt;1,VALUE(4-H250),""))),"]")</f>
        <v>[Al(OH)4]</v>
      </c>
      <c r="U250" s="5" t="str">
        <f aca="false">IF(B250&gt;0,IF(M250="","",CONCATENATE("[",IF(M250="","",CONCATENATE("Al",IF(D250&gt;1,VALUE(D250),""),IF(E250=0,"",CONCATENATE(" O",IF(E250&gt;1,VALUE(E250),""))),IF(F250=0,"",CONCATENATE("(OH)",IF(F250&gt;1,VALUE(F250),""))),IF(G250=0,"",CONCATENATE("(OH2)",IF(G250&gt;1,VALUE(G250),""))))),"]",IF(M250="","",IF(J250&gt;1,(CONCATENATE(VALUE(J250),"+")),"+")))),"")</f>
        <v/>
      </c>
    </row>
    <row r="251" s="4" customFormat="true" ht="14.05" hidden="false" customHeight="false" outlineLevel="0" collapsed="false">
      <c r="A251" s="5" t="n">
        <v>4</v>
      </c>
      <c r="B251" s="5" t="n">
        <v>0</v>
      </c>
      <c r="C251" s="5" t="n">
        <v>0</v>
      </c>
      <c r="D251" s="5" t="n">
        <v>5</v>
      </c>
      <c r="E251" s="5" t="n">
        <v>2</v>
      </c>
      <c r="F251" s="5" t="n">
        <v>9</v>
      </c>
      <c r="G251" s="5" t="n">
        <v>1</v>
      </c>
      <c r="H251" s="5" t="n">
        <v>0</v>
      </c>
      <c r="I251" s="5" t="n">
        <v>338</v>
      </c>
      <c r="J251" s="5" t="n">
        <v>2</v>
      </c>
      <c r="K251" s="6" t="n">
        <v>169</v>
      </c>
      <c r="L251" s="7" t="n">
        <v>169</v>
      </c>
      <c r="M251" s="5" t="str">
        <f aca="false">IF(K251="no cation","",IF(L251="","non-candidate",""))</f>
        <v/>
      </c>
      <c r="N251" s="5" t="str">
        <f aca="false">IF(M251="","",IF(B251&gt;0,U251,CONCATENATE("[",IF(M251="","",CONCATENATE("Al",IF(C251+(D251*(1+(C251*3)))&gt;1,VALUE(C251+(D251*(1+(C251*3)))),""),CONCATENATE(IF((E251*(1+(C251*3)))+(C251*H251)&gt;0," O",""),IF((E251*(1+(C251*3)))+(C251*H251)&gt;1,VALUE((E251*(1+(C251*3)))+(C251*H251)),"")),IF(F251=0,"",CONCATENATE("(OH)",IF((F251*(1+(C251*3)))+(C251*(4-H251))&gt;1,VALUE((F251*(1+(C251*3)))+(C251*(4-H251))),""))),IF(G251=0,"",CONCATENATE("(OH2)",IF(G251&gt;1,VALUE(G251),""))))),"]",IF(M251="","",IF(J251&gt;1,(CONCATENATE(VALUE(J251),"+")),"+")))))</f>
        <v/>
      </c>
      <c r="O251" s="5" t="str">
        <f aca="false">IF(B251&gt;0,"",IF(C251=0,CONCATENATE("[",CONCATENATE("Al",IF(D251&gt;1,VALUE(D251),""),IF(E251=0,"",CONCATENATE(" O",IF(E251&gt;1,VALUE(E251),""))),IF(F251=0,"",CONCATENATE("(OH)",IF(F251&gt;1,VALUE(F251),""))),IF(G251=0,"",CONCATENATE("(OH2)",IF(G251&gt;1,VALUE(G251),"")))),"]",IF(J251&gt;1,(CONCATENATE(VALUE(J251),"+")),"+")),CONCATENATE("[",S251,IF(P251&gt;1,VALUE(P251),""),IF((D251*3)&gt;((E251*2)+F251),"+","")," ]",VALUE(4)," ",T251,IF(H251&gt;0,VALUE(H251+1),""),"-"," ")))</f>
        <v>[Al5 O2(OH)9(OH2)]2+</v>
      </c>
      <c r="P251" s="5" t="str">
        <f aca="false">IF(C251&lt;1,"",(IF((3*D251)-(2*E251)-F251&gt;0, (3*D251)-(2*E251)-F251, 0)))</f>
        <v/>
      </c>
      <c r="Q251" s="5" t="str">
        <f aca="false">IF(C251&lt;1,"",(27*D251)+(16*(E251+F251+G251))+(F251+(G251*2)))</f>
        <v/>
      </c>
      <c r="R251" s="5" t="str">
        <f aca="false">IF(C251&lt;1,"",27+(16*(H251+(4-H251)))+(4-H251))</f>
        <v/>
      </c>
      <c r="S251" s="5" t="str">
        <f aca="false">CONCATENATE("[",CONCATENATE("Al",IF(D251&gt;1,VALUE(D251),""),IF(E251=0,"",CONCATENATE(" O",IF(E251&gt;1,VALUE(E251),""))),IF(F251=0,"",CONCATENATE("(OH)",IF(F251&gt;1,VALUE(F251),""))),IF(G251=0,"",CONCATENATE("(OH2)",IF(G251&gt;1,VALUE(G251),"")))),"]")</f>
        <v>[Al5 O2(OH)9(OH2)]</v>
      </c>
      <c r="T251" s="5" t="str">
        <f aca="false">CONCATENATE("[",CONCATENATE("Al",IF(H251=0,"",CONCATENATE("O",IF(H251&gt;1,VALUE(H251),""))),CONCATENATE(IF((4-H251)&gt;0,"(OH)",""),IF((4-H251)&gt;1,VALUE(4-H251),""))),"]")</f>
        <v>[Al(OH)4]</v>
      </c>
      <c r="U251" s="5" t="str">
        <f aca="false">IF(B251&gt;0,IF(M251="","",CONCATENATE("[",IF(M251="","",CONCATENATE("Al",IF(D251&gt;1,VALUE(D251),""),IF(E251=0,"",CONCATENATE(" O",IF(E251&gt;1,VALUE(E251),""))),IF(F251=0,"",CONCATENATE("(OH)",IF(F251&gt;1,VALUE(F251),""))),IF(G251=0,"",CONCATENATE("(OH2)",IF(G251&gt;1,VALUE(G251),""))))),"]",IF(M251="","",IF(J251&gt;1,(CONCATENATE(VALUE(J251),"+")),"+")))),"")</f>
        <v/>
      </c>
    </row>
    <row r="252" s="4" customFormat="true" ht="14.05" hidden="false" customHeight="false" outlineLevel="0" collapsed="false">
      <c r="A252" s="5" t="n">
        <v>4</v>
      </c>
      <c r="B252" s="5" t="n">
        <v>0</v>
      </c>
      <c r="C252" s="5" t="n">
        <v>0</v>
      </c>
      <c r="D252" s="5" t="n">
        <v>5</v>
      </c>
      <c r="E252" s="5" t="n">
        <v>4</v>
      </c>
      <c r="F252" s="5" t="n">
        <v>5</v>
      </c>
      <c r="G252" s="5" t="n">
        <v>3</v>
      </c>
      <c r="H252" s="5" t="n">
        <v>0</v>
      </c>
      <c r="I252" s="5" t="n">
        <v>338</v>
      </c>
      <c r="J252" s="5" t="n">
        <v>2</v>
      </c>
      <c r="K252" s="6" t="n">
        <v>169</v>
      </c>
      <c r="L252" s="7" t="n">
        <v>169</v>
      </c>
      <c r="M252" s="5" t="str">
        <f aca="false">IF(K252="no cation","",IF(L252="","non-candidate",""))</f>
        <v/>
      </c>
      <c r="N252" s="5" t="str">
        <f aca="false">IF(M252="","",IF(B252&gt;0,U252,CONCATENATE("[",IF(M252="","",CONCATENATE("Al",IF(C252+(D252*(1+(C252*3)))&gt;1,VALUE(C252+(D252*(1+(C252*3)))),""),CONCATENATE(IF((E252*(1+(C252*3)))+(C252*H252)&gt;0," O",""),IF((E252*(1+(C252*3)))+(C252*H252)&gt;1,VALUE((E252*(1+(C252*3)))+(C252*H252)),"")),IF(F252=0,"",CONCATENATE("(OH)",IF((F252*(1+(C252*3)))+(C252*(4-H252))&gt;1,VALUE((F252*(1+(C252*3)))+(C252*(4-H252))),""))),IF(G252=0,"",CONCATENATE("(OH2)",IF(G252&gt;1,VALUE(G252),""))))),"]",IF(M252="","",IF(J252&gt;1,(CONCATENATE(VALUE(J252),"+")),"+")))))</f>
        <v/>
      </c>
      <c r="O252" s="5" t="str">
        <f aca="false">IF(B252&gt;0,"",IF(C252=0,CONCATENATE("[",CONCATENATE("Al",IF(D252&gt;1,VALUE(D252),""),IF(E252=0,"",CONCATENATE(" O",IF(E252&gt;1,VALUE(E252),""))),IF(F252=0,"",CONCATENATE("(OH)",IF(F252&gt;1,VALUE(F252),""))),IF(G252=0,"",CONCATENATE("(OH2)",IF(G252&gt;1,VALUE(G252),"")))),"]",IF(J252&gt;1,(CONCATENATE(VALUE(J252),"+")),"+")),CONCATENATE("[",S252,IF(P252&gt;1,VALUE(P252),""),IF((D252*3)&gt;((E252*2)+F252),"+","")," ]",VALUE(4)," ",T252,IF(H252&gt;0,VALUE(H252+1),""),"-"," ")))</f>
        <v>[Al5 O4(OH)5(OH2)3]2+</v>
      </c>
      <c r="P252" s="5" t="str">
        <f aca="false">IF(C252&lt;1,"",(IF((3*D252)-(2*E252)-F252&gt;0, (3*D252)-(2*E252)-F252, 0)))</f>
        <v/>
      </c>
      <c r="Q252" s="5" t="str">
        <f aca="false">IF(C252&lt;1,"",(27*D252)+(16*(E252+F252+G252))+(F252+(G252*2)))</f>
        <v/>
      </c>
      <c r="R252" s="5" t="str">
        <f aca="false">IF(C252&lt;1,"",27+(16*(H252+(4-H252)))+(4-H252))</f>
        <v/>
      </c>
      <c r="S252" s="5" t="str">
        <f aca="false">CONCATENATE("[",CONCATENATE("Al",IF(D252&gt;1,VALUE(D252),""),IF(E252=0,"",CONCATENATE(" O",IF(E252&gt;1,VALUE(E252),""))),IF(F252=0,"",CONCATENATE("(OH)",IF(F252&gt;1,VALUE(F252),""))),IF(G252=0,"",CONCATENATE("(OH2)",IF(G252&gt;1,VALUE(G252),"")))),"]")</f>
        <v>[Al5 O4(OH)5(OH2)3]</v>
      </c>
      <c r="T252" s="5" t="str">
        <f aca="false">CONCATENATE("[",CONCATENATE("Al",IF(H252=0,"",CONCATENATE("O",IF(H252&gt;1,VALUE(H252),""))),CONCATENATE(IF((4-H252)&gt;0,"(OH)",""),IF((4-H252)&gt;1,VALUE(4-H252),""))),"]")</f>
        <v>[Al(OH)4]</v>
      </c>
      <c r="U252" s="5" t="str">
        <f aca="false">IF(B252&gt;0,IF(M252="","",CONCATENATE("[",IF(M252="","",CONCATENATE("Al",IF(D252&gt;1,VALUE(D252),""),IF(E252=0,"",CONCATENATE(" O",IF(E252&gt;1,VALUE(E252),""))),IF(F252=0,"",CONCATENATE("(OH)",IF(F252&gt;1,VALUE(F252),""))),IF(G252=0,"",CONCATENATE("(OH2)",IF(G252&gt;1,VALUE(G252),""))))),"]",IF(M252="","",IF(J252&gt;1,(CONCATENATE(VALUE(J252),"+")),"+")))),"")</f>
        <v/>
      </c>
    </row>
    <row r="253" s="4" customFormat="true" ht="14.05" hidden="false" customHeight="false" outlineLevel="0" collapsed="false">
      <c r="A253" s="5" t="n">
        <v>4</v>
      </c>
      <c r="B253" s="5" t="n">
        <v>0</v>
      </c>
      <c r="C253" s="5" t="n">
        <v>0</v>
      </c>
      <c r="D253" s="5" t="n">
        <v>5</v>
      </c>
      <c r="E253" s="5" t="n">
        <v>6</v>
      </c>
      <c r="F253" s="5" t="n">
        <v>1</v>
      </c>
      <c r="G253" s="5" t="n">
        <v>5</v>
      </c>
      <c r="H253" s="5" t="n">
        <v>0</v>
      </c>
      <c r="I253" s="5" t="n">
        <v>338</v>
      </c>
      <c r="J253" s="5" t="n">
        <v>2</v>
      </c>
      <c r="K253" s="6" t="n">
        <v>169</v>
      </c>
      <c r="L253" s="7" t="n">
        <v>169</v>
      </c>
      <c r="M253" s="5" t="str">
        <f aca="false">IF(K253="no cation","",IF(L253="","non-candidate",""))</f>
        <v/>
      </c>
      <c r="N253" s="5" t="str">
        <f aca="false">IF(M253="","",IF(B253&gt;0,U253,CONCATENATE("[",IF(M253="","",CONCATENATE("Al",IF(C253+(D253*(1+(C253*3)))&gt;1,VALUE(C253+(D253*(1+(C253*3)))),""),CONCATENATE(IF((E253*(1+(C253*3)))+(C253*H253)&gt;0," O",""),IF((E253*(1+(C253*3)))+(C253*H253)&gt;1,VALUE((E253*(1+(C253*3)))+(C253*H253)),"")),IF(F253=0,"",CONCATENATE("(OH)",IF((F253*(1+(C253*3)))+(C253*(4-H253))&gt;1,VALUE((F253*(1+(C253*3)))+(C253*(4-H253))),""))),IF(G253=0,"",CONCATENATE("(OH2)",IF(G253&gt;1,VALUE(G253),""))))),"]",IF(M253="","",IF(J253&gt;1,(CONCATENATE(VALUE(J253),"+")),"+")))))</f>
        <v/>
      </c>
      <c r="O253" s="5" t="str">
        <f aca="false">IF(B253&gt;0,"",IF(C253=0,CONCATENATE("[",CONCATENATE("Al",IF(D253&gt;1,VALUE(D253),""),IF(E253=0,"",CONCATENATE(" O",IF(E253&gt;1,VALUE(E253),""))),IF(F253=0,"",CONCATENATE("(OH)",IF(F253&gt;1,VALUE(F253),""))),IF(G253=0,"",CONCATENATE("(OH2)",IF(G253&gt;1,VALUE(G253),"")))),"]",IF(J253&gt;1,(CONCATENATE(VALUE(J253),"+")),"+")),CONCATENATE("[",S253,IF(P253&gt;1,VALUE(P253),""),IF((D253*3)&gt;((E253*2)+F253),"+","")," ]",VALUE(4)," ",T253,IF(H253&gt;0,VALUE(H253+1),""),"-"," ")))</f>
        <v>[Al5 O6(OH)(OH2)5]2+</v>
      </c>
      <c r="P253" s="5" t="str">
        <f aca="false">IF(C253&lt;1,"",(IF((3*D253)-(2*E253)-F253&gt;0, (3*D253)-(2*E253)-F253, 0)))</f>
        <v/>
      </c>
      <c r="Q253" s="5" t="str">
        <f aca="false">IF(C253&lt;1,"",(27*D253)+(16*(E253+F253+G253))+(F253+(G253*2)))</f>
        <v/>
      </c>
      <c r="R253" s="5" t="str">
        <f aca="false">IF(C253&lt;1,"",27+(16*(H253+(4-H253)))+(4-H253))</f>
        <v/>
      </c>
      <c r="S253" s="5" t="str">
        <f aca="false">CONCATENATE("[",CONCATENATE("Al",IF(D253&gt;1,VALUE(D253),""),IF(E253=0,"",CONCATENATE(" O",IF(E253&gt;1,VALUE(E253),""))),IF(F253=0,"",CONCATENATE("(OH)",IF(F253&gt;1,VALUE(F253),""))),IF(G253=0,"",CONCATENATE("(OH2)",IF(G253&gt;1,VALUE(G253),"")))),"]")</f>
        <v>[Al5 O6(OH)(OH2)5]</v>
      </c>
      <c r="T253" s="5" t="str">
        <f aca="false">CONCATENATE("[",CONCATENATE("Al",IF(H253=0,"",CONCATENATE("O",IF(H253&gt;1,VALUE(H253),""))),CONCATENATE(IF((4-H253)&gt;0,"(OH)",""),IF((4-H253)&gt;1,VALUE(4-H253),""))),"]")</f>
        <v>[Al(OH)4]</v>
      </c>
      <c r="U253" s="5" t="str">
        <f aca="false">IF(B253&gt;0,IF(M253="","",CONCATENATE("[",IF(M253="","",CONCATENATE("Al",IF(D253&gt;1,VALUE(D253),""),IF(E253=0,"",CONCATENATE(" O",IF(E253&gt;1,VALUE(E253),""))),IF(F253=0,"",CONCATENATE("(OH)",IF(F253&gt;1,VALUE(F253),""))),IF(G253=0,"",CONCATENATE("(OH2)",IF(G253&gt;1,VALUE(G253),""))))),"]",IF(M253="","",IF(J253&gt;1,(CONCATENATE(VALUE(J253),"+")),"+")))),"")</f>
        <v/>
      </c>
    </row>
    <row r="254" s="4" customFormat="true" ht="14.05" hidden="false" customHeight="false" outlineLevel="0" collapsed="false">
      <c r="A254" s="5" t="n">
        <v>6</v>
      </c>
      <c r="B254" s="5" t="n">
        <v>0</v>
      </c>
      <c r="C254" s="5" t="n">
        <v>0</v>
      </c>
      <c r="D254" s="5" t="n">
        <v>5</v>
      </c>
      <c r="E254" s="5" t="n">
        <v>0</v>
      </c>
      <c r="F254" s="5" t="n">
        <v>12</v>
      </c>
      <c r="G254" s="5" t="n">
        <v>10</v>
      </c>
      <c r="H254" s="5" t="n">
        <v>0</v>
      </c>
      <c r="I254" s="5" t="n">
        <v>519</v>
      </c>
      <c r="J254" s="5" t="n">
        <v>3</v>
      </c>
      <c r="K254" s="6" t="n">
        <v>173</v>
      </c>
      <c r="L254" s="7" t="n">
        <v>173</v>
      </c>
      <c r="M254" s="5" t="s">
        <v>25</v>
      </c>
      <c r="N254" s="5" t="str">
        <f aca="false">IF(M254="","",IF(B254&gt;0,U254,CONCATENATE("[",IF(M254="","",CONCATENATE("Al",IF(C254+(D254*(1+(C254*3)))&gt;1,VALUE(C254+(D254*(1+(C254*3)))),""),CONCATENATE(IF((E254*(1+(C254*3)))+(C254*H254)&gt;0," O",""),IF((E254*(1+(C254*3)))+(C254*H254)&gt;1,VALUE((E254*(1+(C254*3)))+(C254*H254)),"")),IF(F254=0,"",CONCATENATE("(OH)",IF((F254*(1+(C254*3)))+(C254*(4-H254))&gt;1,VALUE((F254*(1+(C254*3)))+(C254*(4-H254))),""))),IF(G254=0,"",CONCATENATE("(OH2)",IF(G254&gt;1,VALUE(G254),""))))),"]",IF(M254="","",IF(J254&gt;1,(CONCATENATE(VALUE(J254),"+")),"+")))))</f>
        <v>[Al5(OH)12(OH2)10]3+</v>
      </c>
      <c r="O254" s="5" t="str">
        <f aca="false">IF(B254&gt;0,"",IF(C254=0,CONCATENATE("[",CONCATENATE("Al",IF(D254&gt;1,VALUE(D254),""),IF(E254=0,"",CONCATENATE(" O",IF(E254&gt;1,VALUE(E254),""))),IF(F254=0,"",CONCATENATE("(OH)",IF(F254&gt;1,VALUE(F254),""))),IF(G254=0,"",CONCATENATE("(OH2)",IF(G254&gt;1,VALUE(G254),"")))),"]",IF(J254&gt;1,(CONCATENATE(VALUE(J254),"+")),"+")),CONCATENATE("[",S254,IF(P254&gt;1,VALUE(P254),""),IF((D254*3)&gt;((E254*2)+F254),"+","")," ]",VALUE(4)," ",T254,IF(H254&gt;0,VALUE(H254+1),""),"-"," ")))</f>
        <v>[Al5(OH)12(OH2)10]3+</v>
      </c>
      <c r="P254" s="5" t="str">
        <f aca="false">IF(C254&lt;1,"",(IF((3*D254)-(2*E254)-F254&gt;0, (3*D254)-(2*E254)-F254, 0)))</f>
        <v/>
      </c>
      <c r="Q254" s="5" t="str">
        <f aca="false">IF(C254&lt;1,"",(27*D254)+(16*(E254+F254+G254))+(F254+(G254*2)))</f>
        <v/>
      </c>
      <c r="R254" s="5" t="str">
        <f aca="false">IF(C254&lt;1,"",27+(16*(H254+(4-H254)))+(4-H254))</f>
        <v/>
      </c>
      <c r="S254" s="5" t="str">
        <f aca="false">CONCATENATE("[",CONCATENATE("Al",IF(D254&gt;1,VALUE(D254),""),IF(E254=0,"",CONCATENATE(" O",IF(E254&gt;1,VALUE(E254),""))),IF(F254=0,"",CONCATENATE("(OH)",IF(F254&gt;1,VALUE(F254),""))),IF(G254=0,"",CONCATENATE("(OH2)",IF(G254&gt;1,VALUE(G254),"")))),"]")</f>
        <v>[Al5(OH)12(OH2)10]</v>
      </c>
      <c r="T254" s="5" t="str">
        <f aca="false">CONCATENATE("[",CONCATENATE("Al",IF(H254=0,"",CONCATENATE("O",IF(H254&gt;1,VALUE(H254),""))),CONCATENATE(IF((4-H254)&gt;0,"(OH)",""),IF((4-H254)&gt;1,VALUE(4-H254),""))),"]")</f>
        <v>[Al(OH)4]</v>
      </c>
      <c r="U254" s="5" t="str">
        <f aca="false">IF(B254&gt;0,IF(M254="","",CONCATENATE("[",IF(M254="","",CONCATENATE("Al",IF(D254&gt;1,VALUE(D254),""),IF(E254=0,"",CONCATENATE(" O",IF(E254&gt;1,VALUE(E254),""))),IF(F254=0,"",CONCATENATE("(OH)",IF(F254&gt;1,VALUE(F254),""))),IF(G254=0,"",CONCATENATE("(OH2)",IF(G254&gt;1,VALUE(G254),""))))),"]",IF(M254="","",IF(J254&gt;1,(CONCATENATE(VALUE(J254),"+")),"+")))),"")</f>
        <v/>
      </c>
    </row>
    <row r="255" s="4" customFormat="true" ht="14.05" hidden="false" customHeight="false" outlineLevel="0" collapsed="false">
      <c r="A255" s="5" t="n">
        <v>6</v>
      </c>
      <c r="B255" s="5" t="n">
        <v>0</v>
      </c>
      <c r="C255" s="5" t="n">
        <v>0</v>
      </c>
      <c r="D255" s="5" t="n">
        <v>5</v>
      </c>
      <c r="E255" s="5" t="n">
        <v>2</v>
      </c>
      <c r="F255" s="5" t="n">
        <v>8</v>
      </c>
      <c r="G255" s="5" t="n">
        <v>12</v>
      </c>
      <c r="H255" s="5" t="n">
        <v>0</v>
      </c>
      <c r="I255" s="5" t="n">
        <v>519</v>
      </c>
      <c r="J255" s="5" t="n">
        <v>3</v>
      </c>
      <c r="K255" s="6" t="n">
        <v>173</v>
      </c>
      <c r="L255" s="7" t="n">
        <v>173</v>
      </c>
      <c r="M255" s="5" t="s">
        <v>25</v>
      </c>
      <c r="N255" s="5" t="str">
        <f aca="false">IF(M255="","",IF(B255&gt;0,U255,CONCATENATE("[",IF(M255="","",CONCATENATE("Al",IF(C255+(D255*(1+(C255*3)))&gt;1,VALUE(C255+(D255*(1+(C255*3)))),""),CONCATENATE(IF((E255*(1+(C255*3)))+(C255*H255)&gt;0," O",""),IF((E255*(1+(C255*3)))+(C255*H255)&gt;1,VALUE((E255*(1+(C255*3)))+(C255*H255)),"")),IF(F255=0,"",CONCATENATE("(OH)",IF((F255*(1+(C255*3)))+(C255*(4-H255))&gt;1,VALUE((F255*(1+(C255*3)))+(C255*(4-H255))),""))),IF(G255=0,"",CONCATENATE("(OH2)",IF(G255&gt;1,VALUE(G255),""))))),"]",IF(M255="","",IF(J255&gt;1,(CONCATENATE(VALUE(J255),"+")),"+")))))</f>
        <v>[Al5 O2(OH)8(OH2)12]3+</v>
      </c>
      <c r="O255" s="5" t="str">
        <f aca="false">IF(B255&gt;0,"",IF(C255=0,CONCATENATE("[",CONCATENATE("Al",IF(D255&gt;1,VALUE(D255),""),IF(E255=0,"",CONCATENATE(" O",IF(E255&gt;1,VALUE(E255),""))),IF(F255=0,"",CONCATENATE("(OH)",IF(F255&gt;1,VALUE(F255),""))),IF(G255=0,"",CONCATENATE("(OH2)",IF(G255&gt;1,VALUE(G255),"")))),"]",IF(J255&gt;1,(CONCATENATE(VALUE(J255),"+")),"+")),CONCATENATE("[",S255,IF(P255&gt;1,VALUE(P255),""),IF((D255*3)&gt;((E255*2)+F255),"+","")," ]",VALUE(4)," ",T255,IF(H255&gt;0,VALUE(H255+1),""),"-"," ")))</f>
        <v>[Al5 O2(OH)8(OH2)12]3+</v>
      </c>
      <c r="P255" s="5" t="str">
        <f aca="false">IF(C255&lt;1,"",(IF((3*D255)-(2*E255)-F255&gt;0, (3*D255)-(2*E255)-F255, 0)))</f>
        <v/>
      </c>
      <c r="Q255" s="5" t="str">
        <f aca="false">IF(C255&lt;1,"",(27*D255)+(16*(E255+F255+G255))+(F255+(G255*2)))</f>
        <v/>
      </c>
      <c r="R255" s="5" t="str">
        <f aca="false">IF(C255&lt;1,"",27+(16*(H255+(4-H255)))+(4-H255))</f>
        <v/>
      </c>
      <c r="S255" s="5" t="str">
        <f aca="false">CONCATENATE("[",CONCATENATE("Al",IF(D255&gt;1,VALUE(D255),""),IF(E255=0,"",CONCATENATE(" O",IF(E255&gt;1,VALUE(E255),""))),IF(F255=0,"",CONCATENATE("(OH)",IF(F255&gt;1,VALUE(F255),""))),IF(G255=0,"",CONCATENATE("(OH2)",IF(G255&gt;1,VALUE(G255),"")))),"]")</f>
        <v>[Al5 O2(OH)8(OH2)12]</v>
      </c>
      <c r="T255" s="5" t="str">
        <f aca="false">CONCATENATE("[",CONCATENATE("Al",IF(H255=0,"",CONCATENATE("O",IF(H255&gt;1,VALUE(H255),""))),CONCATENATE(IF((4-H255)&gt;0,"(OH)",""),IF((4-H255)&gt;1,VALUE(4-H255),""))),"]")</f>
        <v>[Al(OH)4]</v>
      </c>
      <c r="U255" s="5" t="str">
        <f aca="false">IF(B255&gt;0,IF(M255="","",CONCATENATE("[",IF(M255="","",CONCATENATE("Al",IF(D255&gt;1,VALUE(D255),""),IF(E255=0,"",CONCATENATE(" O",IF(E255&gt;1,VALUE(E255),""))),IF(F255=0,"",CONCATENATE("(OH)",IF(F255&gt;1,VALUE(F255),""))),IF(G255=0,"",CONCATENATE("(OH2)",IF(G255&gt;1,VALUE(G255),""))))),"]",IF(M255="","",IF(J255&gt;1,(CONCATENATE(VALUE(J255),"+")),"+")))),"")</f>
        <v/>
      </c>
    </row>
    <row r="256" s="4" customFormat="true" ht="14.05" hidden="false" customHeight="false" outlineLevel="0" collapsed="false">
      <c r="A256" s="5" t="n">
        <v>6</v>
      </c>
      <c r="B256" s="5" t="n">
        <v>0</v>
      </c>
      <c r="C256" s="5" t="n">
        <v>0</v>
      </c>
      <c r="D256" s="5" t="n">
        <v>5</v>
      </c>
      <c r="E256" s="5" t="n">
        <v>4</v>
      </c>
      <c r="F256" s="5" t="n">
        <v>4</v>
      </c>
      <c r="G256" s="5" t="n">
        <v>14</v>
      </c>
      <c r="H256" s="5" t="n">
        <v>0</v>
      </c>
      <c r="I256" s="5" t="n">
        <v>519</v>
      </c>
      <c r="J256" s="5" t="n">
        <v>3</v>
      </c>
      <c r="K256" s="6" t="n">
        <v>173</v>
      </c>
      <c r="L256" s="7" t="n">
        <v>173</v>
      </c>
      <c r="M256" s="5" t="s">
        <v>25</v>
      </c>
      <c r="N256" s="5" t="str">
        <f aca="false">IF(M256="","",IF(B256&gt;0,U256,CONCATENATE("[",IF(M256="","",CONCATENATE("Al",IF(C256+(D256*(1+(C256*3)))&gt;1,VALUE(C256+(D256*(1+(C256*3)))),""),CONCATENATE(IF((E256*(1+(C256*3)))+(C256*H256)&gt;0," O",""),IF((E256*(1+(C256*3)))+(C256*H256)&gt;1,VALUE((E256*(1+(C256*3)))+(C256*H256)),"")),IF(F256=0,"",CONCATENATE("(OH)",IF((F256*(1+(C256*3)))+(C256*(4-H256))&gt;1,VALUE((F256*(1+(C256*3)))+(C256*(4-H256))),""))),IF(G256=0,"",CONCATENATE("(OH2)",IF(G256&gt;1,VALUE(G256),""))))),"]",IF(M256="","",IF(J256&gt;1,(CONCATENATE(VALUE(J256),"+")),"+")))))</f>
        <v>[Al5 O4(OH)4(OH2)14]3+</v>
      </c>
      <c r="O256" s="5" t="str">
        <f aca="false">IF(B256&gt;0,"",IF(C256=0,CONCATENATE("[",CONCATENATE("Al",IF(D256&gt;1,VALUE(D256),""),IF(E256=0,"",CONCATENATE(" O",IF(E256&gt;1,VALUE(E256),""))),IF(F256=0,"",CONCATENATE("(OH)",IF(F256&gt;1,VALUE(F256),""))),IF(G256=0,"",CONCATENATE("(OH2)",IF(G256&gt;1,VALUE(G256),"")))),"]",IF(J256&gt;1,(CONCATENATE(VALUE(J256),"+")),"+")),CONCATENATE("[",S256,IF(P256&gt;1,VALUE(P256),""),IF((D256*3)&gt;((E256*2)+F256),"+","")," ]",VALUE(4)," ",T256,IF(H256&gt;0,VALUE(H256+1),""),"-"," ")))</f>
        <v>[Al5 O4(OH)4(OH2)14]3+</v>
      </c>
      <c r="P256" s="5" t="str">
        <f aca="false">IF(C256&lt;1,"",(IF((3*D256)-(2*E256)-F256&gt;0, (3*D256)-(2*E256)-F256, 0)))</f>
        <v/>
      </c>
      <c r="Q256" s="5" t="str">
        <f aca="false">IF(C256&lt;1,"",(27*D256)+(16*(E256+F256+G256))+(F256+(G256*2)))</f>
        <v/>
      </c>
      <c r="R256" s="5" t="str">
        <f aca="false">IF(C256&lt;1,"",27+(16*(H256+(4-H256)))+(4-H256))</f>
        <v/>
      </c>
      <c r="S256" s="5" t="str">
        <f aca="false">CONCATENATE("[",CONCATENATE("Al",IF(D256&gt;1,VALUE(D256),""),IF(E256=0,"",CONCATENATE(" O",IF(E256&gt;1,VALUE(E256),""))),IF(F256=0,"",CONCATENATE("(OH)",IF(F256&gt;1,VALUE(F256),""))),IF(G256=0,"",CONCATENATE("(OH2)",IF(G256&gt;1,VALUE(G256),"")))),"]")</f>
        <v>[Al5 O4(OH)4(OH2)14]</v>
      </c>
      <c r="T256" s="5" t="str">
        <f aca="false">CONCATENATE("[",CONCATENATE("Al",IF(H256=0,"",CONCATENATE("O",IF(H256&gt;1,VALUE(H256),""))),CONCATENATE(IF((4-H256)&gt;0,"(OH)",""),IF((4-H256)&gt;1,VALUE(4-H256),""))),"]")</f>
        <v>[Al(OH)4]</v>
      </c>
      <c r="U256" s="5" t="str">
        <f aca="false">IF(B256&gt;0,IF(M256="","",CONCATENATE("[",IF(M256="","",CONCATENATE("Al",IF(D256&gt;1,VALUE(D256),""),IF(E256=0,"",CONCATENATE(" O",IF(E256&gt;1,VALUE(E256),""))),IF(F256=0,"",CONCATENATE("(OH)",IF(F256&gt;1,VALUE(F256),""))),IF(G256=0,"",CONCATENATE("(OH2)",IF(G256&gt;1,VALUE(G256),""))))),"]",IF(M256="","",IF(J256&gt;1,(CONCATENATE(VALUE(J256),"+")),"+")))),"")</f>
        <v/>
      </c>
    </row>
    <row r="257" s="4" customFormat="true" ht="14.05" hidden="false" customHeight="false" outlineLevel="0" collapsed="false">
      <c r="A257" s="5" t="n">
        <v>6</v>
      </c>
      <c r="B257" s="5" t="n">
        <v>0</v>
      </c>
      <c r="C257" s="5" t="n">
        <v>0</v>
      </c>
      <c r="D257" s="5" t="n">
        <v>5</v>
      </c>
      <c r="E257" s="5" t="n">
        <v>6</v>
      </c>
      <c r="F257" s="5" t="n">
        <v>0</v>
      </c>
      <c r="G257" s="5" t="n">
        <v>16</v>
      </c>
      <c r="H257" s="5" t="n">
        <v>0</v>
      </c>
      <c r="I257" s="5" t="n">
        <v>519</v>
      </c>
      <c r="J257" s="5" t="n">
        <v>3</v>
      </c>
      <c r="K257" s="6" t="n">
        <v>173</v>
      </c>
      <c r="L257" s="7" t="n">
        <v>173</v>
      </c>
      <c r="M257" s="5" t="s">
        <v>25</v>
      </c>
      <c r="N257" s="5" t="str">
        <f aca="false">IF(M257="","",IF(B257&gt;0,U257,CONCATENATE("[",IF(M257="","",CONCATENATE("Al",IF(C257+(D257*(1+(C257*3)))&gt;1,VALUE(C257+(D257*(1+(C257*3)))),""),CONCATENATE(IF((E257*(1+(C257*3)))+(C257*H257)&gt;0," O",""),IF((E257*(1+(C257*3)))+(C257*H257)&gt;1,VALUE((E257*(1+(C257*3)))+(C257*H257)),"")),IF(F257=0,"",CONCATENATE("(OH)",IF((F257*(1+(C257*3)))+(C257*(4-H257))&gt;1,VALUE((F257*(1+(C257*3)))+(C257*(4-H257))),""))),IF(G257=0,"",CONCATENATE("(OH2)",IF(G257&gt;1,VALUE(G257),""))))),"]",IF(M257="","",IF(J257&gt;1,(CONCATENATE(VALUE(J257),"+")),"+")))))</f>
        <v>[Al5 O6(OH2)16]3+</v>
      </c>
      <c r="O257" s="5" t="str">
        <f aca="false">IF(B257&gt;0,"",IF(C257=0,CONCATENATE("[",CONCATENATE("Al",IF(D257&gt;1,VALUE(D257),""),IF(E257=0,"",CONCATENATE(" O",IF(E257&gt;1,VALUE(E257),""))),IF(F257=0,"",CONCATENATE("(OH)",IF(F257&gt;1,VALUE(F257),""))),IF(G257=0,"",CONCATENATE("(OH2)",IF(G257&gt;1,VALUE(G257),"")))),"]",IF(J257&gt;1,(CONCATENATE(VALUE(J257),"+")),"+")),CONCATENATE("[",S257,IF(P257&gt;1,VALUE(P257),""),IF((D257*3)&gt;((E257*2)+F257),"+","")," ]",VALUE(4)," ",T257,IF(H257&gt;0,VALUE(H257+1),""),"-"," ")))</f>
        <v>[Al5 O6(OH2)16]3+</v>
      </c>
      <c r="P257" s="5" t="str">
        <f aca="false">IF(C257&lt;1,"",(IF((3*D257)-(2*E257)-F257&gt;0, (3*D257)-(2*E257)-F257, 0)))</f>
        <v/>
      </c>
      <c r="Q257" s="5" t="str">
        <f aca="false">IF(C257&lt;1,"",(27*D257)+(16*(E257+F257+G257))+(F257+(G257*2)))</f>
        <v/>
      </c>
      <c r="R257" s="5" t="str">
        <f aca="false">IF(C257&lt;1,"",27+(16*(H257+(4-H257)))+(4-H257))</f>
        <v/>
      </c>
      <c r="S257" s="5" t="str">
        <f aca="false">CONCATENATE("[",CONCATENATE("Al",IF(D257&gt;1,VALUE(D257),""),IF(E257=0,"",CONCATENATE(" O",IF(E257&gt;1,VALUE(E257),""))),IF(F257=0,"",CONCATENATE("(OH)",IF(F257&gt;1,VALUE(F257),""))),IF(G257=0,"",CONCATENATE("(OH2)",IF(G257&gt;1,VALUE(G257),"")))),"]")</f>
        <v>[Al5 O6(OH2)16]</v>
      </c>
      <c r="T257" s="5" t="str">
        <f aca="false">CONCATENATE("[",CONCATENATE("Al",IF(H257=0,"",CONCATENATE("O",IF(H257&gt;1,VALUE(H257),""))),CONCATENATE(IF((4-H257)&gt;0,"(OH)",""),IF((4-H257)&gt;1,VALUE(4-H257),""))),"]")</f>
        <v>[Al(OH)4]</v>
      </c>
      <c r="U257" s="5" t="str">
        <f aca="false">IF(B257&gt;0,IF(M257="","",CONCATENATE("[",IF(M257="","",CONCATENATE("Al",IF(D257&gt;1,VALUE(D257),""),IF(E257=0,"",CONCATENATE(" O",IF(E257&gt;1,VALUE(E257),""))),IF(F257=0,"",CONCATENATE("(OH)",IF(F257&gt;1,VALUE(F257),""))),IF(G257=0,"",CONCATENATE("(OH2)",IF(G257&gt;1,VALUE(G257),""))))),"]",IF(M257="","",IF(J257&gt;1,(CONCATENATE(VALUE(J257),"+")),"+")))),"")</f>
        <v/>
      </c>
    </row>
    <row r="258" s="4" customFormat="true" ht="14.05" hidden="false" customHeight="false" outlineLevel="0" collapsed="false">
      <c r="A258" s="5" t="n">
        <v>6</v>
      </c>
      <c r="B258" s="5" t="n">
        <v>0</v>
      </c>
      <c r="C258" s="5" t="n">
        <v>1</v>
      </c>
      <c r="D258" s="5" t="n">
        <v>3</v>
      </c>
      <c r="E258" s="5" t="n">
        <v>0</v>
      </c>
      <c r="F258" s="5" t="n">
        <v>6</v>
      </c>
      <c r="G258" s="5" t="n">
        <v>7</v>
      </c>
      <c r="H258" s="5" t="n">
        <v>4</v>
      </c>
      <c r="I258" s="5" t="n">
        <v>1327</v>
      </c>
      <c r="J258" s="5" t="n">
        <v>7</v>
      </c>
      <c r="K258" s="6" t="n">
        <v>189.571428571429</v>
      </c>
      <c r="L258" s="7" t="n">
        <v>189.571428571429</v>
      </c>
      <c r="M258" s="5" t="str">
        <f aca="false">IF(K258="no cation","",IF(L258="","non-candidate",""))</f>
        <v/>
      </c>
      <c r="N258" s="5" t="str">
        <f aca="false">IF(M258="","",IF(B258&gt;0,U258,CONCATENATE("[",IF(M258="","",CONCATENATE("Al",IF(C258+(D258*(1+(C258*3)))&gt;1,VALUE(C258+(D258*(1+(C258*3)))),""),CONCATENATE(IF((E258*(1+(C258*3)))+(C258*H258)&gt;0," O",""),IF((E258*(1+(C258*3)))+(C258*H258)&gt;1,VALUE((E258*(1+(C258*3)))+(C258*H258)),"")),IF(F258=0,"",CONCATENATE("(OH)",IF((F258*(1+(C258*3)))+(C258*(4-H258))&gt;1,VALUE((F258*(1+(C258*3)))+(C258*(4-H258))),""))),IF(G258=0,"",CONCATENATE("(OH2)",IF(G258&gt;1,VALUE(G258),""))))),"]",IF(M258="","",IF(J258&gt;1,(CONCATENATE(VALUE(J258),"+")),"+")))))</f>
        <v/>
      </c>
      <c r="O258" s="5" t="str">
        <f aca="false">IF(B258&gt;0,"",IF(C258=0,CONCATENATE("[",CONCATENATE("Al",IF(D258&gt;1,VALUE(D258),""),IF(E258=0,"",CONCATENATE(" O",IF(E258&gt;1,VALUE(E258),""))),IF(F258=0,"",CONCATENATE("(OH)",IF(F258&gt;1,VALUE(F258),""))),IF(G258=0,"",CONCATENATE("(OH2)",IF(G258&gt;1,VALUE(G258),"")))),"]",IF(J258&gt;1,(CONCATENATE(VALUE(J258),"+")),"+")),CONCATENATE("[",S258,IF(P258&gt;1,VALUE(P258),""),IF((D258*3)&gt;((E258*2)+F258),"+","")," ]",VALUE(4)," ",T258,IF(H258&gt;0,VALUE(H258+1),""),"-"," ")))</f>
        <v>[[Al3(OH)6(OH2)7]3+ ]4 [AlO4]5- </v>
      </c>
      <c r="P258" s="5" t="n">
        <f aca="false">IF(C258&lt;1,"",(IF((3*D258)-(2*E258)-F258&gt;0, (3*D258)-(2*E258)-F258, 0)))</f>
        <v>3</v>
      </c>
      <c r="Q258" s="5" t="n">
        <f aca="false">IF(C258&lt;1,"",(27*D258)+(16*(E258+F258+G258))+(F258+(G258*2)))</f>
        <v>309</v>
      </c>
      <c r="R258" s="5" t="n">
        <f aca="false">IF(C258&lt;1,"",27+(16*(H258+(4-H258)))+(4-H258))</f>
        <v>91</v>
      </c>
      <c r="S258" s="5" t="str">
        <f aca="false">CONCATENATE("[",CONCATENATE("Al",IF(D258&gt;1,VALUE(D258),""),IF(E258=0,"",CONCATENATE(" O",IF(E258&gt;1,VALUE(E258),""))),IF(F258=0,"",CONCATENATE("(OH)",IF(F258&gt;1,VALUE(F258),""))),IF(G258=0,"",CONCATENATE("(OH2)",IF(G258&gt;1,VALUE(G258),"")))),"]")</f>
        <v>[Al3(OH)6(OH2)7]</v>
      </c>
      <c r="T258" s="5" t="str">
        <f aca="false">CONCATENATE("[",CONCATENATE("Al",IF(H258=0,"",CONCATENATE("O",IF(H258&gt;1,VALUE(H258),""))),CONCATENATE(IF((4-H258)&gt;0,"(OH)",""),IF((4-H258)&gt;1,VALUE(4-H258),""))),"]")</f>
        <v>[AlO4]</v>
      </c>
      <c r="U258" s="5" t="str">
        <f aca="false">IF(B258&gt;0,IF(M258="","",CONCATENATE("[",IF(M258="","",CONCATENATE("Al",IF(D258&gt;1,VALUE(D258),""),IF(E258=0,"",CONCATENATE(" O",IF(E258&gt;1,VALUE(E258),""))),IF(F258=0,"",CONCATENATE("(OH)",IF(F258&gt;1,VALUE(F258),""))),IF(G258=0,"",CONCATENATE("(OH2)",IF(G258&gt;1,VALUE(G258),""))))),"]",IF(M258="","",IF(J258&gt;1,(CONCATENATE(VALUE(J258),"+")),"+")))),"")</f>
        <v/>
      </c>
    </row>
    <row r="259" s="4" customFormat="true" ht="14.05" hidden="false" customHeight="false" outlineLevel="0" collapsed="false">
      <c r="A259" s="5" t="n">
        <v>6</v>
      </c>
      <c r="B259" s="5" t="n">
        <v>0</v>
      </c>
      <c r="C259" s="5" t="n">
        <v>1</v>
      </c>
      <c r="D259" s="5" t="n">
        <v>3</v>
      </c>
      <c r="E259" s="5" t="n">
        <v>0</v>
      </c>
      <c r="F259" s="5" t="n">
        <v>7</v>
      </c>
      <c r="G259" s="5" t="n">
        <v>6</v>
      </c>
      <c r="H259" s="5" t="n">
        <v>0</v>
      </c>
      <c r="I259" s="5" t="n">
        <v>1327</v>
      </c>
      <c r="J259" s="5" t="n">
        <v>7</v>
      </c>
      <c r="K259" s="6" t="n">
        <v>189.571428571429</v>
      </c>
      <c r="L259" s="7" t="n">
        <v>189.571428571429</v>
      </c>
      <c r="M259" s="5" t="str">
        <f aca="false">IF(K259="no cation","",IF(L259="","non-candidate",""))</f>
        <v/>
      </c>
      <c r="N259" s="5" t="str">
        <f aca="false">IF(M259="","",IF(B259&gt;0,U259,CONCATENATE("[",IF(M259="","",CONCATENATE("Al",IF(C259+(D259*(1+(C259*3)))&gt;1,VALUE(C259+(D259*(1+(C259*3)))),""),CONCATENATE(IF((E259*(1+(C259*3)))+(C259*H259)&gt;0," O",""),IF((E259*(1+(C259*3)))+(C259*H259)&gt;1,VALUE((E259*(1+(C259*3)))+(C259*H259)),"")),IF(F259=0,"",CONCATENATE("(OH)",IF((F259*(1+(C259*3)))+(C259*(4-H259))&gt;1,VALUE((F259*(1+(C259*3)))+(C259*(4-H259))),""))),IF(G259=0,"",CONCATENATE("(OH2)",IF(G259&gt;1,VALUE(G259),""))))),"]",IF(M259="","",IF(J259&gt;1,(CONCATENATE(VALUE(J259),"+")),"+")))))</f>
        <v/>
      </c>
      <c r="O259" s="5" t="str">
        <f aca="false">IF(B259&gt;0,"",IF(C259=0,CONCATENATE("[",CONCATENATE("Al",IF(D259&gt;1,VALUE(D259),""),IF(E259=0,"",CONCATENATE(" O",IF(E259&gt;1,VALUE(E259),""))),IF(F259=0,"",CONCATENATE("(OH)",IF(F259&gt;1,VALUE(F259),""))),IF(G259=0,"",CONCATENATE("(OH2)",IF(G259&gt;1,VALUE(G259),"")))),"]",IF(J259&gt;1,(CONCATENATE(VALUE(J259),"+")),"+")),CONCATENATE("[",S259,IF(P259&gt;1,VALUE(P259),""),IF((D259*3)&gt;((E259*2)+F259),"+","")," ]",VALUE(4)," ",T259,IF(H259&gt;0,VALUE(H259+1),""),"-"," ")))</f>
        <v>[[Al3(OH)7(OH2)6]2+ ]4 [Al(OH)4]- </v>
      </c>
      <c r="P259" s="5" t="n">
        <f aca="false">IF(C259&lt;1,"",(IF((3*D259)-(2*E259)-F259&gt;0, (3*D259)-(2*E259)-F259, 0)))</f>
        <v>2</v>
      </c>
      <c r="Q259" s="5" t="n">
        <f aca="false">IF(C259&lt;1,"",(27*D259)+(16*(E259+F259+G259))+(F259+(G259*2)))</f>
        <v>308</v>
      </c>
      <c r="R259" s="5" t="n">
        <f aca="false">IF(C259&lt;1,"",27+(16*(H259+(4-H259)))+(4-H259))</f>
        <v>95</v>
      </c>
      <c r="S259" s="5" t="str">
        <f aca="false">CONCATENATE("[",CONCATENATE("Al",IF(D259&gt;1,VALUE(D259),""),IF(E259=0,"",CONCATENATE(" O",IF(E259&gt;1,VALUE(E259),""))),IF(F259=0,"",CONCATENATE("(OH)",IF(F259&gt;1,VALUE(F259),""))),IF(G259=0,"",CONCATENATE("(OH2)",IF(G259&gt;1,VALUE(G259),"")))),"]")</f>
        <v>[Al3(OH)7(OH2)6]</v>
      </c>
      <c r="T259" s="5" t="str">
        <f aca="false">CONCATENATE("[",CONCATENATE("Al",IF(H259=0,"",CONCATENATE("O",IF(H259&gt;1,VALUE(H259),""))),CONCATENATE(IF((4-H259)&gt;0,"(OH)",""),IF((4-H259)&gt;1,VALUE(4-H259),""))),"]")</f>
        <v>[Al(OH)4]</v>
      </c>
      <c r="U259" s="5" t="str">
        <f aca="false">IF(B259&gt;0,IF(M259="","",CONCATENATE("[",IF(M259="","",CONCATENATE("Al",IF(D259&gt;1,VALUE(D259),""),IF(E259=0,"",CONCATENATE(" O",IF(E259&gt;1,VALUE(E259),""))),IF(F259=0,"",CONCATENATE("(OH)",IF(F259&gt;1,VALUE(F259),""))),IF(G259=0,"",CONCATENATE("(OH2)",IF(G259&gt;1,VALUE(G259),""))))),"]",IF(M259="","",IF(J259&gt;1,(CONCATENATE(VALUE(J259),"+")),"+")))),"")</f>
        <v/>
      </c>
    </row>
    <row r="260" s="4" customFormat="true" ht="14.05" hidden="false" customHeight="false" outlineLevel="0" collapsed="false">
      <c r="A260" s="5" t="n">
        <v>6</v>
      </c>
      <c r="B260" s="5" t="n">
        <v>0</v>
      </c>
      <c r="C260" s="5" t="n">
        <v>1</v>
      </c>
      <c r="D260" s="5" t="n">
        <v>3</v>
      </c>
      <c r="E260" s="5" t="n">
        <v>1</v>
      </c>
      <c r="F260" s="5" t="n">
        <v>4</v>
      </c>
      <c r="G260" s="5" t="n">
        <v>8</v>
      </c>
      <c r="H260" s="5" t="n">
        <v>4</v>
      </c>
      <c r="I260" s="5" t="n">
        <v>1327</v>
      </c>
      <c r="J260" s="5" t="n">
        <v>7</v>
      </c>
      <c r="K260" s="6" t="n">
        <v>189.571428571429</v>
      </c>
      <c r="L260" s="7" t="n">
        <v>189.571428571429</v>
      </c>
      <c r="M260" s="5" t="str">
        <f aca="false">IF(K260="no cation","",IF(L260="","non-candidate",""))</f>
        <v/>
      </c>
      <c r="N260" s="5" t="str">
        <f aca="false">IF(M260="","",IF(B260&gt;0,U260,CONCATENATE("[",IF(M260="","",CONCATENATE("Al",IF(C260+(D260*(1+(C260*3)))&gt;1,VALUE(C260+(D260*(1+(C260*3)))),""),CONCATENATE(IF((E260*(1+(C260*3)))+(C260*H260)&gt;0," O",""),IF((E260*(1+(C260*3)))+(C260*H260)&gt;1,VALUE((E260*(1+(C260*3)))+(C260*H260)),"")),IF(F260=0,"",CONCATENATE("(OH)",IF((F260*(1+(C260*3)))+(C260*(4-H260))&gt;1,VALUE((F260*(1+(C260*3)))+(C260*(4-H260))),""))),IF(G260=0,"",CONCATENATE("(OH2)",IF(G260&gt;1,VALUE(G260),""))))),"]",IF(M260="","",IF(J260&gt;1,(CONCATENATE(VALUE(J260),"+")),"+")))))</f>
        <v/>
      </c>
      <c r="O260" s="5" t="str">
        <f aca="false">IF(B260&gt;0,"",IF(C260=0,CONCATENATE("[",CONCATENATE("Al",IF(D260&gt;1,VALUE(D260),""),IF(E260=0,"",CONCATENATE(" O",IF(E260&gt;1,VALUE(E260),""))),IF(F260=0,"",CONCATENATE("(OH)",IF(F260&gt;1,VALUE(F260),""))),IF(G260=0,"",CONCATENATE("(OH2)",IF(G260&gt;1,VALUE(G260),"")))),"]",IF(J260&gt;1,(CONCATENATE(VALUE(J260),"+")),"+")),CONCATENATE("[",S260,IF(P260&gt;1,VALUE(P260),""),IF((D260*3)&gt;((E260*2)+F260),"+","")," ]",VALUE(4)," ",T260,IF(H260&gt;0,VALUE(H260+1),""),"-"," ")))</f>
        <v>[[Al3 O(OH)4(OH2)8]3+ ]4 [AlO4]5- </v>
      </c>
      <c r="P260" s="5" t="n">
        <f aca="false">IF(C260&lt;1,"",(IF((3*D260)-(2*E260)-F260&gt;0, (3*D260)-(2*E260)-F260, 0)))</f>
        <v>3</v>
      </c>
      <c r="Q260" s="5" t="n">
        <f aca="false">IF(C260&lt;1,"",(27*D260)+(16*(E260+F260+G260))+(F260+(G260*2)))</f>
        <v>309</v>
      </c>
      <c r="R260" s="5" t="n">
        <f aca="false">IF(C260&lt;1,"",27+(16*(H260+(4-H260)))+(4-H260))</f>
        <v>91</v>
      </c>
      <c r="S260" s="5" t="str">
        <f aca="false">CONCATENATE("[",CONCATENATE("Al",IF(D260&gt;1,VALUE(D260),""),IF(E260=0,"",CONCATENATE(" O",IF(E260&gt;1,VALUE(E260),""))),IF(F260=0,"",CONCATENATE("(OH)",IF(F260&gt;1,VALUE(F260),""))),IF(G260=0,"",CONCATENATE("(OH2)",IF(G260&gt;1,VALUE(G260),"")))),"]")</f>
        <v>[Al3 O(OH)4(OH2)8]</v>
      </c>
      <c r="T260" s="5" t="str">
        <f aca="false">CONCATENATE("[",CONCATENATE("Al",IF(H260=0,"",CONCATENATE("O",IF(H260&gt;1,VALUE(H260),""))),CONCATENATE(IF((4-H260)&gt;0,"(OH)",""),IF((4-H260)&gt;1,VALUE(4-H260),""))),"]")</f>
        <v>[AlO4]</v>
      </c>
      <c r="U260" s="5" t="str">
        <f aca="false">IF(B260&gt;0,IF(M260="","",CONCATENATE("[",IF(M260="","",CONCATENATE("Al",IF(D260&gt;1,VALUE(D260),""),IF(E260=0,"",CONCATENATE(" O",IF(E260&gt;1,VALUE(E260),""))),IF(F260=0,"",CONCATENATE("(OH)",IF(F260&gt;1,VALUE(F260),""))),IF(G260=0,"",CONCATENATE("(OH2)",IF(G260&gt;1,VALUE(G260),""))))),"]",IF(M260="","",IF(J260&gt;1,(CONCATENATE(VALUE(J260),"+")),"+")))),"")</f>
        <v/>
      </c>
    </row>
    <row r="261" s="4" customFormat="true" ht="14.05" hidden="false" customHeight="false" outlineLevel="0" collapsed="false">
      <c r="A261" s="5" t="n">
        <v>6</v>
      </c>
      <c r="B261" s="5" t="n">
        <v>0</v>
      </c>
      <c r="C261" s="5" t="n">
        <v>1</v>
      </c>
      <c r="D261" s="5" t="n">
        <v>3</v>
      </c>
      <c r="E261" s="5" t="n">
        <v>1</v>
      </c>
      <c r="F261" s="5" t="n">
        <v>5</v>
      </c>
      <c r="G261" s="5" t="n">
        <v>7</v>
      </c>
      <c r="H261" s="5" t="n">
        <v>0</v>
      </c>
      <c r="I261" s="5" t="n">
        <v>1327</v>
      </c>
      <c r="J261" s="5" t="n">
        <v>7</v>
      </c>
      <c r="K261" s="6" t="n">
        <v>189.571428571429</v>
      </c>
      <c r="L261" s="7" t="n">
        <v>189.571428571429</v>
      </c>
      <c r="M261" s="5" t="str">
        <f aca="false">IF(K261="no cation","",IF(L261="","non-candidate",""))</f>
        <v/>
      </c>
      <c r="N261" s="5" t="str">
        <f aca="false">IF(M261="","",IF(B261&gt;0,U261,CONCATENATE("[",IF(M261="","",CONCATENATE("Al",IF(C261+(D261*(1+(C261*3)))&gt;1,VALUE(C261+(D261*(1+(C261*3)))),""),CONCATENATE(IF((E261*(1+(C261*3)))+(C261*H261)&gt;0," O",""),IF((E261*(1+(C261*3)))+(C261*H261)&gt;1,VALUE((E261*(1+(C261*3)))+(C261*H261)),"")),IF(F261=0,"",CONCATENATE("(OH)",IF((F261*(1+(C261*3)))+(C261*(4-H261))&gt;1,VALUE((F261*(1+(C261*3)))+(C261*(4-H261))),""))),IF(G261=0,"",CONCATENATE("(OH2)",IF(G261&gt;1,VALUE(G261),""))))),"]",IF(M261="","",IF(J261&gt;1,(CONCATENATE(VALUE(J261),"+")),"+")))))</f>
        <v/>
      </c>
      <c r="O261" s="5" t="str">
        <f aca="false">IF(B261&gt;0,"",IF(C261=0,CONCATENATE("[",CONCATENATE("Al",IF(D261&gt;1,VALUE(D261),""),IF(E261=0,"",CONCATENATE(" O",IF(E261&gt;1,VALUE(E261),""))),IF(F261=0,"",CONCATENATE("(OH)",IF(F261&gt;1,VALUE(F261),""))),IF(G261=0,"",CONCATENATE("(OH2)",IF(G261&gt;1,VALUE(G261),"")))),"]",IF(J261&gt;1,(CONCATENATE(VALUE(J261),"+")),"+")),CONCATENATE("[",S261,IF(P261&gt;1,VALUE(P261),""),IF((D261*3)&gt;((E261*2)+F261),"+","")," ]",VALUE(4)," ",T261,IF(H261&gt;0,VALUE(H261+1),""),"-"," ")))</f>
        <v>[[Al3 O(OH)5(OH2)7]2+ ]4 [Al(OH)4]- </v>
      </c>
      <c r="P261" s="5" t="n">
        <f aca="false">IF(C261&lt;1,"",(IF((3*D261)-(2*E261)-F261&gt;0, (3*D261)-(2*E261)-F261, 0)))</f>
        <v>2</v>
      </c>
      <c r="Q261" s="5" t="n">
        <f aca="false">IF(C261&lt;1,"",(27*D261)+(16*(E261+F261+G261))+(F261+(G261*2)))</f>
        <v>308</v>
      </c>
      <c r="R261" s="5" t="n">
        <f aca="false">IF(C261&lt;1,"",27+(16*(H261+(4-H261)))+(4-H261))</f>
        <v>95</v>
      </c>
      <c r="S261" s="5" t="str">
        <f aca="false">CONCATENATE("[",CONCATENATE("Al",IF(D261&gt;1,VALUE(D261),""),IF(E261=0,"",CONCATENATE(" O",IF(E261&gt;1,VALUE(E261),""))),IF(F261=0,"",CONCATENATE("(OH)",IF(F261&gt;1,VALUE(F261),""))),IF(G261=0,"",CONCATENATE("(OH2)",IF(G261&gt;1,VALUE(G261),"")))),"]")</f>
        <v>[Al3 O(OH)5(OH2)7]</v>
      </c>
      <c r="T261" s="5" t="str">
        <f aca="false">CONCATENATE("[",CONCATENATE("Al",IF(H261=0,"",CONCATENATE("O",IF(H261&gt;1,VALUE(H261),""))),CONCATENATE(IF((4-H261)&gt;0,"(OH)",""),IF((4-H261)&gt;1,VALUE(4-H261),""))),"]")</f>
        <v>[Al(OH)4]</v>
      </c>
      <c r="U261" s="5" t="str">
        <f aca="false">IF(B261&gt;0,IF(M261="","",CONCATENATE("[",IF(M261="","",CONCATENATE("Al",IF(D261&gt;1,VALUE(D261),""),IF(E261=0,"",CONCATENATE(" O",IF(E261&gt;1,VALUE(E261),""))),IF(F261=0,"",CONCATENATE("(OH)",IF(F261&gt;1,VALUE(F261),""))),IF(G261=0,"",CONCATENATE("(OH2)",IF(G261&gt;1,VALUE(G261),""))))),"]",IF(M261="","",IF(J261&gt;1,(CONCATENATE(VALUE(J261),"+")),"+")))),"")</f>
        <v/>
      </c>
    </row>
    <row r="262" s="4" customFormat="true" ht="14.05" hidden="false" customHeight="false" outlineLevel="0" collapsed="false">
      <c r="A262" s="3" t="n">
        <v>6</v>
      </c>
      <c r="B262" s="5" t="n">
        <v>0</v>
      </c>
      <c r="C262" s="5" t="n">
        <v>1</v>
      </c>
      <c r="D262" s="3" t="n">
        <v>3</v>
      </c>
      <c r="E262" s="3" t="n">
        <v>2</v>
      </c>
      <c r="F262" s="5" t="n">
        <v>2</v>
      </c>
      <c r="G262" s="5" t="n">
        <v>9</v>
      </c>
      <c r="H262" s="5" t="n">
        <v>4</v>
      </c>
      <c r="I262" s="5" t="n">
        <v>1327</v>
      </c>
      <c r="J262" s="5" t="n">
        <v>7</v>
      </c>
      <c r="K262" s="6" t="n">
        <v>189.571428571429</v>
      </c>
      <c r="L262" s="7" t="n">
        <v>189.571428571429</v>
      </c>
      <c r="M262" s="5" t="str">
        <f aca="false">IF(K262="no cation","",IF(L262="","non-candidate",""))</f>
        <v/>
      </c>
      <c r="N262" s="5" t="str">
        <f aca="false">IF(M262="","",IF(B262&gt;0,U262,CONCATENATE("[",IF(M262="","",CONCATENATE("Al",IF(C262+(D262*(1+(C262*3)))&gt;1,VALUE(C262+(D262*(1+(C262*3)))),""),CONCATENATE(IF((E262*(1+(C262*3)))+(C262*H262)&gt;0," O",""),IF((E262*(1+(C262*3)))+(C262*H262)&gt;1,VALUE((E262*(1+(C262*3)))+(C262*H262)),"")),IF(F262=0,"",CONCATENATE("(OH)",IF((F262*(1+(C262*3)))+(C262*(4-H262))&gt;1,VALUE((F262*(1+(C262*3)))+(C262*(4-H262))),""))),IF(G262=0,"",CONCATENATE("(OH2)",IF(G262&gt;1,VALUE(G262),""))))),"]",IF(M262="","",IF(J262&gt;1,(CONCATENATE(VALUE(J262),"+")),"+")))))</f>
        <v/>
      </c>
      <c r="O262" s="5" t="str">
        <f aca="false">IF(B262&gt;0,"",IF(C262=0,CONCATENATE("[",CONCATENATE("Al",IF(D262&gt;1,VALUE(D262),""),IF(E262=0,"",CONCATENATE(" O",IF(E262&gt;1,VALUE(E262),""))),IF(F262=0,"",CONCATENATE("(OH)",IF(F262&gt;1,VALUE(F262),""))),IF(G262=0,"",CONCATENATE("(OH2)",IF(G262&gt;1,VALUE(G262),"")))),"]",IF(J262&gt;1,(CONCATENATE(VALUE(J262),"+")),"+")),CONCATENATE("[",S262,IF(P262&gt;1,VALUE(P262),""),IF((D262*3)&gt;((E262*2)+F262),"+","")," ]",VALUE(4)," ",T262,IF(H262&gt;0,VALUE(H262+1),""),"-"," ")))</f>
        <v>[[Al3 O2(OH)2(OH2)9]3+ ]4 [AlO4]5- </v>
      </c>
      <c r="P262" s="5" t="n">
        <f aca="false">IF(C262&lt;1,"",(IF((3*D262)-(2*E262)-F262&gt;0, (3*D262)-(2*E262)-F262, 0)))</f>
        <v>3</v>
      </c>
      <c r="Q262" s="5" t="n">
        <f aca="false">IF(C262&lt;1,"",(27*D262)+(16*(E262+F262+G262))+(F262+(G262*2)))</f>
        <v>309</v>
      </c>
      <c r="R262" s="5" t="n">
        <f aca="false">IF(C262&lt;1,"",27+(16*(H262+(4-H262)))+(4-H262))</f>
        <v>91</v>
      </c>
      <c r="S262" s="5" t="str">
        <f aca="false">CONCATENATE("[",CONCATENATE("Al",IF(D262&gt;1,VALUE(D262),""),IF(E262=0,"",CONCATENATE(" O",IF(E262&gt;1,VALUE(E262),""))),IF(F262=0,"",CONCATENATE("(OH)",IF(F262&gt;1,VALUE(F262),""))),IF(G262=0,"",CONCATENATE("(OH2)",IF(G262&gt;1,VALUE(G262),"")))),"]")</f>
        <v>[Al3 O2(OH)2(OH2)9]</v>
      </c>
      <c r="T262" s="5" t="str">
        <f aca="false">CONCATENATE("[",CONCATENATE("Al",IF(H262=0,"",CONCATENATE("O",IF(H262&gt;1,VALUE(H262),""))),CONCATENATE(IF((4-H262)&gt;0,"(OH)",""),IF((4-H262)&gt;1,VALUE(4-H262),""))),"]")</f>
        <v>[AlO4]</v>
      </c>
      <c r="U262" s="5" t="str">
        <f aca="false">IF(B262&gt;0,IF(M262="","",CONCATENATE("[",IF(M262="","",CONCATENATE("Al",IF(D262&gt;1,VALUE(D262),""),IF(E262=0,"",CONCATENATE(" O",IF(E262&gt;1,VALUE(E262),""))),IF(F262=0,"",CONCATENATE("(OH)",IF(F262&gt;1,VALUE(F262),""))),IF(G262=0,"",CONCATENATE("(OH2)",IF(G262&gt;1,VALUE(G262),""))))),"]",IF(M262="","",IF(J262&gt;1,(CONCATENATE(VALUE(J262),"+")),"+")))),"")</f>
        <v/>
      </c>
    </row>
    <row r="263" s="4" customFormat="true" ht="14.05" hidden="false" customHeight="false" outlineLevel="0" collapsed="false">
      <c r="A263" s="5" t="n">
        <v>6</v>
      </c>
      <c r="B263" s="5" t="n">
        <v>0</v>
      </c>
      <c r="C263" s="5" t="n">
        <v>1</v>
      </c>
      <c r="D263" s="5" t="n">
        <v>3</v>
      </c>
      <c r="E263" s="5" t="n">
        <v>2</v>
      </c>
      <c r="F263" s="5" t="n">
        <v>3</v>
      </c>
      <c r="G263" s="5" t="n">
        <v>8</v>
      </c>
      <c r="H263" s="5" t="n">
        <v>0</v>
      </c>
      <c r="I263" s="5" t="n">
        <v>1327</v>
      </c>
      <c r="J263" s="5" t="n">
        <v>7</v>
      </c>
      <c r="K263" s="6" t="n">
        <v>189.571428571429</v>
      </c>
      <c r="L263" s="7" t="n">
        <v>189.571428571429</v>
      </c>
      <c r="M263" s="5" t="str">
        <f aca="false">IF(K263="no cation","",IF(L263="","non-candidate",""))</f>
        <v/>
      </c>
      <c r="N263" s="5" t="str">
        <f aca="false">IF(M263="","",IF(B263&gt;0,U263,CONCATENATE("[",IF(M263="","",CONCATENATE("Al",IF(C263+(D263*(1+(C263*3)))&gt;1,VALUE(C263+(D263*(1+(C263*3)))),""),CONCATENATE(IF((E263*(1+(C263*3)))+(C263*H263)&gt;0," O",""),IF((E263*(1+(C263*3)))+(C263*H263)&gt;1,VALUE((E263*(1+(C263*3)))+(C263*H263)),"")),IF(F263=0,"",CONCATENATE("(OH)",IF((F263*(1+(C263*3)))+(C263*(4-H263))&gt;1,VALUE((F263*(1+(C263*3)))+(C263*(4-H263))),""))),IF(G263=0,"",CONCATENATE("(OH2)",IF(G263&gt;1,VALUE(G263),""))))),"]",IF(M263="","",IF(J263&gt;1,(CONCATENATE(VALUE(J263),"+")),"+")))))</f>
        <v/>
      </c>
      <c r="O263" s="5" t="str">
        <f aca="false">IF(B263&gt;0,"",IF(C263=0,CONCATENATE("[",CONCATENATE("Al",IF(D263&gt;1,VALUE(D263),""),IF(E263=0,"",CONCATENATE(" O",IF(E263&gt;1,VALUE(E263),""))),IF(F263=0,"",CONCATENATE("(OH)",IF(F263&gt;1,VALUE(F263),""))),IF(G263=0,"",CONCATENATE("(OH2)",IF(G263&gt;1,VALUE(G263),"")))),"]",IF(J263&gt;1,(CONCATENATE(VALUE(J263),"+")),"+")),CONCATENATE("[",S263,IF(P263&gt;1,VALUE(P263),""),IF((D263*3)&gt;((E263*2)+F263),"+","")," ]",VALUE(4)," ",T263,IF(H263&gt;0,VALUE(H263+1),""),"-"," ")))</f>
        <v>[[Al3 O2(OH)3(OH2)8]2+ ]4 [Al(OH)4]- </v>
      </c>
      <c r="P263" s="5" t="n">
        <f aca="false">IF(C263&lt;1,"",(IF((3*D263)-(2*E263)-F263&gt;0, (3*D263)-(2*E263)-F263, 0)))</f>
        <v>2</v>
      </c>
      <c r="Q263" s="5" t="n">
        <f aca="false">IF(C263&lt;1,"",(27*D263)+(16*(E263+F263+G263))+(F263+(G263*2)))</f>
        <v>308</v>
      </c>
      <c r="R263" s="5" t="n">
        <f aca="false">IF(C263&lt;1,"",27+(16*(H263+(4-H263)))+(4-H263))</f>
        <v>95</v>
      </c>
      <c r="S263" s="5" t="str">
        <f aca="false">CONCATENATE("[",CONCATENATE("Al",IF(D263&gt;1,VALUE(D263),""),IF(E263=0,"",CONCATENATE(" O",IF(E263&gt;1,VALUE(E263),""))),IF(F263=0,"",CONCATENATE("(OH)",IF(F263&gt;1,VALUE(F263),""))),IF(G263=0,"",CONCATENATE("(OH2)",IF(G263&gt;1,VALUE(G263),"")))),"]")</f>
        <v>[Al3 O2(OH)3(OH2)8]</v>
      </c>
      <c r="T263" s="5" t="str">
        <f aca="false">CONCATENATE("[",CONCATENATE("Al",IF(H263=0,"",CONCATENATE("O",IF(H263&gt;1,VALUE(H263),""))),CONCATENATE(IF((4-H263)&gt;0,"(OH)",""),IF((4-H263)&gt;1,VALUE(4-H263),""))),"]")</f>
        <v>[Al(OH)4]</v>
      </c>
      <c r="U263" s="5" t="str">
        <f aca="false">IF(B263&gt;0,IF(M263="","",CONCATENATE("[",IF(M263="","",CONCATENATE("Al",IF(D263&gt;1,VALUE(D263),""),IF(E263=0,"",CONCATENATE(" O",IF(E263&gt;1,VALUE(E263),""))),IF(F263=0,"",CONCATENATE("(OH)",IF(F263&gt;1,VALUE(F263),""))),IF(G263=0,"",CONCATENATE("(OH2)",IF(G263&gt;1,VALUE(G263),""))))),"]",IF(M263="","",IF(J263&gt;1,(CONCATENATE(VALUE(J263),"+")),"+")))),"")</f>
        <v/>
      </c>
    </row>
    <row r="264" s="4" customFormat="true" ht="14.05" hidden="false" customHeight="false" outlineLevel="0" collapsed="false">
      <c r="A264" s="5" t="n">
        <v>6</v>
      </c>
      <c r="B264" s="5" t="n">
        <v>0</v>
      </c>
      <c r="C264" s="5" t="n">
        <v>1</v>
      </c>
      <c r="D264" s="5" t="n">
        <v>3</v>
      </c>
      <c r="E264" s="5" t="n">
        <v>3</v>
      </c>
      <c r="F264" s="5" t="n">
        <v>0</v>
      </c>
      <c r="G264" s="5" t="n">
        <v>10</v>
      </c>
      <c r="H264" s="5" t="n">
        <v>4</v>
      </c>
      <c r="I264" s="5" t="n">
        <v>1327</v>
      </c>
      <c r="J264" s="5" t="n">
        <v>7</v>
      </c>
      <c r="K264" s="6" t="n">
        <v>189.571428571429</v>
      </c>
      <c r="L264" s="7" t="n">
        <v>189.571428571429</v>
      </c>
      <c r="M264" s="5" t="str">
        <f aca="false">IF(K264="no cation","",IF(L264="","non-candidate",""))</f>
        <v/>
      </c>
      <c r="N264" s="5" t="str">
        <f aca="false">IF(M264="","",IF(B264&gt;0,U264,CONCATENATE("[",IF(M264="","",CONCATENATE("Al",IF(C264+(D264*(1+(C264*3)))&gt;1,VALUE(C264+(D264*(1+(C264*3)))),""),CONCATENATE(IF((E264*(1+(C264*3)))+(C264*H264)&gt;0," O",""),IF((E264*(1+(C264*3)))+(C264*H264)&gt;1,VALUE((E264*(1+(C264*3)))+(C264*H264)),"")),IF(F264=0,"",CONCATENATE("(OH)",IF((F264*(1+(C264*3)))+(C264*(4-H264))&gt;1,VALUE((F264*(1+(C264*3)))+(C264*(4-H264))),""))),IF(G264=0,"",CONCATENATE("(OH2)",IF(G264&gt;1,VALUE(G264),""))))),"]",IF(M264="","",IF(J264&gt;1,(CONCATENATE(VALUE(J264),"+")),"+")))))</f>
        <v/>
      </c>
      <c r="O264" s="5" t="str">
        <f aca="false">IF(B264&gt;0,"",IF(C264=0,CONCATENATE("[",CONCATENATE("Al",IF(D264&gt;1,VALUE(D264),""),IF(E264=0,"",CONCATENATE(" O",IF(E264&gt;1,VALUE(E264),""))),IF(F264=0,"",CONCATENATE("(OH)",IF(F264&gt;1,VALUE(F264),""))),IF(G264=0,"",CONCATENATE("(OH2)",IF(G264&gt;1,VALUE(G264),"")))),"]",IF(J264&gt;1,(CONCATENATE(VALUE(J264),"+")),"+")),CONCATENATE("[",S264,IF(P264&gt;1,VALUE(P264),""),IF((D264*3)&gt;((E264*2)+F264),"+","")," ]",VALUE(4)," ",T264,IF(H264&gt;0,VALUE(H264+1),""),"-"," ")))</f>
        <v>[[Al3 O3(OH2)10]3+ ]4 [AlO4]5- </v>
      </c>
      <c r="P264" s="5" t="n">
        <f aca="false">IF(C264&lt;1,"",(IF((3*D264)-(2*E264)-F264&gt;0, (3*D264)-(2*E264)-F264, 0)))</f>
        <v>3</v>
      </c>
      <c r="Q264" s="5" t="n">
        <f aca="false">IF(C264&lt;1,"",(27*D264)+(16*(E264+F264+G264))+(F264+(G264*2)))</f>
        <v>309</v>
      </c>
      <c r="R264" s="5" t="n">
        <f aca="false">IF(C264&lt;1,"",27+(16*(H264+(4-H264)))+(4-H264))</f>
        <v>91</v>
      </c>
      <c r="S264" s="5" t="str">
        <f aca="false">CONCATENATE("[",CONCATENATE("Al",IF(D264&gt;1,VALUE(D264),""),IF(E264=0,"",CONCATENATE(" O",IF(E264&gt;1,VALUE(E264),""))),IF(F264=0,"",CONCATENATE("(OH)",IF(F264&gt;1,VALUE(F264),""))),IF(G264=0,"",CONCATENATE("(OH2)",IF(G264&gt;1,VALUE(G264),"")))),"]")</f>
        <v>[Al3 O3(OH2)10]</v>
      </c>
      <c r="T264" s="5" t="str">
        <f aca="false">CONCATENATE("[",CONCATENATE("Al",IF(H264=0,"",CONCATENATE("O",IF(H264&gt;1,VALUE(H264),""))),CONCATENATE(IF((4-H264)&gt;0,"(OH)",""),IF((4-H264)&gt;1,VALUE(4-H264),""))),"]")</f>
        <v>[AlO4]</v>
      </c>
      <c r="U264" s="5" t="str">
        <f aca="false">IF(B264&gt;0,IF(M264="","",CONCATENATE("[",IF(M264="","",CONCATENATE("Al",IF(D264&gt;1,VALUE(D264),""),IF(E264=0,"",CONCATENATE(" O",IF(E264&gt;1,VALUE(E264),""))),IF(F264=0,"",CONCATENATE("(OH)",IF(F264&gt;1,VALUE(F264),""))),IF(G264=0,"",CONCATENATE("(OH2)",IF(G264&gt;1,VALUE(G264),""))))),"]",IF(M264="","",IF(J264&gt;1,(CONCATENATE(VALUE(J264),"+")),"+")))),"")</f>
        <v/>
      </c>
    </row>
    <row r="265" s="4" customFormat="true" ht="14.05" hidden="false" customHeight="false" outlineLevel="0" collapsed="false">
      <c r="A265" s="5" t="n">
        <v>6</v>
      </c>
      <c r="B265" s="5" t="n">
        <v>0</v>
      </c>
      <c r="C265" s="5" t="n">
        <v>1</v>
      </c>
      <c r="D265" s="5" t="n">
        <v>3</v>
      </c>
      <c r="E265" s="5" t="n">
        <v>3</v>
      </c>
      <c r="F265" s="5" t="n">
        <v>1</v>
      </c>
      <c r="G265" s="5" t="n">
        <v>9</v>
      </c>
      <c r="H265" s="5" t="n">
        <v>0</v>
      </c>
      <c r="I265" s="5" t="n">
        <v>1327</v>
      </c>
      <c r="J265" s="5" t="n">
        <v>7</v>
      </c>
      <c r="K265" s="6" t="n">
        <v>189.571428571429</v>
      </c>
      <c r="L265" s="7" t="n">
        <v>189.571428571429</v>
      </c>
      <c r="M265" s="5" t="str">
        <f aca="false">IF(K265="no cation","",IF(L265="","non-candidate",""))</f>
        <v/>
      </c>
      <c r="N265" s="5" t="str">
        <f aca="false">IF(M265="","",IF(B265&gt;0,U265,CONCATENATE("[",IF(M265="","",CONCATENATE("Al",IF(C265+(D265*(1+(C265*3)))&gt;1,VALUE(C265+(D265*(1+(C265*3)))),""),CONCATENATE(IF((E265*(1+(C265*3)))+(C265*H265)&gt;0," O",""),IF((E265*(1+(C265*3)))+(C265*H265)&gt;1,VALUE((E265*(1+(C265*3)))+(C265*H265)),"")),IF(F265=0,"",CONCATENATE("(OH)",IF((F265*(1+(C265*3)))+(C265*(4-H265))&gt;1,VALUE((F265*(1+(C265*3)))+(C265*(4-H265))),""))),IF(G265=0,"",CONCATENATE("(OH2)",IF(G265&gt;1,VALUE(G265),""))))),"]",IF(M265="","",IF(J265&gt;1,(CONCATENATE(VALUE(J265),"+")),"+")))))</f>
        <v/>
      </c>
      <c r="O265" s="5" t="str">
        <f aca="false">IF(B265&gt;0,"",IF(C265=0,CONCATENATE("[",CONCATENATE("Al",IF(D265&gt;1,VALUE(D265),""),IF(E265=0,"",CONCATENATE(" O",IF(E265&gt;1,VALUE(E265),""))),IF(F265=0,"",CONCATENATE("(OH)",IF(F265&gt;1,VALUE(F265),""))),IF(G265=0,"",CONCATENATE("(OH2)",IF(G265&gt;1,VALUE(G265),"")))),"]",IF(J265&gt;1,(CONCATENATE(VALUE(J265),"+")),"+")),CONCATENATE("[",S265,IF(P265&gt;1,VALUE(P265),""),IF((D265*3)&gt;((E265*2)+F265),"+","")," ]",VALUE(4)," ",T265,IF(H265&gt;0,VALUE(H265+1),""),"-"," ")))</f>
        <v>[[Al3 O3(OH)(OH2)9]2+ ]4 [Al(OH)4]- </v>
      </c>
      <c r="P265" s="5" t="n">
        <f aca="false">IF(C265&lt;1,"",(IF((3*D265)-(2*E265)-F265&gt;0, (3*D265)-(2*E265)-F265, 0)))</f>
        <v>2</v>
      </c>
      <c r="Q265" s="5" t="n">
        <f aca="false">IF(C265&lt;1,"",(27*D265)+(16*(E265+F265+G265))+(F265+(G265*2)))</f>
        <v>308</v>
      </c>
      <c r="R265" s="5" t="n">
        <f aca="false">IF(C265&lt;1,"",27+(16*(H265+(4-H265)))+(4-H265))</f>
        <v>95</v>
      </c>
      <c r="S265" s="5" t="str">
        <f aca="false">CONCATENATE("[",CONCATENATE("Al",IF(D265&gt;1,VALUE(D265),""),IF(E265=0,"",CONCATENATE(" O",IF(E265&gt;1,VALUE(E265),""))),IF(F265=0,"",CONCATENATE("(OH)",IF(F265&gt;1,VALUE(F265),""))),IF(G265=0,"",CONCATENATE("(OH2)",IF(G265&gt;1,VALUE(G265),"")))),"]")</f>
        <v>[Al3 O3(OH)(OH2)9]</v>
      </c>
      <c r="T265" s="5" t="str">
        <f aca="false">CONCATENATE("[",CONCATENATE("Al",IF(H265=0,"",CONCATENATE("O",IF(H265&gt;1,VALUE(H265),""))),CONCATENATE(IF((4-H265)&gt;0,"(OH)",""),IF((4-H265)&gt;1,VALUE(4-H265),""))),"]")</f>
        <v>[Al(OH)4]</v>
      </c>
      <c r="U265" s="5" t="str">
        <f aca="false">IF(B265&gt;0,IF(M265="","",CONCATENATE("[",IF(M265="","",CONCATENATE("Al",IF(D265&gt;1,VALUE(D265),""),IF(E265=0,"",CONCATENATE(" O",IF(E265&gt;1,VALUE(E265),""))),IF(F265=0,"",CONCATENATE("(OH)",IF(F265&gt;1,VALUE(F265),""))),IF(G265=0,"",CONCATENATE("(OH2)",IF(G265&gt;1,VALUE(G265),""))))),"]",IF(M265="","",IF(J265&gt;1,(CONCATENATE(VALUE(J265),"+")),"+")))),"")</f>
        <v/>
      </c>
    </row>
    <row r="266" s="4" customFormat="true" ht="14.05" hidden="false" customHeight="false" outlineLevel="0" collapsed="false">
      <c r="A266" s="5" t="n">
        <v>4</v>
      </c>
      <c r="B266" s="5" t="n">
        <v>0</v>
      </c>
      <c r="C266" s="5" t="n">
        <v>0</v>
      </c>
      <c r="D266" s="5" t="n">
        <v>6</v>
      </c>
      <c r="E266" s="5" t="n">
        <v>2</v>
      </c>
      <c r="F266" s="5" t="n">
        <v>12</v>
      </c>
      <c r="G266" s="5" t="n">
        <v>0</v>
      </c>
      <c r="H266" s="5" t="n">
        <v>0</v>
      </c>
      <c r="I266" s="5" t="n">
        <v>398</v>
      </c>
      <c r="J266" s="5" t="n">
        <v>2</v>
      </c>
      <c r="K266" s="6" t="n">
        <v>199</v>
      </c>
      <c r="L266" s="7" t="n">
        <v>199</v>
      </c>
      <c r="M266" s="5" t="s">
        <v>24</v>
      </c>
      <c r="N266" s="5" t="str">
        <f aca="false">IF(M266="","",IF(B266&gt;0,U266,CONCATENATE("[",IF(M266="","",CONCATENATE("Al",IF(C266+(D266*(1+(C266*3)))&gt;1,VALUE(C266+(D266*(1+(C266*3)))),""),CONCATENATE(IF((E266*(1+(C266*3)))+(C266*H266)&gt;0," O",""),IF((E266*(1+(C266*3)))+(C266*H266)&gt;1,VALUE((E266*(1+(C266*3)))+(C266*H266)),"")),IF(F266=0,"",CONCATENATE("(OH)",IF((F266*(1+(C266*3)))+(C266*(4-H266))&gt;1,VALUE((F266*(1+(C266*3)))+(C266*(4-H266))),""))),IF(G266=0,"",CONCATENATE("(OH2)",IF(G266&gt;1,VALUE(G266),""))))),"]",IF(M266="","",IF(J266&gt;1,(CONCATENATE(VALUE(J266),"+")),"+")))))</f>
        <v>[Al6 O2(OH)12]2+</v>
      </c>
      <c r="O266" s="5" t="str">
        <f aca="false">IF(B266&gt;0,"",IF(C266=0,CONCATENATE("[",CONCATENATE("Al",IF(D266&gt;1,VALUE(D266),""),IF(E266=0,"",CONCATENATE(" O",IF(E266&gt;1,VALUE(E266),""))),IF(F266=0,"",CONCATENATE("(OH)",IF(F266&gt;1,VALUE(F266),""))),IF(G266=0,"",CONCATENATE("(OH2)",IF(G266&gt;1,VALUE(G266),"")))),"]",IF(J266&gt;1,(CONCATENATE(VALUE(J266),"+")),"+")),CONCATENATE("[",S266,IF(P266&gt;1,VALUE(P266),""),IF((D266*3)&gt;((E266*2)+F266),"+","")," ]",VALUE(4)," ",T266,IF(H266&gt;0,VALUE(H266+1),""),"-"," ")))</f>
        <v>[Al6 O2(OH)12]2+</v>
      </c>
      <c r="P266" s="5" t="str">
        <f aca="false">IF(C266&lt;1,"",(IF((3*D266)-(2*E266)-F266&gt;0, (3*D266)-(2*E266)-F266, 0)))</f>
        <v/>
      </c>
      <c r="Q266" s="5" t="str">
        <f aca="false">IF(C266&lt;1,"",(27*D266)+(16*(E266+F266+G266))+(F266+(G266*2)))</f>
        <v/>
      </c>
      <c r="R266" s="5" t="str">
        <f aca="false">IF(C266&lt;1,"",27+(16*(H266+(4-H266)))+(4-H266))</f>
        <v/>
      </c>
      <c r="S266" s="5" t="str">
        <f aca="false">CONCATENATE("[",CONCATENATE("Al",IF(D266&gt;1,VALUE(D266),""),IF(E266=0,"",CONCATENATE(" O",IF(E266&gt;1,VALUE(E266),""))),IF(F266=0,"",CONCATENATE("(OH)",IF(F266&gt;1,VALUE(F266),""))),IF(G266=0,"",CONCATENATE("(OH2)",IF(G266&gt;1,VALUE(G266),"")))),"]")</f>
        <v>[Al6 O2(OH)12]</v>
      </c>
      <c r="T266" s="5" t="str">
        <f aca="false">CONCATENATE("[",CONCATENATE("Al",IF(H266=0,"",CONCATENATE("O",IF(H266&gt;1,VALUE(H266),""))),CONCATENATE(IF((4-H266)&gt;0,"(OH)",""),IF((4-H266)&gt;1,VALUE(4-H266),""))),"]")</f>
        <v>[Al(OH)4]</v>
      </c>
      <c r="U266" s="5" t="str">
        <f aca="false">IF(B266&gt;0,IF(M266="","",CONCATENATE("[",IF(M266="","",CONCATENATE("Al",IF(D266&gt;1,VALUE(D266),""),IF(E266=0,"",CONCATENATE(" O",IF(E266&gt;1,VALUE(E266),""))),IF(F266=0,"",CONCATENATE("(OH)",IF(F266&gt;1,VALUE(F266),""))),IF(G266=0,"",CONCATENATE("(OH2)",IF(G266&gt;1,VALUE(G266),""))))),"]",IF(M266="","",IF(J266&gt;1,(CONCATENATE(VALUE(J266),"+")),"+")))),"")</f>
        <v/>
      </c>
    </row>
    <row r="267" s="4" customFormat="true" ht="14.05" hidden="false" customHeight="false" outlineLevel="0" collapsed="false">
      <c r="A267" s="5" t="n">
        <v>4</v>
      </c>
      <c r="B267" s="5" t="n">
        <v>0</v>
      </c>
      <c r="C267" s="5" t="n">
        <v>0</v>
      </c>
      <c r="D267" s="5" t="n">
        <v>6</v>
      </c>
      <c r="E267" s="5" t="n">
        <v>4</v>
      </c>
      <c r="F267" s="5" t="n">
        <v>8</v>
      </c>
      <c r="G267" s="5" t="n">
        <v>2</v>
      </c>
      <c r="H267" s="5" t="n">
        <v>0</v>
      </c>
      <c r="I267" s="5" t="n">
        <v>398</v>
      </c>
      <c r="J267" s="5" t="n">
        <v>2</v>
      </c>
      <c r="K267" s="6" t="n">
        <v>199</v>
      </c>
      <c r="L267" s="7" t="n">
        <v>199</v>
      </c>
      <c r="M267" s="5" t="s">
        <v>24</v>
      </c>
      <c r="N267" s="5" t="str">
        <f aca="false">IF(M267="","",IF(B267&gt;0,U267,CONCATENATE("[",IF(M267="","",CONCATENATE("Al",IF(C267+(D267*(1+(C267*3)))&gt;1,VALUE(C267+(D267*(1+(C267*3)))),""),CONCATENATE(IF((E267*(1+(C267*3)))+(C267*H267)&gt;0," O",""),IF((E267*(1+(C267*3)))+(C267*H267)&gt;1,VALUE((E267*(1+(C267*3)))+(C267*H267)),"")),IF(F267=0,"",CONCATENATE("(OH)",IF((F267*(1+(C267*3)))+(C267*(4-H267))&gt;1,VALUE((F267*(1+(C267*3)))+(C267*(4-H267))),""))),IF(G267=0,"",CONCATENATE("(OH2)",IF(G267&gt;1,VALUE(G267),""))))),"]",IF(M267="","",IF(J267&gt;1,(CONCATENATE(VALUE(J267),"+")),"+")))))</f>
        <v>[Al6 O4(OH)8(OH2)2]2+</v>
      </c>
      <c r="O267" s="5" t="str">
        <f aca="false">IF(B267&gt;0,"",IF(C267=0,CONCATENATE("[",CONCATENATE("Al",IF(D267&gt;1,VALUE(D267),""),IF(E267=0,"",CONCATENATE(" O",IF(E267&gt;1,VALUE(E267),""))),IF(F267=0,"",CONCATENATE("(OH)",IF(F267&gt;1,VALUE(F267),""))),IF(G267=0,"",CONCATENATE("(OH2)",IF(G267&gt;1,VALUE(G267),"")))),"]",IF(J267&gt;1,(CONCATENATE(VALUE(J267),"+")),"+")),CONCATENATE("[",S267,IF(P267&gt;1,VALUE(P267),""),IF((D267*3)&gt;((E267*2)+F267),"+","")," ]",VALUE(4)," ",T267,IF(H267&gt;0,VALUE(H267+1),""),"-"," ")))</f>
        <v>[Al6 O4(OH)8(OH2)2]2+</v>
      </c>
      <c r="P267" s="5" t="str">
        <f aca="false">IF(C267&lt;1,"",(IF((3*D267)-(2*E267)-F267&gt;0, (3*D267)-(2*E267)-F267, 0)))</f>
        <v/>
      </c>
      <c r="Q267" s="5" t="str">
        <f aca="false">IF(C267&lt;1,"",(27*D267)+(16*(E267+F267+G267))+(F267+(G267*2)))</f>
        <v/>
      </c>
      <c r="R267" s="5" t="str">
        <f aca="false">IF(C267&lt;1,"",27+(16*(H267+(4-H267)))+(4-H267))</f>
        <v/>
      </c>
      <c r="S267" s="5" t="str">
        <f aca="false">CONCATENATE("[",CONCATENATE("Al",IF(D267&gt;1,VALUE(D267),""),IF(E267=0,"",CONCATENATE(" O",IF(E267&gt;1,VALUE(E267),""))),IF(F267=0,"",CONCATENATE("(OH)",IF(F267&gt;1,VALUE(F267),""))),IF(G267=0,"",CONCATENATE("(OH2)",IF(G267&gt;1,VALUE(G267),"")))),"]")</f>
        <v>[Al6 O4(OH)8(OH2)2]</v>
      </c>
      <c r="T267" s="5" t="str">
        <f aca="false">CONCATENATE("[",CONCATENATE("Al",IF(H267=0,"",CONCATENATE("O",IF(H267&gt;1,VALUE(H267),""))),CONCATENATE(IF((4-H267)&gt;0,"(OH)",""),IF((4-H267)&gt;1,VALUE(4-H267),""))),"]")</f>
        <v>[Al(OH)4]</v>
      </c>
      <c r="U267" s="5" t="str">
        <f aca="false">IF(B267&gt;0,IF(M267="","",CONCATENATE("[",IF(M267="","",CONCATENATE("Al",IF(D267&gt;1,VALUE(D267),""),IF(E267=0,"",CONCATENATE(" O",IF(E267&gt;1,VALUE(E267),""))),IF(F267=0,"",CONCATENATE("(OH)",IF(F267&gt;1,VALUE(F267),""))),IF(G267=0,"",CONCATENATE("(OH2)",IF(G267&gt;1,VALUE(G267),""))))),"]",IF(M267="","",IF(J267&gt;1,(CONCATENATE(VALUE(J267),"+")),"+")))),"")</f>
        <v/>
      </c>
    </row>
    <row r="268" s="4" customFormat="true" ht="14.05" hidden="false" customHeight="false" outlineLevel="0" collapsed="false">
      <c r="A268" s="5" t="n">
        <v>4</v>
      </c>
      <c r="B268" s="5" t="n">
        <v>0</v>
      </c>
      <c r="C268" s="5" t="n">
        <v>0</v>
      </c>
      <c r="D268" s="5" t="n">
        <v>6</v>
      </c>
      <c r="E268" s="5" t="n">
        <v>6</v>
      </c>
      <c r="F268" s="5" t="n">
        <v>4</v>
      </c>
      <c r="G268" s="5" t="n">
        <v>4</v>
      </c>
      <c r="H268" s="5" t="n">
        <v>0</v>
      </c>
      <c r="I268" s="5" t="n">
        <v>398</v>
      </c>
      <c r="J268" s="5" t="n">
        <v>2</v>
      </c>
      <c r="K268" s="6" t="n">
        <v>199</v>
      </c>
      <c r="L268" s="7" t="n">
        <v>199</v>
      </c>
      <c r="M268" s="5" t="s">
        <v>24</v>
      </c>
      <c r="N268" s="5" t="str">
        <f aca="false">IF(M268="","",IF(B268&gt;0,U268,CONCATENATE("[",IF(M268="","",CONCATENATE("Al",IF(C268+(D268*(1+(C268*3)))&gt;1,VALUE(C268+(D268*(1+(C268*3)))),""),CONCATENATE(IF((E268*(1+(C268*3)))+(C268*H268)&gt;0," O",""),IF((E268*(1+(C268*3)))+(C268*H268)&gt;1,VALUE((E268*(1+(C268*3)))+(C268*H268)),"")),IF(F268=0,"",CONCATENATE("(OH)",IF((F268*(1+(C268*3)))+(C268*(4-H268))&gt;1,VALUE((F268*(1+(C268*3)))+(C268*(4-H268))),""))),IF(G268=0,"",CONCATENATE("(OH2)",IF(G268&gt;1,VALUE(G268),""))))),"]",IF(M268="","",IF(J268&gt;1,(CONCATENATE(VALUE(J268),"+")),"+")))))</f>
        <v>[Al6 O6(OH)4(OH2)4]2+</v>
      </c>
      <c r="O268" s="5" t="str">
        <f aca="false">IF(B268&gt;0,"",IF(C268=0,CONCATENATE("[",CONCATENATE("Al",IF(D268&gt;1,VALUE(D268),""),IF(E268=0,"",CONCATENATE(" O",IF(E268&gt;1,VALUE(E268),""))),IF(F268=0,"",CONCATENATE("(OH)",IF(F268&gt;1,VALUE(F268),""))),IF(G268=0,"",CONCATENATE("(OH2)",IF(G268&gt;1,VALUE(G268),"")))),"]",IF(J268&gt;1,(CONCATENATE(VALUE(J268),"+")),"+")),CONCATENATE("[",S268,IF(P268&gt;1,VALUE(P268),""),IF((D268*3)&gt;((E268*2)+F268),"+","")," ]",VALUE(4)," ",T268,IF(H268&gt;0,VALUE(H268+1),""),"-"," ")))</f>
        <v>[Al6 O6(OH)4(OH2)4]2+</v>
      </c>
      <c r="P268" s="5" t="str">
        <f aca="false">IF(C268&lt;1,"",(IF((3*D268)-(2*E268)-F268&gt;0, (3*D268)-(2*E268)-F268, 0)))</f>
        <v/>
      </c>
      <c r="Q268" s="5" t="str">
        <f aca="false">IF(C268&lt;1,"",(27*D268)+(16*(E268+F268+G268))+(F268+(G268*2)))</f>
        <v/>
      </c>
      <c r="R268" s="5" t="str">
        <f aca="false">IF(C268&lt;1,"",27+(16*(H268+(4-H268)))+(4-H268))</f>
        <v/>
      </c>
      <c r="S268" s="5" t="str">
        <f aca="false">CONCATENATE("[",CONCATENATE("Al",IF(D268&gt;1,VALUE(D268),""),IF(E268=0,"",CONCATENATE(" O",IF(E268&gt;1,VALUE(E268),""))),IF(F268=0,"",CONCATENATE("(OH)",IF(F268&gt;1,VALUE(F268),""))),IF(G268=0,"",CONCATENATE("(OH2)",IF(G268&gt;1,VALUE(G268),"")))),"]")</f>
        <v>[Al6 O6(OH)4(OH2)4]</v>
      </c>
      <c r="T268" s="5" t="str">
        <f aca="false">CONCATENATE("[",CONCATENATE("Al",IF(H268=0,"",CONCATENATE("O",IF(H268&gt;1,VALUE(H268),""))),CONCATENATE(IF((4-H268)&gt;0,"(OH)",""),IF((4-H268)&gt;1,VALUE(4-H268),""))),"]")</f>
        <v>[Al(OH)4]</v>
      </c>
      <c r="U268" s="5" t="str">
        <f aca="false">IF(B268&gt;0,IF(M268="","",CONCATENATE("[",IF(M268="","",CONCATENATE("Al",IF(D268&gt;1,VALUE(D268),""),IF(E268=0,"",CONCATENATE(" O",IF(E268&gt;1,VALUE(E268),""))),IF(F268=0,"",CONCATENATE("(OH)",IF(F268&gt;1,VALUE(F268),""))),IF(G268=0,"",CONCATENATE("(OH2)",IF(G268&gt;1,VALUE(G268),""))))),"]",IF(M268="","",IF(J268&gt;1,(CONCATENATE(VALUE(J268),"+")),"+")))),"")</f>
        <v/>
      </c>
    </row>
    <row r="269" s="4" customFormat="true" ht="14.05" hidden="false" customHeight="false" outlineLevel="0" collapsed="false">
      <c r="A269" s="5" t="n">
        <v>4</v>
      </c>
      <c r="B269" s="5" t="n">
        <v>0</v>
      </c>
      <c r="C269" s="5" t="n">
        <v>0</v>
      </c>
      <c r="D269" s="5" t="n">
        <v>6</v>
      </c>
      <c r="E269" s="5" t="n">
        <v>8</v>
      </c>
      <c r="F269" s="5" t="n">
        <v>0</v>
      </c>
      <c r="G269" s="5" t="n">
        <v>6</v>
      </c>
      <c r="H269" s="5" t="n">
        <v>0</v>
      </c>
      <c r="I269" s="5" t="n">
        <v>398</v>
      </c>
      <c r="J269" s="5" t="n">
        <v>2</v>
      </c>
      <c r="K269" s="6" t="n">
        <v>199</v>
      </c>
      <c r="L269" s="7" t="n">
        <v>199</v>
      </c>
      <c r="M269" s="5" t="s">
        <v>24</v>
      </c>
      <c r="N269" s="5" t="str">
        <f aca="false">IF(M269="","",IF(B269&gt;0,U269,CONCATENATE("[",IF(M269="","",CONCATENATE("Al",IF(C269+(D269*(1+(C269*3)))&gt;1,VALUE(C269+(D269*(1+(C269*3)))),""),CONCATENATE(IF((E269*(1+(C269*3)))+(C269*H269)&gt;0," O",""),IF((E269*(1+(C269*3)))+(C269*H269)&gt;1,VALUE((E269*(1+(C269*3)))+(C269*H269)),"")),IF(F269=0,"",CONCATENATE("(OH)",IF((F269*(1+(C269*3)))+(C269*(4-H269))&gt;1,VALUE((F269*(1+(C269*3)))+(C269*(4-H269))),""))),IF(G269=0,"",CONCATENATE("(OH2)",IF(G269&gt;1,VALUE(G269),""))))),"]",IF(M269="","",IF(J269&gt;1,(CONCATENATE(VALUE(J269),"+")),"+")))))</f>
        <v>[Al6 O8(OH2)6]2+</v>
      </c>
      <c r="O269" s="5" t="str">
        <f aca="false">IF(B269&gt;0,"",IF(C269=0,CONCATENATE("[",CONCATENATE("Al",IF(D269&gt;1,VALUE(D269),""),IF(E269=0,"",CONCATENATE(" O",IF(E269&gt;1,VALUE(E269),""))),IF(F269=0,"",CONCATENATE("(OH)",IF(F269&gt;1,VALUE(F269),""))),IF(G269=0,"",CONCATENATE("(OH2)",IF(G269&gt;1,VALUE(G269),"")))),"]",IF(J269&gt;1,(CONCATENATE(VALUE(J269),"+")),"+")),CONCATENATE("[",S269,IF(P269&gt;1,VALUE(P269),""),IF((D269*3)&gt;((E269*2)+F269),"+","")," ]",VALUE(4)," ",T269,IF(H269&gt;0,VALUE(H269+1),""),"-"," ")))</f>
        <v>[Al6 O8(OH2)6]2+</v>
      </c>
      <c r="P269" s="5" t="str">
        <f aca="false">IF(C269&lt;1,"",(IF((3*D269)-(2*E269)-F269&gt;0, (3*D269)-(2*E269)-F269, 0)))</f>
        <v/>
      </c>
      <c r="Q269" s="5" t="str">
        <f aca="false">IF(C269&lt;1,"",(27*D269)+(16*(E269+F269+G269))+(F269+(G269*2)))</f>
        <v/>
      </c>
      <c r="R269" s="5" t="str">
        <f aca="false">IF(C269&lt;1,"",27+(16*(H269+(4-H269)))+(4-H269))</f>
        <v/>
      </c>
      <c r="S269" s="5" t="str">
        <f aca="false">CONCATENATE("[",CONCATENATE("Al",IF(D269&gt;1,VALUE(D269),""),IF(E269=0,"",CONCATENATE(" O",IF(E269&gt;1,VALUE(E269),""))),IF(F269=0,"",CONCATENATE("(OH)",IF(F269&gt;1,VALUE(F269),""))),IF(G269=0,"",CONCATENATE("(OH2)",IF(G269&gt;1,VALUE(G269),"")))),"]")</f>
        <v>[Al6 O8(OH2)6]</v>
      </c>
      <c r="T269" s="5" t="str">
        <f aca="false">CONCATENATE("[",CONCATENATE("Al",IF(H269=0,"",CONCATENATE("O",IF(H269&gt;1,VALUE(H269),""))),CONCATENATE(IF((4-H269)&gt;0,"(OH)",""),IF((4-H269)&gt;1,VALUE(4-H269),""))),"]")</f>
        <v>[Al(OH)4]</v>
      </c>
      <c r="U269" s="5" t="str">
        <f aca="false">IF(B269&gt;0,IF(M269="","",CONCATENATE("[",IF(M269="","",CONCATENATE("Al",IF(D269&gt;1,VALUE(D269),""),IF(E269=0,"",CONCATENATE(" O",IF(E269&gt;1,VALUE(E269),""))),IF(F269=0,"",CONCATENATE("(OH)",IF(F269&gt;1,VALUE(F269),""))),IF(G269=0,"",CONCATENATE("(OH2)",IF(G269&gt;1,VALUE(G269),""))))),"]",IF(M269="","",IF(J269&gt;1,(CONCATENATE(VALUE(J269),"+")),"+")))),"")</f>
        <v/>
      </c>
    </row>
    <row r="270" s="4" customFormat="true" ht="14.05" hidden="false" customHeight="false" outlineLevel="0" collapsed="false">
      <c r="A270" s="5" t="n">
        <v>6</v>
      </c>
      <c r="B270" s="5" t="n">
        <v>0</v>
      </c>
      <c r="C270" s="5" t="n">
        <v>0</v>
      </c>
      <c r="D270" s="5" t="n">
        <v>6</v>
      </c>
      <c r="E270" s="5" t="n">
        <v>0</v>
      </c>
      <c r="F270" s="5" t="n">
        <v>15</v>
      </c>
      <c r="G270" s="5" t="n">
        <v>11</v>
      </c>
      <c r="H270" s="5" t="n">
        <v>0</v>
      </c>
      <c r="I270" s="5" t="n">
        <v>615</v>
      </c>
      <c r="J270" s="5" t="n">
        <v>3</v>
      </c>
      <c r="K270" s="6" t="n">
        <v>205</v>
      </c>
      <c r="L270" s="7" t="n">
        <v>205</v>
      </c>
      <c r="M270" s="5" t="str">
        <f aca="false">IF(K270="no cation","",IF(L270="","non-candidate",""))</f>
        <v/>
      </c>
      <c r="N270" s="5" t="str">
        <f aca="false">IF(M270="","",IF(B270&gt;0,U270,CONCATENATE("[",IF(M270="","",CONCATENATE("Al",IF(C270+(D270*(1+(C270*3)))&gt;1,VALUE(C270+(D270*(1+(C270*3)))),""),CONCATENATE(IF((E270*(1+(C270*3)))+(C270*H270)&gt;0," O",""),IF((E270*(1+(C270*3)))+(C270*H270)&gt;1,VALUE((E270*(1+(C270*3)))+(C270*H270)),"")),IF(F270=0,"",CONCATENATE("(OH)",IF((F270*(1+(C270*3)))+(C270*(4-H270))&gt;1,VALUE((F270*(1+(C270*3)))+(C270*(4-H270))),""))),IF(G270=0,"",CONCATENATE("(OH2)",IF(G270&gt;1,VALUE(G270),""))))),"]",IF(M270="","",IF(J270&gt;1,(CONCATENATE(VALUE(J270),"+")),"+")))))</f>
        <v/>
      </c>
      <c r="O270" s="5" t="str">
        <f aca="false">IF(B270&gt;0,"",IF(C270=0,CONCATENATE("[",CONCATENATE("Al",IF(D270&gt;1,VALUE(D270),""),IF(E270=0,"",CONCATENATE(" O",IF(E270&gt;1,VALUE(E270),""))),IF(F270=0,"",CONCATENATE("(OH)",IF(F270&gt;1,VALUE(F270),""))),IF(G270=0,"",CONCATENATE("(OH2)",IF(G270&gt;1,VALUE(G270),"")))),"]",IF(J270&gt;1,(CONCATENATE(VALUE(J270),"+")),"+")),CONCATENATE("[",S270,IF(P270&gt;1,VALUE(P270),""),IF((D270*3)&gt;((E270*2)+F270),"+","")," ]",VALUE(4)," ",T270,IF(H270&gt;0,VALUE(H270+1),""),"-"," ")))</f>
        <v>[Al6(OH)15(OH2)11]3+</v>
      </c>
      <c r="P270" s="5" t="str">
        <f aca="false">IF(C270&lt;1,"",(IF((3*D270)-(2*E270)-F270&gt;0, (3*D270)-(2*E270)-F270, 0)))</f>
        <v/>
      </c>
      <c r="Q270" s="5" t="str">
        <f aca="false">IF(C270&lt;1,"",(27*D270)+(16*(E270+F270+G270))+(F270+(G270*2)))</f>
        <v/>
      </c>
      <c r="R270" s="5" t="str">
        <f aca="false">IF(C270&lt;1,"",27+(16*(H270+(4-H270)))+(4-H270))</f>
        <v/>
      </c>
      <c r="S270" s="5" t="str">
        <f aca="false">CONCATENATE("[",CONCATENATE("Al",IF(D270&gt;1,VALUE(D270),""),IF(E270=0,"",CONCATENATE(" O",IF(E270&gt;1,VALUE(E270),""))),IF(F270=0,"",CONCATENATE("(OH)",IF(F270&gt;1,VALUE(F270),""))),IF(G270=0,"",CONCATENATE("(OH2)",IF(G270&gt;1,VALUE(G270),"")))),"]")</f>
        <v>[Al6(OH)15(OH2)11]</v>
      </c>
      <c r="T270" s="5" t="str">
        <f aca="false">CONCATENATE("[",CONCATENATE("Al",IF(H270=0,"",CONCATENATE("O",IF(H270&gt;1,VALUE(H270),""))),CONCATENATE(IF((4-H270)&gt;0,"(OH)",""),IF((4-H270)&gt;1,VALUE(4-H270),""))),"]")</f>
        <v>[Al(OH)4]</v>
      </c>
      <c r="U270" s="5" t="str">
        <f aca="false">IF(B270&gt;0,IF(M270="","",CONCATENATE("[",IF(M270="","",CONCATENATE("Al",IF(D270&gt;1,VALUE(D270),""),IF(E270=0,"",CONCATENATE(" O",IF(E270&gt;1,VALUE(E270),""))),IF(F270=0,"",CONCATENATE("(OH)",IF(F270&gt;1,VALUE(F270),""))),IF(G270=0,"",CONCATENATE("(OH2)",IF(G270&gt;1,VALUE(G270),""))))),"]",IF(M270="","",IF(J270&gt;1,(CONCATENATE(VALUE(J270),"+")),"+")))),"")</f>
        <v/>
      </c>
    </row>
    <row r="271" s="4" customFormat="true" ht="14.05" hidden="false" customHeight="false" outlineLevel="0" collapsed="false">
      <c r="A271" s="5" t="n">
        <v>6</v>
      </c>
      <c r="B271" s="5" t="n">
        <v>0</v>
      </c>
      <c r="C271" s="5" t="n">
        <v>0</v>
      </c>
      <c r="D271" s="5" t="n">
        <v>6</v>
      </c>
      <c r="E271" s="5" t="n">
        <v>2</v>
      </c>
      <c r="F271" s="5" t="n">
        <v>11</v>
      </c>
      <c r="G271" s="5" t="n">
        <v>13</v>
      </c>
      <c r="H271" s="5" t="n">
        <v>0</v>
      </c>
      <c r="I271" s="5" t="n">
        <v>615</v>
      </c>
      <c r="J271" s="5" t="n">
        <v>3</v>
      </c>
      <c r="K271" s="6" t="n">
        <v>205</v>
      </c>
      <c r="L271" s="7" t="n">
        <v>205</v>
      </c>
      <c r="M271" s="5" t="str">
        <f aca="false">IF(K271="no cation","",IF(L271="","non-candidate",""))</f>
        <v/>
      </c>
      <c r="N271" s="5" t="str">
        <f aca="false">IF(M271="","",IF(B271&gt;0,U271,CONCATENATE("[",IF(M271="","",CONCATENATE("Al",IF(C271+(D271*(1+(C271*3)))&gt;1,VALUE(C271+(D271*(1+(C271*3)))),""),CONCATENATE(IF((E271*(1+(C271*3)))+(C271*H271)&gt;0," O",""),IF((E271*(1+(C271*3)))+(C271*H271)&gt;1,VALUE((E271*(1+(C271*3)))+(C271*H271)),"")),IF(F271=0,"",CONCATENATE("(OH)",IF((F271*(1+(C271*3)))+(C271*(4-H271))&gt;1,VALUE((F271*(1+(C271*3)))+(C271*(4-H271))),""))),IF(G271=0,"",CONCATENATE("(OH2)",IF(G271&gt;1,VALUE(G271),""))))),"]",IF(M271="","",IF(J271&gt;1,(CONCATENATE(VALUE(J271),"+")),"+")))))</f>
        <v/>
      </c>
      <c r="O271" s="5" t="str">
        <f aca="false">IF(B271&gt;0,"",IF(C271=0,CONCATENATE("[",CONCATENATE("Al",IF(D271&gt;1,VALUE(D271),""),IF(E271=0,"",CONCATENATE(" O",IF(E271&gt;1,VALUE(E271),""))),IF(F271=0,"",CONCATENATE("(OH)",IF(F271&gt;1,VALUE(F271),""))),IF(G271=0,"",CONCATENATE("(OH2)",IF(G271&gt;1,VALUE(G271),"")))),"]",IF(J271&gt;1,(CONCATENATE(VALUE(J271),"+")),"+")),CONCATENATE("[",S271,IF(P271&gt;1,VALUE(P271),""),IF((D271*3)&gt;((E271*2)+F271),"+","")," ]",VALUE(4)," ",T271,IF(H271&gt;0,VALUE(H271+1),""),"-"," ")))</f>
        <v>[Al6 O2(OH)11(OH2)13]3+</v>
      </c>
      <c r="P271" s="5" t="str">
        <f aca="false">IF(C271&lt;1,"",(IF((3*D271)-(2*E271)-F271&gt;0, (3*D271)-(2*E271)-F271, 0)))</f>
        <v/>
      </c>
      <c r="Q271" s="5" t="str">
        <f aca="false">IF(C271&lt;1,"",(27*D271)+(16*(E271+F271+G271))+(F271+(G271*2)))</f>
        <v/>
      </c>
      <c r="R271" s="5" t="str">
        <f aca="false">IF(C271&lt;1,"",27+(16*(H271+(4-H271)))+(4-H271))</f>
        <v/>
      </c>
      <c r="S271" s="5" t="str">
        <f aca="false">CONCATENATE("[",CONCATENATE("Al",IF(D271&gt;1,VALUE(D271),""),IF(E271=0,"",CONCATENATE(" O",IF(E271&gt;1,VALUE(E271),""))),IF(F271=0,"",CONCATENATE("(OH)",IF(F271&gt;1,VALUE(F271),""))),IF(G271=0,"",CONCATENATE("(OH2)",IF(G271&gt;1,VALUE(G271),"")))),"]")</f>
        <v>[Al6 O2(OH)11(OH2)13]</v>
      </c>
      <c r="T271" s="5" t="str">
        <f aca="false">CONCATENATE("[",CONCATENATE("Al",IF(H271=0,"",CONCATENATE("O",IF(H271&gt;1,VALUE(H271),""))),CONCATENATE(IF((4-H271)&gt;0,"(OH)",""),IF((4-H271)&gt;1,VALUE(4-H271),""))),"]")</f>
        <v>[Al(OH)4]</v>
      </c>
      <c r="U271" s="5" t="str">
        <f aca="false">IF(B271&gt;0,IF(M271="","",CONCATENATE("[",IF(M271="","",CONCATENATE("Al",IF(D271&gt;1,VALUE(D271),""),IF(E271=0,"",CONCATENATE(" O",IF(E271&gt;1,VALUE(E271),""))),IF(F271=0,"",CONCATENATE("(OH)",IF(F271&gt;1,VALUE(F271),""))),IF(G271=0,"",CONCATENATE("(OH2)",IF(G271&gt;1,VALUE(G271),""))))),"]",IF(M271="","",IF(J271&gt;1,(CONCATENATE(VALUE(J271),"+")),"+")))),"")</f>
        <v/>
      </c>
    </row>
    <row r="272" s="4" customFormat="true" ht="14.05" hidden="false" customHeight="false" outlineLevel="0" collapsed="false">
      <c r="A272" s="5" t="n">
        <v>6</v>
      </c>
      <c r="B272" s="5" t="n">
        <v>0</v>
      </c>
      <c r="C272" s="5" t="n">
        <v>0</v>
      </c>
      <c r="D272" s="5" t="n">
        <v>6</v>
      </c>
      <c r="E272" s="5" t="n">
        <v>4</v>
      </c>
      <c r="F272" s="5" t="n">
        <v>7</v>
      </c>
      <c r="G272" s="5" t="n">
        <v>15</v>
      </c>
      <c r="H272" s="5" t="n">
        <v>0</v>
      </c>
      <c r="I272" s="5" t="n">
        <v>615</v>
      </c>
      <c r="J272" s="5" t="n">
        <v>3</v>
      </c>
      <c r="K272" s="6" t="n">
        <v>205</v>
      </c>
      <c r="L272" s="7" t="n">
        <v>205</v>
      </c>
      <c r="M272" s="5" t="str">
        <f aca="false">IF(K272="no cation","",IF(L272="","non-candidate",""))</f>
        <v/>
      </c>
      <c r="N272" s="5" t="str">
        <f aca="false">IF(M272="","",IF(B272&gt;0,U272,CONCATENATE("[",IF(M272="","",CONCATENATE("Al",IF(C272+(D272*(1+(C272*3)))&gt;1,VALUE(C272+(D272*(1+(C272*3)))),""),CONCATENATE(IF((E272*(1+(C272*3)))+(C272*H272)&gt;0," O",""),IF((E272*(1+(C272*3)))+(C272*H272)&gt;1,VALUE((E272*(1+(C272*3)))+(C272*H272)),"")),IF(F272=0,"",CONCATENATE("(OH)",IF((F272*(1+(C272*3)))+(C272*(4-H272))&gt;1,VALUE((F272*(1+(C272*3)))+(C272*(4-H272))),""))),IF(G272=0,"",CONCATENATE("(OH2)",IF(G272&gt;1,VALUE(G272),""))))),"]",IF(M272="","",IF(J272&gt;1,(CONCATENATE(VALUE(J272),"+")),"+")))))</f>
        <v/>
      </c>
      <c r="O272" s="5" t="str">
        <f aca="false">IF(B272&gt;0,"",IF(C272=0,CONCATENATE("[",CONCATENATE("Al",IF(D272&gt;1,VALUE(D272),""),IF(E272=0,"",CONCATENATE(" O",IF(E272&gt;1,VALUE(E272),""))),IF(F272=0,"",CONCATENATE("(OH)",IF(F272&gt;1,VALUE(F272),""))),IF(G272=0,"",CONCATENATE("(OH2)",IF(G272&gt;1,VALUE(G272),"")))),"]",IF(J272&gt;1,(CONCATENATE(VALUE(J272),"+")),"+")),CONCATENATE("[",S272,IF(P272&gt;1,VALUE(P272),""),IF((D272*3)&gt;((E272*2)+F272),"+","")," ]",VALUE(4)," ",T272,IF(H272&gt;0,VALUE(H272+1),""),"-"," ")))</f>
        <v>[Al6 O4(OH)7(OH2)15]3+</v>
      </c>
      <c r="P272" s="5" t="str">
        <f aca="false">IF(C272&lt;1,"",(IF((3*D272)-(2*E272)-F272&gt;0, (3*D272)-(2*E272)-F272, 0)))</f>
        <v/>
      </c>
      <c r="Q272" s="5" t="str">
        <f aca="false">IF(C272&lt;1,"",(27*D272)+(16*(E272+F272+G272))+(F272+(G272*2)))</f>
        <v/>
      </c>
      <c r="R272" s="5" t="str">
        <f aca="false">IF(C272&lt;1,"",27+(16*(H272+(4-H272)))+(4-H272))</f>
        <v/>
      </c>
      <c r="S272" s="5" t="str">
        <f aca="false">CONCATENATE("[",CONCATENATE("Al",IF(D272&gt;1,VALUE(D272),""),IF(E272=0,"",CONCATENATE(" O",IF(E272&gt;1,VALUE(E272),""))),IF(F272=0,"",CONCATENATE("(OH)",IF(F272&gt;1,VALUE(F272),""))),IF(G272=0,"",CONCATENATE("(OH2)",IF(G272&gt;1,VALUE(G272),"")))),"]")</f>
        <v>[Al6 O4(OH)7(OH2)15]</v>
      </c>
      <c r="T272" s="5" t="str">
        <f aca="false">CONCATENATE("[",CONCATENATE("Al",IF(H272=0,"",CONCATENATE("O",IF(H272&gt;1,VALUE(H272),""))),CONCATENATE(IF((4-H272)&gt;0,"(OH)",""),IF((4-H272)&gt;1,VALUE(4-H272),""))),"]")</f>
        <v>[Al(OH)4]</v>
      </c>
      <c r="U272" s="5" t="str">
        <f aca="false">IF(B272&gt;0,IF(M272="","",CONCATENATE("[",IF(M272="","",CONCATENATE("Al",IF(D272&gt;1,VALUE(D272),""),IF(E272=0,"",CONCATENATE(" O",IF(E272&gt;1,VALUE(E272),""))),IF(F272=0,"",CONCATENATE("(OH)",IF(F272&gt;1,VALUE(F272),""))),IF(G272=0,"",CONCATENATE("(OH2)",IF(G272&gt;1,VALUE(G272),""))))),"]",IF(M272="","",IF(J272&gt;1,(CONCATENATE(VALUE(J272),"+")),"+")))),"")</f>
        <v/>
      </c>
    </row>
    <row r="273" s="4" customFormat="true" ht="14.05" hidden="false" customHeight="false" outlineLevel="0" collapsed="false">
      <c r="A273" s="5" t="n">
        <v>6</v>
      </c>
      <c r="B273" s="5" t="n">
        <v>0</v>
      </c>
      <c r="C273" s="5" t="n">
        <v>0</v>
      </c>
      <c r="D273" s="5" t="n">
        <v>6</v>
      </c>
      <c r="E273" s="5" t="n">
        <v>6</v>
      </c>
      <c r="F273" s="5" t="n">
        <v>3</v>
      </c>
      <c r="G273" s="5" t="n">
        <v>17</v>
      </c>
      <c r="H273" s="5" t="n">
        <v>0</v>
      </c>
      <c r="I273" s="5" t="n">
        <v>615</v>
      </c>
      <c r="J273" s="5" t="n">
        <v>3</v>
      </c>
      <c r="K273" s="6" t="n">
        <v>205</v>
      </c>
      <c r="L273" s="7" t="n">
        <v>205</v>
      </c>
      <c r="M273" s="5" t="str">
        <f aca="false">IF(K273="no cation","",IF(L273="","non-candidate",""))</f>
        <v/>
      </c>
      <c r="N273" s="5" t="str">
        <f aca="false">IF(M273="","",IF(B273&gt;0,U273,CONCATENATE("[",IF(M273="","",CONCATENATE("Al",IF(C273+(D273*(1+(C273*3)))&gt;1,VALUE(C273+(D273*(1+(C273*3)))),""),CONCATENATE(IF((E273*(1+(C273*3)))+(C273*H273)&gt;0," O",""),IF((E273*(1+(C273*3)))+(C273*H273)&gt;1,VALUE((E273*(1+(C273*3)))+(C273*H273)),"")),IF(F273=0,"",CONCATENATE("(OH)",IF((F273*(1+(C273*3)))+(C273*(4-H273))&gt;1,VALUE((F273*(1+(C273*3)))+(C273*(4-H273))),""))),IF(G273=0,"",CONCATENATE("(OH2)",IF(G273&gt;1,VALUE(G273),""))))),"]",IF(M273="","",IF(J273&gt;1,(CONCATENATE(VALUE(J273),"+")),"+")))))</f>
        <v/>
      </c>
      <c r="O273" s="5" t="str">
        <f aca="false">IF(B273&gt;0,"",IF(C273=0,CONCATENATE("[",CONCATENATE("Al",IF(D273&gt;1,VALUE(D273),""),IF(E273=0,"",CONCATENATE(" O",IF(E273&gt;1,VALUE(E273),""))),IF(F273=0,"",CONCATENATE("(OH)",IF(F273&gt;1,VALUE(F273),""))),IF(G273=0,"",CONCATENATE("(OH2)",IF(G273&gt;1,VALUE(G273),"")))),"]",IF(J273&gt;1,(CONCATENATE(VALUE(J273),"+")),"+")),CONCATENATE("[",S273,IF(P273&gt;1,VALUE(P273),""),IF((D273*3)&gt;((E273*2)+F273),"+","")," ]",VALUE(4)," ",T273,IF(H273&gt;0,VALUE(H273+1),""),"-"," ")))</f>
        <v>[Al6 O6(OH)3(OH2)17]3+</v>
      </c>
      <c r="P273" s="5" t="str">
        <f aca="false">IF(C273&lt;1,"",(IF((3*D273)-(2*E273)-F273&gt;0, (3*D273)-(2*E273)-F273, 0)))</f>
        <v/>
      </c>
      <c r="Q273" s="5" t="str">
        <f aca="false">IF(C273&lt;1,"",(27*D273)+(16*(E273+F273+G273))+(F273+(G273*2)))</f>
        <v/>
      </c>
      <c r="R273" s="5" t="str">
        <f aca="false">IF(C273&lt;1,"",27+(16*(H273+(4-H273)))+(4-H273))</f>
        <v/>
      </c>
      <c r="S273" s="5" t="str">
        <f aca="false">CONCATENATE("[",CONCATENATE("Al",IF(D273&gt;1,VALUE(D273),""),IF(E273=0,"",CONCATENATE(" O",IF(E273&gt;1,VALUE(E273),""))),IF(F273=0,"",CONCATENATE("(OH)",IF(F273&gt;1,VALUE(F273),""))),IF(G273=0,"",CONCATENATE("(OH2)",IF(G273&gt;1,VALUE(G273),"")))),"]")</f>
        <v>[Al6 O6(OH)3(OH2)17]</v>
      </c>
      <c r="T273" s="5" t="str">
        <f aca="false">CONCATENATE("[",CONCATENATE("Al",IF(H273=0,"",CONCATENATE("O",IF(H273&gt;1,VALUE(H273),""))),CONCATENATE(IF((4-H273)&gt;0,"(OH)",""),IF((4-H273)&gt;1,VALUE(4-H273),""))),"]")</f>
        <v>[Al(OH)4]</v>
      </c>
      <c r="U273" s="5" t="str">
        <f aca="false">IF(B273&gt;0,IF(M273="","",CONCATENATE("[",IF(M273="","",CONCATENATE("Al",IF(D273&gt;1,VALUE(D273),""),IF(E273=0,"",CONCATENATE(" O",IF(E273&gt;1,VALUE(E273),""))),IF(F273=0,"",CONCATENATE("(OH)",IF(F273&gt;1,VALUE(F273),""))),IF(G273=0,"",CONCATENATE("(OH2)",IF(G273&gt;1,VALUE(G273),""))))),"]",IF(M273="","",IF(J273&gt;1,(CONCATENATE(VALUE(J273),"+")),"+")))),"")</f>
        <v/>
      </c>
    </row>
    <row r="274" s="4" customFormat="true" ht="14.05" hidden="false" customHeight="false" outlineLevel="0" collapsed="false">
      <c r="A274" s="5" t="n">
        <v>4</v>
      </c>
      <c r="B274" s="5" t="n">
        <v>0</v>
      </c>
      <c r="C274" s="5" t="n">
        <v>0</v>
      </c>
      <c r="D274" s="5" t="n">
        <v>3</v>
      </c>
      <c r="E274" s="5" t="n">
        <v>0</v>
      </c>
      <c r="F274" s="5" t="n">
        <v>8</v>
      </c>
      <c r="G274" s="5" t="n">
        <v>0</v>
      </c>
      <c r="H274" s="5" t="n">
        <v>0</v>
      </c>
      <c r="I274" s="5" t="n">
        <v>217</v>
      </c>
      <c r="J274" s="5" t="n">
        <v>1</v>
      </c>
      <c r="K274" s="6" t="n">
        <v>217</v>
      </c>
      <c r="L274" s="7" t="n">
        <v>217</v>
      </c>
      <c r="M274" s="5" t="s">
        <v>21</v>
      </c>
      <c r="N274" s="5" t="str">
        <f aca="false">IF(M274="","",IF(B274&gt;0,U274,CONCATENATE("[",IF(M274="","",CONCATENATE("Al",IF(C274+(D274*(1+(C274*3)))&gt;1,VALUE(C274+(D274*(1+(C274*3)))),""),CONCATENATE(IF((E274*(1+(C274*3)))+(C274*H274)&gt;0," O",""),IF((E274*(1+(C274*3)))+(C274*H274)&gt;1,VALUE((E274*(1+(C274*3)))+(C274*H274)),"")),IF(F274=0,"",CONCATENATE("(OH)",IF((F274*(1+(C274*3)))+(C274*(4-H274))&gt;1,VALUE((F274*(1+(C274*3)))+(C274*(4-H274))),""))),IF(G274=0,"",CONCATENATE("(OH2)",IF(G274&gt;1,VALUE(G274),""))))),"]",IF(M274="","",IF(J274&gt;1,(CONCATENATE(VALUE(J274),"+")),"+")))))</f>
        <v>[Al3(OH)8]+</v>
      </c>
      <c r="O274" s="5" t="str">
        <f aca="false">IF(B274&gt;0,"",IF(C274=0,CONCATENATE("[",CONCATENATE("Al",IF(D274&gt;1,VALUE(D274),""),IF(E274=0,"",CONCATENATE(" O",IF(E274&gt;1,VALUE(E274),""))),IF(F274=0,"",CONCATENATE("(OH)",IF(F274&gt;1,VALUE(F274),""))),IF(G274=0,"",CONCATENATE("(OH2)",IF(G274&gt;1,VALUE(G274),"")))),"]",IF(J274&gt;1,(CONCATENATE(VALUE(J274),"+")),"+")),CONCATENATE("[",S274,IF(P274&gt;1,VALUE(P274),""),IF((D274*3)&gt;((E274*2)+F274),"+","")," ]",VALUE(4)," ",T274,IF(H274&gt;0,VALUE(H274+1),""),"-"," ")))</f>
        <v>[Al3(OH)8]+</v>
      </c>
      <c r="P274" s="5" t="str">
        <f aca="false">IF(C274&lt;1,"",(IF((3*D274)-(2*E274)-F274&gt;0, (3*D274)-(2*E274)-F274, 0)))</f>
        <v/>
      </c>
      <c r="Q274" s="5" t="str">
        <f aca="false">IF(C274&lt;1,"",(27*D274)+(16*(E274+F274+G274))+(F274+(G274*2)))</f>
        <v/>
      </c>
      <c r="R274" s="5" t="str">
        <f aca="false">IF(C274&lt;1,"",27+(16*(H274+(4-H274)))+(4-H274))</f>
        <v/>
      </c>
      <c r="S274" s="5" t="str">
        <f aca="false">CONCATENATE("[",CONCATENATE("Al",IF(D274&gt;1,VALUE(D274),""),IF(E274=0,"",CONCATENATE(" O",IF(E274&gt;1,VALUE(E274),""))),IF(F274=0,"",CONCATENATE("(OH)",IF(F274&gt;1,VALUE(F274),""))),IF(G274=0,"",CONCATENATE("(OH2)",IF(G274&gt;1,VALUE(G274),"")))),"]")</f>
        <v>[Al3(OH)8]</v>
      </c>
      <c r="T274" s="5" t="str">
        <f aca="false">CONCATENATE("[",CONCATENATE("Al",IF(H274=0,"",CONCATENATE("O",IF(H274&gt;1,VALUE(H274),""))),CONCATENATE(IF((4-H274)&gt;0,"(OH)",""),IF((4-H274)&gt;1,VALUE(4-H274),""))),"]")</f>
        <v>[Al(OH)4]</v>
      </c>
      <c r="U274" s="5" t="str">
        <f aca="false">IF(B274&gt;0,IF(M274="","",CONCATENATE("[",IF(M274="","",CONCATENATE("Al",IF(D274&gt;1,VALUE(D274),""),IF(E274=0,"",CONCATENATE(" O",IF(E274&gt;1,VALUE(E274),""))),IF(F274=0,"",CONCATENATE("(OH)",IF(F274&gt;1,VALUE(F274),""))),IF(G274=0,"",CONCATENATE("(OH2)",IF(G274&gt;1,VALUE(G274),""))))),"]",IF(M274="","",IF(J274&gt;1,(CONCATENATE(VALUE(J274),"+")),"+")))),"")</f>
        <v/>
      </c>
    </row>
    <row r="275" s="4" customFormat="true" ht="14.05" hidden="false" customHeight="false" outlineLevel="0" collapsed="false">
      <c r="A275" s="5" t="n">
        <v>4</v>
      </c>
      <c r="B275" s="5" t="n">
        <v>0</v>
      </c>
      <c r="C275" s="5" t="n">
        <v>0</v>
      </c>
      <c r="D275" s="5" t="n">
        <v>3</v>
      </c>
      <c r="E275" s="5" t="n">
        <v>2</v>
      </c>
      <c r="F275" s="5" t="n">
        <v>4</v>
      </c>
      <c r="G275" s="5" t="n">
        <v>2</v>
      </c>
      <c r="H275" s="5" t="n">
        <v>0</v>
      </c>
      <c r="I275" s="5" t="n">
        <v>217</v>
      </c>
      <c r="J275" s="5" t="n">
        <v>1</v>
      </c>
      <c r="K275" s="6" t="n">
        <v>217</v>
      </c>
      <c r="L275" s="7" t="n">
        <v>217</v>
      </c>
      <c r="M275" s="5" t="s">
        <v>21</v>
      </c>
      <c r="N275" s="5" t="str">
        <f aca="false">IF(M275="","",IF(B275&gt;0,U275,CONCATENATE("[",IF(M275="","",CONCATENATE("Al",IF(C275+(D275*(1+(C275*3)))&gt;1,VALUE(C275+(D275*(1+(C275*3)))),""),CONCATENATE(IF((E275*(1+(C275*3)))+(C275*H275)&gt;0," O",""),IF((E275*(1+(C275*3)))+(C275*H275)&gt;1,VALUE((E275*(1+(C275*3)))+(C275*H275)),"")),IF(F275=0,"",CONCATENATE("(OH)",IF((F275*(1+(C275*3)))+(C275*(4-H275))&gt;1,VALUE((F275*(1+(C275*3)))+(C275*(4-H275))),""))),IF(G275=0,"",CONCATENATE("(OH2)",IF(G275&gt;1,VALUE(G275),""))))),"]",IF(M275="","",IF(J275&gt;1,(CONCATENATE(VALUE(J275),"+")),"+")))))</f>
        <v>[Al3 O2(OH)4(OH2)2]+</v>
      </c>
      <c r="O275" s="5" t="str">
        <f aca="false">IF(B275&gt;0,"",IF(C275=0,CONCATENATE("[",CONCATENATE("Al",IF(D275&gt;1,VALUE(D275),""),IF(E275=0,"",CONCATENATE(" O",IF(E275&gt;1,VALUE(E275),""))),IF(F275=0,"",CONCATENATE("(OH)",IF(F275&gt;1,VALUE(F275),""))),IF(G275=0,"",CONCATENATE("(OH2)",IF(G275&gt;1,VALUE(G275),"")))),"]",IF(J275&gt;1,(CONCATENATE(VALUE(J275),"+")),"+")),CONCATENATE("[",S275,IF(P275&gt;1,VALUE(P275),""),IF((D275*3)&gt;((E275*2)+F275),"+","")," ]",VALUE(4)," ",T275,IF(H275&gt;0,VALUE(H275+1),""),"-"," ")))</f>
        <v>[Al3 O2(OH)4(OH2)2]+</v>
      </c>
      <c r="P275" s="5" t="str">
        <f aca="false">IF(C275&lt;1,"",(IF((3*D275)-(2*E275)-F275&gt;0, (3*D275)-(2*E275)-F275, 0)))</f>
        <v/>
      </c>
      <c r="Q275" s="5" t="str">
        <f aca="false">IF(C275&lt;1,"",(27*D275)+(16*(E275+F275+G275))+(F275+(G275*2)))</f>
        <v/>
      </c>
      <c r="R275" s="5" t="str">
        <f aca="false">IF(C275&lt;1,"",27+(16*(H275+(4-H275)))+(4-H275))</f>
        <v/>
      </c>
      <c r="S275" s="5" t="str">
        <f aca="false">CONCATENATE("[",CONCATENATE("Al",IF(D275&gt;1,VALUE(D275),""),IF(E275=0,"",CONCATENATE(" O",IF(E275&gt;1,VALUE(E275),""))),IF(F275=0,"",CONCATENATE("(OH)",IF(F275&gt;1,VALUE(F275),""))),IF(G275=0,"",CONCATENATE("(OH2)",IF(G275&gt;1,VALUE(G275),"")))),"]")</f>
        <v>[Al3 O2(OH)4(OH2)2]</v>
      </c>
      <c r="T275" s="5" t="str">
        <f aca="false">CONCATENATE("[",CONCATENATE("Al",IF(H275=0,"",CONCATENATE("O",IF(H275&gt;1,VALUE(H275),""))),CONCATENATE(IF((4-H275)&gt;0,"(OH)",""),IF((4-H275)&gt;1,VALUE(4-H275),""))),"]")</f>
        <v>[Al(OH)4]</v>
      </c>
      <c r="U275" s="5" t="str">
        <f aca="false">IF(B275&gt;0,IF(M275="","",CONCATENATE("[",IF(M275="","",CONCATENATE("Al",IF(D275&gt;1,VALUE(D275),""),IF(E275=0,"",CONCATENATE(" O",IF(E275&gt;1,VALUE(E275),""))),IF(F275=0,"",CONCATENATE("(OH)",IF(F275&gt;1,VALUE(F275),""))),IF(G275=0,"",CONCATENATE("(OH2)",IF(G275&gt;1,VALUE(G275),""))))),"]",IF(M275="","",IF(J275&gt;1,(CONCATENATE(VALUE(J275),"+")),"+")))),"")</f>
        <v/>
      </c>
    </row>
    <row r="276" s="4" customFormat="true" ht="14.05" hidden="false" customHeight="false" outlineLevel="0" collapsed="false">
      <c r="A276" s="5" t="n">
        <v>4</v>
      </c>
      <c r="B276" s="5" t="n">
        <v>0</v>
      </c>
      <c r="C276" s="5" t="n">
        <v>0</v>
      </c>
      <c r="D276" s="5" t="n">
        <v>3</v>
      </c>
      <c r="E276" s="5" t="n">
        <v>4</v>
      </c>
      <c r="F276" s="5" t="n">
        <v>0</v>
      </c>
      <c r="G276" s="5" t="n">
        <v>4</v>
      </c>
      <c r="H276" s="5" t="n">
        <v>0</v>
      </c>
      <c r="I276" s="5" t="n">
        <v>217</v>
      </c>
      <c r="J276" s="5" t="n">
        <v>1</v>
      </c>
      <c r="K276" s="6" t="n">
        <v>217</v>
      </c>
      <c r="L276" s="7" t="n">
        <v>217</v>
      </c>
      <c r="M276" s="5" t="s">
        <v>21</v>
      </c>
      <c r="N276" s="5" t="str">
        <f aca="false">IF(M276="","",IF(B276&gt;0,U276,CONCATENATE("[",IF(M276="","",CONCATENATE("Al",IF(C276+(D276*(1+(C276*3)))&gt;1,VALUE(C276+(D276*(1+(C276*3)))),""),CONCATENATE(IF((E276*(1+(C276*3)))+(C276*H276)&gt;0," O",""),IF((E276*(1+(C276*3)))+(C276*H276)&gt;1,VALUE((E276*(1+(C276*3)))+(C276*H276)),"")),IF(F276=0,"",CONCATENATE("(OH)",IF((F276*(1+(C276*3)))+(C276*(4-H276))&gt;1,VALUE((F276*(1+(C276*3)))+(C276*(4-H276))),""))),IF(G276=0,"",CONCATENATE("(OH2)",IF(G276&gt;1,VALUE(G276),""))))),"]",IF(M276="","",IF(J276&gt;1,(CONCATENATE(VALUE(J276),"+")),"+")))))</f>
        <v>[Al3 O4(OH2)4]+</v>
      </c>
      <c r="O276" s="5" t="str">
        <f aca="false">IF(B276&gt;0,"",IF(C276=0,CONCATENATE("[",CONCATENATE("Al",IF(D276&gt;1,VALUE(D276),""),IF(E276=0,"",CONCATENATE(" O",IF(E276&gt;1,VALUE(E276),""))),IF(F276=0,"",CONCATENATE("(OH)",IF(F276&gt;1,VALUE(F276),""))),IF(G276=0,"",CONCATENATE("(OH2)",IF(G276&gt;1,VALUE(G276),"")))),"]",IF(J276&gt;1,(CONCATENATE(VALUE(J276),"+")),"+")),CONCATENATE("[",S276,IF(P276&gt;1,VALUE(P276),""),IF((D276*3)&gt;((E276*2)+F276),"+","")," ]",VALUE(4)," ",T276,IF(H276&gt;0,VALUE(H276+1),""),"-"," ")))</f>
        <v>[Al3 O4(OH2)4]+</v>
      </c>
      <c r="P276" s="5" t="str">
        <f aca="false">IF(C276&lt;1,"",(IF((3*D276)-(2*E276)-F276&gt;0, (3*D276)-(2*E276)-F276, 0)))</f>
        <v/>
      </c>
      <c r="Q276" s="5" t="str">
        <f aca="false">IF(C276&lt;1,"",(27*D276)+(16*(E276+F276+G276))+(F276+(G276*2)))</f>
        <v/>
      </c>
      <c r="R276" s="5" t="str">
        <f aca="false">IF(C276&lt;1,"",27+(16*(H276+(4-H276)))+(4-H276))</f>
        <v/>
      </c>
      <c r="S276" s="5" t="str">
        <f aca="false">CONCATENATE("[",CONCATENATE("Al",IF(D276&gt;1,VALUE(D276),""),IF(E276=0,"",CONCATENATE(" O",IF(E276&gt;1,VALUE(E276),""))),IF(F276=0,"",CONCATENATE("(OH)",IF(F276&gt;1,VALUE(F276),""))),IF(G276=0,"",CONCATENATE("(OH2)",IF(G276&gt;1,VALUE(G276),"")))),"]")</f>
        <v>[Al3 O4(OH2)4]</v>
      </c>
      <c r="T276" s="5" t="str">
        <f aca="false">CONCATENATE("[",CONCATENATE("Al",IF(H276=0,"",CONCATENATE("O",IF(H276&gt;1,VALUE(H276),""))),CONCATENATE(IF((4-H276)&gt;0,"(OH)",""),IF((4-H276)&gt;1,VALUE(4-H276),""))),"]")</f>
        <v>[Al(OH)4]</v>
      </c>
      <c r="U276" s="5" t="str">
        <f aca="false">IF(B276&gt;0,IF(M276="","",CONCATENATE("[",IF(M276="","",CONCATENATE("Al",IF(D276&gt;1,VALUE(D276),""),IF(E276=0,"",CONCATENATE(" O",IF(E276&gt;1,VALUE(E276),""))),IF(F276=0,"",CONCATENATE("(OH)",IF(F276&gt;1,VALUE(F276),""))),IF(G276=0,"",CONCATENATE("(OH2)",IF(G276&gt;1,VALUE(G276),""))))),"]",IF(M276="","",IF(J276&gt;1,(CONCATENATE(VALUE(J276),"+")),"+")))),"")</f>
        <v/>
      </c>
    </row>
    <row r="277" s="4" customFormat="true" ht="14.05" hidden="false" customHeight="false" outlineLevel="0" collapsed="false">
      <c r="A277" s="5" t="n">
        <v>6</v>
      </c>
      <c r="B277" s="5" t="n">
        <v>0</v>
      </c>
      <c r="C277" s="5" t="n">
        <v>0</v>
      </c>
      <c r="D277" s="3" t="n">
        <v>2</v>
      </c>
      <c r="E277" s="3" t="n">
        <v>0</v>
      </c>
      <c r="F277" s="5" t="n">
        <v>5</v>
      </c>
      <c r="G277" s="5" t="n">
        <v>5</v>
      </c>
      <c r="H277" s="5" t="n">
        <v>0</v>
      </c>
      <c r="I277" s="5" t="n">
        <v>229</v>
      </c>
      <c r="J277" s="5" t="n">
        <v>1</v>
      </c>
      <c r="K277" s="6" t="n">
        <v>229</v>
      </c>
      <c r="L277" s="7" t="n">
        <v>229</v>
      </c>
      <c r="M277" s="5" t="str">
        <f aca="false">IF(K277="no cation","",IF(L277="","non-candidate",""))</f>
        <v/>
      </c>
      <c r="N277" s="5" t="str">
        <f aca="false">IF(M277="","",IF(B277&gt;0,U277,CONCATENATE("[",IF(M277="","",CONCATENATE("Al",IF(C277+(D277*(1+(C277*3)))&gt;1,VALUE(C277+(D277*(1+(C277*3)))),""),CONCATENATE(IF((E277*(1+(C277*3)))+(C277*H277)&gt;0," O",""),IF((E277*(1+(C277*3)))+(C277*H277)&gt;1,VALUE((E277*(1+(C277*3)))+(C277*H277)),"")),IF(F277=0,"",CONCATENATE("(OH)",IF((F277*(1+(C277*3)))+(C277*(4-H277))&gt;1,VALUE((F277*(1+(C277*3)))+(C277*(4-H277))),""))),IF(G277=0,"",CONCATENATE("(OH2)",IF(G277&gt;1,VALUE(G277),""))))),"]",IF(M277="","",IF(J277&gt;1,(CONCATENATE(VALUE(J277),"+")),"+")))))</f>
        <v/>
      </c>
      <c r="O277" s="5" t="str">
        <f aca="false">IF(B277&gt;0,"",IF(C277=0,CONCATENATE("[",CONCATENATE("Al",IF(D277&gt;1,VALUE(D277),""),IF(E277=0,"",CONCATENATE(" O",IF(E277&gt;1,VALUE(E277),""))),IF(F277=0,"",CONCATENATE("(OH)",IF(F277&gt;1,VALUE(F277),""))),IF(G277=0,"",CONCATENATE("(OH2)",IF(G277&gt;1,VALUE(G277),"")))),"]",IF(J277&gt;1,(CONCATENATE(VALUE(J277),"+")),"+")),CONCATENATE("[",S277,IF(P277&gt;1,VALUE(P277),""),IF((D277*3)&gt;((E277*2)+F277),"+","")," ]",VALUE(4)," ",T277,IF(H277&gt;0,VALUE(H277+1),""),"-"," ")))</f>
        <v>[Al2(OH)5(OH2)5]+</v>
      </c>
      <c r="P277" s="5" t="str">
        <f aca="false">IF(C277&lt;1,"",(IF((3*D277)-(2*E277)-F277&gt;0, (3*D277)-(2*E277)-F277, 0)))</f>
        <v/>
      </c>
      <c r="Q277" s="5" t="str">
        <f aca="false">IF(C277&lt;1,"",(27*D277)+(16*(E277+F277+G277))+(F277+(G277*2)))</f>
        <v/>
      </c>
      <c r="R277" s="5" t="str">
        <f aca="false">IF(C277&lt;1,"",27+(16*(H277+(4-H277)))+(4-H277))</f>
        <v/>
      </c>
      <c r="S277" s="5" t="str">
        <f aca="false">CONCATENATE("[",CONCATENATE("Al",IF(D277&gt;1,VALUE(D277),""),IF(E277=0,"",CONCATENATE(" O",IF(E277&gt;1,VALUE(E277),""))),IF(F277=0,"",CONCATENATE("(OH)",IF(F277&gt;1,VALUE(F277),""))),IF(G277=0,"",CONCATENATE("(OH2)",IF(G277&gt;1,VALUE(G277),"")))),"]")</f>
        <v>[Al2(OH)5(OH2)5]</v>
      </c>
      <c r="T277" s="5" t="str">
        <f aca="false">CONCATENATE("[",CONCATENATE("Al",IF(H277=0,"",CONCATENATE("O",IF(H277&gt;1,VALUE(H277),""))),CONCATENATE(IF((4-H277)&gt;0,"(OH)",""),IF((4-H277)&gt;1,VALUE(4-H277),""))),"]")</f>
        <v>[Al(OH)4]</v>
      </c>
      <c r="U277" s="5" t="str">
        <f aca="false">IF(B277&gt;0,IF(M277="","",CONCATENATE("[",IF(M277="","",CONCATENATE("Al",IF(D277&gt;1,VALUE(D277),""),IF(E277=0,"",CONCATENATE(" O",IF(E277&gt;1,VALUE(E277),""))),IF(F277=0,"",CONCATENATE("(OH)",IF(F277&gt;1,VALUE(F277),""))),IF(G277=0,"",CONCATENATE("(OH2)",IF(G277&gt;1,VALUE(G277),""))))),"]",IF(M277="","",IF(J277&gt;1,(CONCATENATE(VALUE(J277),"+")),"+")))),"")</f>
        <v/>
      </c>
    </row>
    <row r="278" s="4" customFormat="true" ht="14.05" hidden="false" customHeight="false" outlineLevel="0" collapsed="false">
      <c r="A278" s="5" t="n">
        <v>6</v>
      </c>
      <c r="B278" s="5" t="n">
        <v>0</v>
      </c>
      <c r="C278" s="5" t="n">
        <v>0</v>
      </c>
      <c r="D278" s="5" t="n">
        <v>2</v>
      </c>
      <c r="E278" s="5" t="n">
        <v>2</v>
      </c>
      <c r="F278" s="5" t="n">
        <v>1</v>
      </c>
      <c r="G278" s="5" t="n">
        <v>7</v>
      </c>
      <c r="H278" s="5" t="n">
        <v>0</v>
      </c>
      <c r="I278" s="5" t="n">
        <v>229</v>
      </c>
      <c r="J278" s="5" t="n">
        <v>1</v>
      </c>
      <c r="K278" s="6" t="n">
        <v>229</v>
      </c>
      <c r="L278" s="7" t="n">
        <v>229</v>
      </c>
      <c r="M278" s="5" t="str">
        <f aca="false">IF(K278="no cation","",IF(L278="","non-candidate",""))</f>
        <v/>
      </c>
      <c r="N278" s="5" t="str">
        <f aca="false">IF(M278="","",IF(B278&gt;0,U278,CONCATENATE("[",IF(M278="","",CONCATENATE("Al",IF(C278+(D278*(1+(C278*3)))&gt;1,VALUE(C278+(D278*(1+(C278*3)))),""),CONCATENATE(IF((E278*(1+(C278*3)))+(C278*H278)&gt;0," O",""),IF((E278*(1+(C278*3)))+(C278*H278)&gt;1,VALUE((E278*(1+(C278*3)))+(C278*H278)),"")),IF(F278=0,"",CONCATENATE("(OH)",IF((F278*(1+(C278*3)))+(C278*(4-H278))&gt;1,VALUE((F278*(1+(C278*3)))+(C278*(4-H278))),""))),IF(G278=0,"",CONCATENATE("(OH2)",IF(G278&gt;1,VALUE(G278),""))))),"]",IF(M278="","",IF(J278&gt;1,(CONCATENATE(VALUE(J278),"+")),"+")))))</f>
        <v/>
      </c>
      <c r="O278" s="5" t="str">
        <f aca="false">IF(B278&gt;0,"",IF(C278=0,CONCATENATE("[",CONCATENATE("Al",IF(D278&gt;1,VALUE(D278),""),IF(E278=0,"",CONCATENATE(" O",IF(E278&gt;1,VALUE(E278),""))),IF(F278=0,"",CONCATENATE("(OH)",IF(F278&gt;1,VALUE(F278),""))),IF(G278=0,"",CONCATENATE("(OH2)",IF(G278&gt;1,VALUE(G278),"")))),"]",IF(J278&gt;1,(CONCATENATE(VALUE(J278),"+")),"+")),CONCATENATE("[",S278,IF(P278&gt;1,VALUE(P278),""),IF((D278*3)&gt;((E278*2)+F278),"+","")," ]",VALUE(4)," ",T278,IF(H278&gt;0,VALUE(H278+1),""),"-"," ")))</f>
        <v>[Al2 O2(OH)(OH2)7]+</v>
      </c>
      <c r="P278" s="5" t="str">
        <f aca="false">IF(C278&lt;1,"",(IF((3*D278)-(2*E278)-F278&gt;0, (3*D278)-(2*E278)-F278, 0)))</f>
        <v/>
      </c>
      <c r="Q278" s="5" t="str">
        <f aca="false">IF(C278&lt;1,"",(27*D278)+(16*(E278+F278+G278))+(F278+(G278*2)))</f>
        <v/>
      </c>
      <c r="R278" s="5" t="str">
        <f aca="false">IF(C278&lt;1,"",27+(16*(H278+(4-H278)))+(4-H278))</f>
        <v/>
      </c>
      <c r="S278" s="5" t="str">
        <f aca="false">CONCATENATE("[",CONCATENATE("Al",IF(D278&gt;1,VALUE(D278),""),IF(E278=0,"",CONCATENATE(" O",IF(E278&gt;1,VALUE(E278),""))),IF(F278=0,"",CONCATENATE("(OH)",IF(F278&gt;1,VALUE(F278),""))),IF(G278=0,"",CONCATENATE("(OH2)",IF(G278&gt;1,VALUE(G278),"")))),"]")</f>
        <v>[Al2 O2(OH)(OH2)7]</v>
      </c>
      <c r="T278" s="5" t="str">
        <f aca="false">CONCATENATE("[",CONCATENATE("Al",IF(H278=0,"",CONCATENATE("O",IF(H278&gt;1,VALUE(H278),""))),CONCATENATE(IF((4-H278)&gt;0,"(OH)",""),IF((4-H278)&gt;1,VALUE(4-H278),""))),"]")</f>
        <v>[Al(OH)4]</v>
      </c>
      <c r="U278" s="5" t="str">
        <f aca="false">IF(B278&gt;0,IF(M278="","",CONCATENATE("[",IF(M278="","",CONCATENATE("Al",IF(D278&gt;1,VALUE(D278),""),IF(E278=0,"",CONCATENATE(" O",IF(E278&gt;1,VALUE(E278),""))),IF(F278=0,"",CONCATENATE("(OH)",IF(F278&gt;1,VALUE(F278),""))),IF(G278=0,"",CONCATENATE("(OH2)",IF(G278&gt;1,VALUE(G278),""))))),"]",IF(M278="","",IF(J278&gt;1,(CONCATENATE(VALUE(J278),"+")),"+")))),"")</f>
        <v/>
      </c>
    </row>
    <row r="279" s="4" customFormat="true" ht="14.05" hidden="false" customHeight="false" outlineLevel="0" collapsed="false">
      <c r="A279" s="5" t="n">
        <v>6</v>
      </c>
      <c r="B279" s="5" t="n">
        <v>0</v>
      </c>
      <c r="C279" s="5" t="n">
        <v>0</v>
      </c>
      <c r="D279" s="5" t="n">
        <v>5</v>
      </c>
      <c r="E279" s="5" t="n">
        <v>0</v>
      </c>
      <c r="F279" s="5" t="n">
        <v>13</v>
      </c>
      <c r="G279" s="5" t="n">
        <v>9</v>
      </c>
      <c r="H279" s="5" t="n">
        <v>0</v>
      </c>
      <c r="I279" s="5" t="n">
        <v>518</v>
      </c>
      <c r="J279" s="5" t="n">
        <v>2</v>
      </c>
      <c r="K279" s="6" t="n">
        <v>259</v>
      </c>
      <c r="L279" s="7" t="n">
        <v>259</v>
      </c>
      <c r="M279" s="5" t="str">
        <f aca="false">IF(K279="no cation","",IF(L279="","non-candidate",""))</f>
        <v/>
      </c>
      <c r="N279" s="5" t="str">
        <f aca="false">IF(M279="","",IF(B279&gt;0,U279,CONCATENATE("[",IF(M279="","",CONCATENATE("Al",IF(C279+(D279*(1+(C279*3)))&gt;1,VALUE(C279+(D279*(1+(C279*3)))),""),CONCATENATE(IF((E279*(1+(C279*3)))+(C279*H279)&gt;0," O",""),IF((E279*(1+(C279*3)))+(C279*H279)&gt;1,VALUE((E279*(1+(C279*3)))+(C279*H279)),"")),IF(F279=0,"",CONCATENATE("(OH)",IF((F279*(1+(C279*3)))+(C279*(4-H279))&gt;1,VALUE((F279*(1+(C279*3)))+(C279*(4-H279))),""))),IF(G279=0,"",CONCATENATE("(OH2)",IF(G279&gt;1,VALUE(G279),""))))),"]",IF(M279="","",IF(J279&gt;1,(CONCATENATE(VALUE(J279),"+")),"+")))))</f>
        <v/>
      </c>
      <c r="O279" s="5" t="str">
        <f aca="false">IF(B279&gt;0,"",IF(C279=0,CONCATENATE("[",CONCATENATE("Al",IF(D279&gt;1,VALUE(D279),""),IF(E279=0,"",CONCATENATE(" O",IF(E279&gt;1,VALUE(E279),""))),IF(F279=0,"",CONCATENATE("(OH)",IF(F279&gt;1,VALUE(F279),""))),IF(G279=0,"",CONCATENATE("(OH2)",IF(G279&gt;1,VALUE(G279),"")))),"]",IF(J279&gt;1,(CONCATENATE(VALUE(J279),"+")),"+")),CONCATENATE("[",S279,IF(P279&gt;1,VALUE(P279),""),IF((D279*3)&gt;((E279*2)+F279),"+","")," ]",VALUE(4)," ",T279,IF(H279&gt;0,VALUE(H279+1),""),"-"," ")))</f>
        <v>[Al5(OH)13(OH2)9]2+</v>
      </c>
      <c r="P279" s="5" t="str">
        <f aca="false">IF(C279&lt;1,"",(IF((3*D279)-(2*E279)-F279&gt;0, (3*D279)-(2*E279)-F279, 0)))</f>
        <v/>
      </c>
      <c r="Q279" s="5" t="str">
        <f aca="false">IF(C279&lt;1,"",(27*D279)+(16*(E279+F279+G279))+(F279+(G279*2)))</f>
        <v/>
      </c>
      <c r="R279" s="5" t="str">
        <f aca="false">IF(C279&lt;1,"",27+(16*(H279+(4-H279)))+(4-H279))</f>
        <v/>
      </c>
      <c r="S279" s="5" t="str">
        <f aca="false">CONCATENATE("[",CONCATENATE("Al",IF(D279&gt;1,VALUE(D279),""),IF(E279=0,"",CONCATENATE(" O",IF(E279&gt;1,VALUE(E279),""))),IF(F279=0,"",CONCATENATE("(OH)",IF(F279&gt;1,VALUE(F279),""))),IF(G279=0,"",CONCATENATE("(OH2)",IF(G279&gt;1,VALUE(G279),"")))),"]")</f>
        <v>[Al5(OH)13(OH2)9]</v>
      </c>
      <c r="T279" s="5" t="str">
        <f aca="false">CONCATENATE("[",CONCATENATE("Al",IF(H279=0,"",CONCATENATE("O",IF(H279&gt;1,VALUE(H279),""))),CONCATENATE(IF((4-H279)&gt;0,"(OH)",""),IF((4-H279)&gt;1,VALUE(4-H279),""))),"]")</f>
        <v>[Al(OH)4]</v>
      </c>
      <c r="U279" s="5" t="str">
        <f aca="false">IF(B279&gt;0,IF(M279="","",CONCATENATE("[",IF(M279="","",CONCATENATE("Al",IF(D279&gt;1,VALUE(D279),""),IF(E279=0,"",CONCATENATE(" O",IF(E279&gt;1,VALUE(E279),""))),IF(F279=0,"",CONCATENATE("(OH)",IF(F279&gt;1,VALUE(F279),""))),IF(G279=0,"",CONCATENATE("(OH2)",IF(G279&gt;1,VALUE(G279),""))))),"]",IF(M279="","",IF(J279&gt;1,(CONCATENATE(VALUE(J279),"+")),"+")))),"")</f>
        <v/>
      </c>
    </row>
    <row r="280" s="4" customFormat="true" ht="14.05" hidden="false" customHeight="false" outlineLevel="0" collapsed="false">
      <c r="A280" s="5" t="n">
        <v>6</v>
      </c>
      <c r="B280" s="5" t="n">
        <v>0</v>
      </c>
      <c r="C280" s="5" t="n">
        <v>0</v>
      </c>
      <c r="D280" s="5" t="n">
        <v>5</v>
      </c>
      <c r="E280" s="5" t="n">
        <v>2</v>
      </c>
      <c r="F280" s="5" t="n">
        <v>9</v>
      </c>
      <c r="G280" s="5" t="n">
        <v>11</v>
      </c>
      <c r="H280" s="5" t="n">
        <v>0</v>
      </c>
      <c r="I280" s="5" t="n">
        <v>518</v>
      </c>
      <c r="J280" s="5" t="n">
        <v>2</v>
      </c>
      <c r="K280" s="6" t="n">
        <v>259</v>
      </c>
      <c r="L280" s="7" t="n">
        <v>259</v>
      </c>
      <c r="M280" s="5" t="str">
        <f aca="false">IF(K280="no cation","",IF(L280="","non-candidate",""))</f>
        <v/>
      </c>
      <c r="N280" s="5" t="str">
        <f aca="false">IF(M280="","",IF(B280&gt;0,U280,CONCATENATE("[",IF(M280="","",CONCATENATE("Al",IF(C280+(D280*(1+(C280*3)))&gt;1,VALUE(C280+(D280*(1+(C280*3)))),""),CONCATENATE(IF((E280*(1+(C280*3)))+(C280*H280)&gt;0," O",""),IF((E280*(1+(C280*3)))+(C280*H280)&gt;1,VALUE((E280*(1+(C280*3)))+(C280*H280)),"")),IF(F280=0,"",CONCATENATE("(OH)",IF((F280*(1+(C280*3)))+(C280*(4-H280))&gt;1,VALUE((F280*(1+(C280*3)))+(C280*(4-H280))),""))),IF(G280=0,"",CONCATENATE("(OH2)",IF(G280&gt;1,VALUE(G280),""))))),"]",IF(M280="","",IF(J280&gt;1,(CONCATENATE(VALUE(J280),"+")),"+")))))</f>
        <v/>
      </c>
      <c r="O280" s="5" t="str">
        <f aca="false">IF(B280&gt;0,"",IF(C280=0,CONCATENATE("[",CONCATENATE("Al",IF(D280&gt;1,VALUE(D280),""),IF(E280=0,"",CONCATENATE(" O",IF(E280&gt;1,VALUE(E280),""))),IF(F280=0,"",CONCATENATE("(OH)",IF(F280&gt;1,VALUE(F280),""))),IF(G280=0,"",CONCATENATE("(OH2)",IF(G280&gt;1,VALUE(G280),"")))),"]",IF(J280&gt;1,(CONCATENATE(VALUE(J280),"+")),"+")),CONCATENATE("[",S280,IF(P280&gt;1,VALUE(P280),""),IF((D280*3)&gt;((E280*2)+F280),"+","")," ]",VALUE(4)," ",T280,IF(H280&gt;0,VALUE(H280+1),""),"-"," ")))</f>
        <v>[Al5 O2(OH)9(OH2)11]2+</v>
      </c>
      <c r="P280" s="5" t="str">
        <f aca="false">IF(C280&lt;1,"",(IF((3*D280)-(2*E280)-F280&gt;0, (3*D280)-(2*E280)-F280, 0)))</f>
        <v/>
      </c>
      <c r="Q280" s="5" t="str">
        <f aca="false">IF(C280&lt;1,"",(27*D280)+(16*(E280+F280+G280))+(F280+(G280*2)))</f>
        <v/>
      </c>
      <c r="R280" s="5" t="str">
        <f aca="false">IF(C280&lt;1,"",27+(16*(H280+(4-H280)))+(4-H280))</f>
        <v/>
      </c>
      <c r="S280" s="5" t="str">
        <f aca="false">CONCATENATE("[",CONCATENATE("Al",IF(D280&gt;1,VALUE(D280),""),IF(E280=0,"",CONCATENATE(" O",IF(E280&gt;1,VALUE(E280),""))),IF(F280=0,"",CONCATENATE("(OH)",IF(F280&gt;1,VALUE(F280),""))),IF(G280=0,"",CONCATENATE("(OH2)",IF(G280&gt;1,VALUE(G280),"")))),"]")</f>
        <v>[Al5 O2(OH)9(OH2)11]</v>
      </c>
      <c r="T280" s="5" t="str">
        <f aca="false">CONCATENATE("[",CONCATENATE("Al",IF(H280=0,"",CONCATENATE("O",IF(H280&gt;1,VALUE(H280),""))),CONCATENATE(IF((4-H280)&gt;0,"(OH)",""),IF((4-H280)&gt;1,VALUE(4-H280),""))),"]")</f>
        <v>[Al(OH)4]</v>
      </c>
      <c r="U280" s="5" t="str">
        <f aca="false">IF(B280&gt;0,IF(M280="","",CONCATENATE("[",IF(M280="","",CONCATENATE("Al",IF(D280&gt;1,VALUE(D280),""),IF(E280=0,"",CONCATENATE(" O",IF(E280&gt;1,VALUE(E280),""))),IF(F280=0,"",CONCATENATE("(OH)",IF(F280&gt;1,VALUE(F280),""))),IF(G280=0,"",CONCATENATE("(OH2)",IF(G280&gt;1,VALUE(G280),""))))),"]",IF(M280="","",IF(J280&gt;1,(CONCATENATE(VALUE(J280),"+")),"+")))),"")</f>
        <v/>
      </c>
    </row>
    <row r="281" s="4" customFormat="true" ht="14.05" hidden="false" customHeight="false" outlineLevel="0" collapsed="false">
      <c r="A281" s="5" t="n">
        <v>6</v>
      </c>
      <c r="B281" s="5" t="n">
        <v>0</v>
      </c>
      <c r="C281" s="5" t="n">
        <v>0</v>
      </c>
      <c r="D281" s="5" t="n">
        <v>5</v>
      </c>
      <c r="E281" s="5" t="n">
        <v>4</v>
      </c>
      <c r="F281" s="5" t="n">
        <v>5</v>
      </c>
      <c r="G281" s="5" t="n">
        <v>13</v>
      </c>
      <c r="H281" s="5" t="n">
        <v>0</v>
      </c>
      <c r="I281" s="5" t="n">
        <v>518</v>
      </c>
      <c r="J281" s="5" t="n">
        <v>2</v>
      </c>
      <c r="K281" s="6" t="n">
        <v>259</v>
      </c>
      <c r="L281" s="7" t="n">
        <v>259</v>
      </c>
      <c r="M281" s="5" t="str">
        <f aca="false">IF(K281="no cation","",IF(L281="","non-candidate",""))</f>
        <v/>
      </c>
      <c r="N281" s="5" t="str">
        <f aca="false">IF(M281="","",IF(B281&gt;0,U281,CONCATENATE("[",IF(M281="","",CONCATENATE("Al",IF(C281+(D281*(1+(C281*3)))&gt;1,VALUE(C281+(D281*(1+(C281*3)))),""),CONCATENATE(IF((E281*(1+(C281*3)))+(C281*H281)&gt;0," O",""),IF((E281*(1+(C281*3)))+(C281*H281)&gt;1,VALUE((E281*(1+(C281*3)))+(C281*H281)),"")),IF(F281=0,"",CONCATENATE("(OH)",IF((F281*(1+(C281*3)))+(C281*(4-H281))&gt;1,VALUE((F281*(1+(C281*3)))+(C281*(4-H281))),""))),IF(G281=0,"",CONCATENATE("(OH2)",IF(G281&gt;1,VALUE(G281),""))))),"]",IF(M281="","",IF(J281&gt;1,(CONCATENATE(VALUE(J281),"+")),"+")))))</f>
        <v/>
      </c>
      <c r="O281" s="5" t="str">
        <f aca="false">IF(B281&gt;0,"",IF(C281=0,CONCATENATE("[",CONCATENATE("Al",IF(D281&gt;1,VALUE(D281),""),IF(E281=0,"",CONCATENATE(" O",IF(E281&gt;1,VALUE(E281),""))),IF(F281=0,"",CONCATENATE("(OH)",IF(F281&gt;1,VALUE(F281),""))),IF(G281=0,"",CONCATENATE("(OH2)",IF(G281&gt;1,VALUE(G281),"")))),"]",IF(J281&gt;1,(CONCATENATE(VALUE(J281),"+")),"+")),CONCATENATE("[",S281,IF(P281&gt;1,VALUE(P281),""),IF((D281*3)&gt;((E281*2)+F281),"+","")," ]",VALUE(4)," ",T281,IF(H281&gt;0,VALUE(H281+1),""),"-"," ")))</f>
        <v>[Al5 O4(OH)5(OH2)13]2+</v>
      </c>
      <c r="P281" s="5" t="str">
        <f aca="false">IF(C281&lt;1,"",(IF((3*D281)-(2*E281)-F281&gt;0, (3*D281)-(2*E281)-F281, 0)))</f>
        <v/>
      </c>
      <c r="Q281" s="5" t="str">
        <f aca="false">IF(C281&lt;1,"",(27*D281)+(16*(E281+F281+G281))+(F281+(G281*2)))</f>
        <v/>
      </c>
      <c r="R281" s="5" t="str">
        <f aca="false">IF(C281&lt;1,"",27+(16*(H281+(4-H281)))+(4-H281))</f>
        <v/>
      </c>
      <c r="S281" s="5" t="str">
        <f aca="false">CONCATENATE("[",CONCATENATE("Al",IF(D281&gt;1,VALUE(D281),""),IF(E281=0,"",CONCATENATE(" O",IF(E281&gt;1,VALUE(E281),""))),IF(F281=0,"",CONCATENATE("(OH)",IF(F281&gt;1,VALUE(F281),""))),IF(G281=0,"",CONCATENATE("(OH2)",IF(G281&gt;1,VALUE(G281),"")))),"]")</f>
        <v>[Al5 O4(OH)5(OH2)13]</v>
      </c>
      <c r="T281" s="5" t="str">
        <f aca="false">CONCATENATE("[",CONCATENATE("Al",IF(H281=0,"",CONCATENATE("O",IF(H281&gt;1,VALUE(H281),""))),CONCATENATE(IF((4-H281)&gt;0,"(OH)",""),IF((4-H281)&gt;1,VALUE(4-H281),""))),"]")</f>
        <v>[Al(OH)4]</v>
      </c>
      <c r="U281" s="5" t="str">
        <f aca="false">IF(B281&gt;0,IF(M281="","",CONCATENATE("[",IF(M281="","",CONCATENATE("Al",IF(D281&gt;1,VALUE(D281),""),IF(E281=0,"",CONCATENATE(" O",IF(E281&gt;1,VALUE(E281),""))),IF(F281=0,"",CONCATENATE("(OH)",IF(F281&gt;1,VALUE(F281),""))),IF(G281=0,"",CONCATENATE("(OH2)",IF(G281&gt;1,VALUE(G281),""))))),"]",IF(M281="","",IF(J281&gt;1,(CONCATENATE(VALUE(J281),"+")),"+")))),"")</f>
        <v/>
      </c>
    </row>
    <row r="282" s="4" customFormat="true" ht="14.05" hidden="false" customHeight="false" outlineLevel="0" collapsed="false">
      <c r="A282" s="3" t="n">
        <v>6</v>
      </c>
      <c r="B282" s="5" t="n">
        <v>0</v>
      </c>
      <c r="C282" s="5" t="n">
        <v>0</v>
      </c>
      <c r="D282" s="3" t="n">
        <v>5</v>
      </c>
      <c r="E282" s="3" t="n">
        <v>6</v>
      </c>
      <c r="F282" s="5" t="n">
        <v>1</v>
      </c>
      <c r="G282" s="5" t="n">
        <v>15</v>
      </c>
      <c r="H282" s="5" t="n">
        <v>0</v>
      </c>
      <c r="I282" s="5" t="n">
        <v>518</v>
      </c>
      <c r="J282" s="5" t="n">
        <v>2</v>
      </c>
      <c r="K282" s="6" t="n">
        <v>259</v>
      </c>
      <c r="L282" s="7" t="n">
        <v>259</v>
      </c>
      <c r="M282" s="5" t="str">
        <f aca="false">IF(K282="no cation","",IF(L282="","non-candidate",""))</f>
        <v/>
      </c>
      <c r="N282" s="5" t="str">
        <f aca="false">IF(M282="","",IF(B282&gt;0,U282,CONCATENATE("[",IF(M282="","",CONCATENATE("Al",IF(C282+(D282*(1+(C282*3)))&gt;1,VALUE(C282+(D282*(1+(C282*3)))),""),CONCATENATE(IF((E282*(1+(C282*3)))+(C282*H282)&gt;0," O",""),IF((E282*(1+(C282*3)))+(C282*H282)&gt;1,VALUE((E282*(1+(C282*3)))+(C282*H282)),"")),IF(F282=0,"",CONCATENATE("(OH)",IF((F282*(1+(C282*3)))+(C282*(4-H282))&gt;1,VALUE((F282*(1+(C282*3)))+(C282*(4-H282))),""))),IF(G282=0,"",CONCATENATE("(OH2)",IF(G282&gt;1,VALUE(G282),""))))),"]",IF(M282="","",IF(J282&gt;1,(CONCATENATE(VALUE(J282),"+")),"+")))))</f>
        <v/>
      </c>
      <c r="O282" s="5" t="str">
        <f aca="false">IF(B282&gt;0,"",IF(C282=0,CONCATENATE("[",CONCATENATE("Al",IF(D282&gt;1,VALUE(D282),""),IF(E282=0,"",CONCATENATE(" O",IF(E282&gt;1,VALUE(E282),""))),IF(F282=0,"",CONCATENATE("(OH)",IF(F282&gt;1,VALUE(F282),""))),IF(G282=0,"",CONCATENATE("(OH2)",IF(G282&gt;1,VALUE(G282),"")))),"]",IF(J282&gt;1,(CONCATENATE(VALUE(J282),"+")),"+")),CONCATENATE("[",S282,IF(P282&gt;1,VALUE(P282),""),IF((D282*3)&gt;((E282*2)+F282),"+","")," ]",VALUE(4)," ",T282,IF(H282&gt;0,VALUE(H282+1),""),"-"," ")))</f>
        <v>[Al5 O6(OH)(OH2)15]2+</v>
      </c>
      <c r="P282" s="5" t="str">
        <f aca="false">IF(C282&lt;1,"",(IF((3*D282)-(2*E282)-F282&gt;0, (3*D282)-(2*E282)-F282, 0)))</f>
        <v/>
      </c>
      <c r="Q282" s="5" t="str">
        <f aca="false">IF(C282&lt;1,"",(27*D282)+(16*(E282+F282+G282))+(F282+(G282*2)))</f>
        <v/>
      </c>
      <c r="R282" s="5" t="str">
        <f aca="false">IF(C282&lt;1,"",27+(16*(H282+(4-H282)))+(4-H282))</f>
        <v/>
      </c>
      <c r="S282" s="5" t="str">
        <f aca="false">CONCATENATE("[",CONCATENATE("Al",IF(D282&gt;1,VALUE(D282),""),IF(E282=0,"",CONCATENATE(" O",IF(E282&gt;1,VALUE(E282),""))),IF(F282=0,"",CONCATENATE("(OH)",IF(F282&gt;1,VALUE(F282),""))),IF(G282=0,"",CONCATENATE("(OH2)",IF(G282&gt;1,VALUE(G282),"")))),"]")</f>
        <v>[Al5 O6(OH)(OH2)15]</v>
      </c>
      <c r="T282" s="5" t="str">
        <f aca="false">CONCATENATE("[",CONCATENATE("Al",IF(H282=0,"",CONCATENATE("O",IF(H282&gt;1,VALUE(H282),""))),CONCATENATE(IF((4-H282)&gt;0,"(OH)",""),IF((4-H282)&gt;1,VALUE(4-H282),""))),"]")</f>
        <v>[Al(OH)4]</v>
      </c>
      <c r="U282" s="5" t="str">
        <f aca="false">IF(B282&gt;0,IF(M282="","",CONCATENATE("[",IF(M282="","",CONCATENATE("Al",IF(D282&gt;1,VALUE(D282),""),IF(E282=0,"",CONCATENATE(" O",IF(E282&gt;1,VALUE(E282),""))),IF(F282=0,"",CONCATENATE("(OH)",IF(F282&gt;1,VALUE(F282),""))),IF(G282=0,"",CONCATENATE("(OH2)",IF(G282&gt;1,VALUE(G282),""))))),"]",IF(M282="","",IF(J282&gt;1,(CONCATENATE(VALUE(J282),"+")),"+")))),"")</f>
        <v/>
      </c>
    </row>
    <row r="283" s="4" customFormat="true" ht="14.05" hidden="false" customHeight="false" outlineLevel="0" collapsed="false">
      <c r="A283" s="5" t="n">
        <v>4</v>
      </c>
      <c r="B283" s="5" t="n">
        <v>0</v>
      </c>
      <c r="C283" s="5" t="n">
        <v>0</v>
      </c>
      <c r="D283" s="5" t="n">
        <v>4</v>
      </c>
      <c r="E283" s="5" t="n">
        <v>2</v>
      </c>
      <c r="F283" s="5" t="n">
        <v>7</v>
      </c>
      <c r="G283" s="5" t="n">
        <v>1</v>
      </c>
      <c r="H283" s="5" t="n">
        <v>0</v>
      </c>
      <c r="I283" s="5" t="n">
        <v>277</v>
      </c>
      <c r="J283" s="5" t="n">
        <v>1</v>
      </c>
      <c r="K283" s="6" t="n">
        <v>277</v>
      </c>
      <c r="L283" s="7" t="n">
        <v>277</v>
      </c>
      <c r="M283" s="5" t="s">
        <v>26</v>
      </c>
      <c r="N283" s="5" t="str">
        <f aca="false">IF(M283="","",IF(B283&gt;0,U283,CONCATENATE("[",IF(M283="","",CONCATENATE("Al",IF(C283+(D283*(1+(C283*3)))&gt;1,VALUE(C283+(D283*(1+(C283*3)))),""),CONCATENATE(IF((E283*(1+(C283*3)))+(C283*H283)&gt;0," O",""),IF((E283*(1+(C283*3)))+(C283*H283)&gt;1,VALUE((E283*(1+(C283*3)))+(C283*H283)),"")),IF(F283=0,"",CONCATENATE("(OH)",IF((F283*(1+(C283*3)))+(C283*(4-H283))&gt;1,VALUE((F283*(1+(C283*3)))+(C283*(4-H283))),""))),IF(G283=0,"",CONCATENATE("(OH2)",IF(G283&gt;1,VALUE(G283),""))))),"]",IF(M283="","",IF(J283&gt;1,(CONCATENATE(VALUE(J283),"+")),"+")))))</f>
        <v>[Al4 O2(OH)7(OH2)]+</v>
      </c>
      <c r="O283" s="5" t="str">
        <f aca="false">IF(B283&gt;0,"",IF(C283=0,CONCATENATE("[",CONCATENATE("Al",IF(D283&gt;1,VALUE(D283),""),IF(E283=0,"",CONCATENATE(" O",IF(E283&gt;1,VALUE(E283),""))),IF(F283=0,"",CONCATENATE("(OH)",IF(F283&gt;1,VALUE(F283),""))),IF(G283=0,"",CONCATENATE("(OH2)",IF(G283&gt;1,VALUE(G283),"")))),"]",IF(J283&gt;1,(CONCATENATE(VALUE(J283),"+")),"+")),CONCATENATE("[",S283,IF(P283&gt;1,VALUE(P283),""),IF((D283*3)&gt;((E283*2)+F283),"+","")," ]",VALUE(4)," ",T283,IF(H283&gt;0,VALUE(H283+1),""),"-"," ")))</f>
        <v>[Al4 O2(OH)7(OH2)]+</v>
      </c>
      <c r="P283" s="5" t="str">
        <f aca="false">IF(C283&lt;1,"",(IF((3*D283)-(2*E283)-F283&gt;0, (3*D283)-(2*E283)-F283, 0)))</f>
        <v/>
      </c>
      <c r="Q283" s="5" t="str">
        <f aca="false">IF(C283&lt;1,"",(27*D283)+(16*(E283+F283+G283))+(F283+(G283*2)))</f>
        <v/>
      </c>
      <c r="R283" s="5" t="str">
        <f aca="false">IF(C283&lt;1,"",27+(16*(H283+(4-H283)))+(4-H283))</f>
        <v/>
      </c>
      <c r="S283" s="5" t="str">
        <f aca="false">CONCATENATE("[",CONCATENATE("Al",IF(D283&gt;1,VALUE(D283),""),IF(E283=0,"",CONCATENATE(" O",IF(E283&gt;1,VALUE(E283),""))),IF(F283=0,"",CONCATENATE("(OH)",IF(F283&gt;1,VALUE(F283),""))),IF(G283=0,"",CONCATENATE("(OH2)",IF(G283&gt;1,VALUE(G283),"")))),"]")</f>
        <v>[Al4 O2(OH)7(OH2)]</v>
      </c>
      <c r="T283" s="5" t="str">
        <f aca="false">CONCATENATE("[",CONCATENATE("Al",IF(H283=0,"",CONCATENATE("O",IF(H283&gt;1,VALUE(H283),""))),CONCATENATE(IF((4-H283)&gt;0,"(OH)",""),IF((4-H283)&gt;1,VALUE(4-H283),""))),"]")</f>
        <v>[Al(OH)4]</v>
      </c>
      <c r="U283" s="5" t="str">
        <f aca="false">IF(B283&gt;0,IF(M283="","",CONCATENATE("[",IF(M283="","",CONCATENATE("Al",IF(D283&gt;1,VALUE(D283),""),IF(E283=0,"",CONCATENATE(" O",IF(E283&gt;1,VALUE(E283),""))),IF(F283=0,"",CONCATENATE("(OH)",IF(F283&gt;1,VALUE(F283),""))),IF(G283=0,"",CONCATENATE("(OH2)",IF(G283&gt;1,VALUE(G283),""))))),"]",IF(M283="","",IF(J283&gt;1,(CONCATENATE(VALUE(J283),"+")),"+")))),"")</f>
        <v/>
      </c>
    </row>
    <row r="284" s="4" customFormat="true" ht="14.05" hidden="false" customHeight="false" outlineLevel="0" collapsed="false">
      <c r="A284" s="5" t="n">
        <v>4</v>
      </c>
      <c r="B284" s="5" t="n">
        <v>0</v>
      </c>
      <c r="C284" s="5" t="n">
        <v>0</v>
      </c>
      <c r="D284" s="5" t="n">
        <v>4</v>
      </c>
      <c r="E284" s="5" t="n">
        <v>4</v>
      </c>
      <c r="F284" s="5" t="n">
        <v>3</v>
      </c>
      <c r="G284" s="5" t="n">
        <v>3</v>
      </c>
      <c r="H284" s="5" t="n">
        <v>0</v>
      </c>
      <c r="I284" s="5" t="n">
        <v>277</v>
      </c>
      <c r="J284" s="5" t="n">
        <v>1</v>
      </c>
      <c r="K284" s="6" t="n">
        <v>277</v>
      </c>
      <c r="L284" s="7" t="n">
        <v>277</v>
      </c>
      <c r="M284" s="5" t="s">
        <v>26</v>
      </c>
      <c r="N284" s="5" t="str">
        <f aca="false">IF(M284="","",IF(B284&gt;0,U284,CONCATENATE("[",IF(M284="","",CONCATENATE("Al",IF(C284+(D284*(1+(C284*3)))&gt;1,VALUE(C284+(D284*(1+(C284*3)))),""),CONCATENATE(IF((E284*(1+(C284*3)))+(C284*H284)&gt;0," O",""),IF((E284*(1+(C284*3)))+(C284*H284)&gt;1,VALUE((E284*(1+(C284*3)))+(C284*H284)),"")),IF(F284=0,"",CONCATENATE("(OH)",IF((F284*(1+(C284*3)))+(C284*(4-H284))&gt;1,VALUE((F284*(1+(C284*3)))+(C284*(4-H284))),""))),IF(G284=0,"",CONCATENATE("(OH2)",IF(G284&gt;1,VALUE(G284),""))))),"]",IF(M284="","",IF(J284&gt;1,(CONCATENATE(VALUE(J284),"+")),"+")))))</f>
        <v>[Al4 O4(OH)3(OH2)3]+</v>
      </c>
      <c r="O284" s="5" t="str">
        <f aca="false">IF(B284&gt;0,"",IF(C284=0,CONCATENATE("[",CONCATENATE("Al",IF(D284&gt;1,VALUE(D284),""),IF(E284=0,"",CONCATENATE(" O",IF(E284&gt;1,VALUE(E284),""))),IF(F284=0,"",CONCATENATE("(OH)",IF(F284&gt;1,VALUE(F284),""))),IF(G284=0,"",CONCATENATE("(OH2)",IF(G284&gt;1,VALUE(G284),"")))),"]",IF(J284&gt;1,(CONCATENATE(VALUE(J284),"+")),"+")),CONCATENATE("[",S284,IF(P284&gt;1,VALUE(P284),""),IF((D284*3)&gt;((E284*2)+F284),"+","")," ]",VALUE(4)," ",T284,IF(H284&gt;0,VALUE(H284+1),""),"-"," ")))</f>
        <v>[Al4 O4(OH)3(OH2)3]+</v>
      </c>
      <c r="P284" s="5" t="str">
        <f aca="false">IF(C284&lt;1,"",(IF((3*D284)-(2*E284)-F284&gt;0, (3*D284)-(2*E284)-F284, 0)))</f>
        <v/>
      </c>
      <c r="Q284" s="5" t="str">
        <f aca="false">IF(C284&lt;1,"",(27*D284)+(16*(E284+F284+G284))+(F284+(G284*2)))</f>
        <v/>
      </c>
      <c r="R284" s="5" t="str">
        <f aca="false">IF(C284&lt;1,"",27+(16*(H284+(4-H284)))+(4-H284))</f>
        <v/>
      </c>
      <c r="S284" s="5" t="str">
        <f aca="false">CONCATENATE("[",CONCATENATE("Al",IF(D284&gt;1,VALUE(D284),""),IF(E284=0,"",CONCATENATE(" O",IF(E284&gt;1,VALUE(E284),""))),IF(F284=0,"",CONCATENATE("(OH)",IF(F284&gt;1,VALUE(F284),""))),IF(G284=0,"",CONCATENATE("(OH2)",IF(G284&gt;1,VALUE(G284),"")))),"]")</f>
        <v>[Al4 O4(OH)3(OH2)3]</v>
      </c>
      <c r="T284" s="5" t="str">
        <f aca="false">CONCATENATE("[",CONCATENATE("Al",IF(H284=0,"",CONCATENATE("O",IF(H284&gt;1,VALUE(H284),""))),CONCATENATE(IF((4-H284)&gt;0,"(OH)",""),IF((4-H284)&gt;1,VALUE(4-H284),""))),"]")</f>
        <v>[Al(OH)4]</v>
      </c>
      <c r="U284" s="5" t="str">
        <f aca="false">IF(B284&gt;0,IF(M284="","",CONCATENATE("[",IF(M284="","",CONCATENATE("Al",IF(D284&gt;1,VALUE(D284),""),IF(E284=0,"",CONCATENATE(" O",IF(E284&gt;1,VALUE(E284),""))),IF(F284=0,"",CONCATENATE("(OH)",IF(F284&gt;1,VALUE(F284),""))),IF(G284=0,"",CONCATENATE("(OH2)",IF(G284&gt;1,VALUE(G284),""))))),"]",IF(M284="","",IF(J284&gt;1,(CONCATENATE(VALUE(J284),"+")),"+")))),"")</f>
        <v/>
      </c>
    </row>
    <row r="285" s="4" customFormat="true" ht="14.05" hidden="false" customHeight="false" outlineLevel="0" collapsed="false">
      <c r="A285" s="5" t="n">
        <v>6</v>
      </c>
      <c r="B285" s="5" t="n">
        <v>1</v>
      </c>
      <c r="C285" s="5" t="n">
        <v>0</v>
      </c>
      <c r="D285" s="5" t="n">
        <v>6</v>
      </c>
      <c r="E285" s="5" t="n">
        <v>4</v>
      </c>
      <c r="F285" s="5" t="n">
        <v>8</v>
      </c>
      <c r="G285" s="5" t="n">
        <v>12</v>
      </c>
      <c r="H285" s="5" t="n">
        <v>0</v>
      </c>
      <c r="I285" s="5" t="n">
        <v>578</v>
      </c>
      <c r="J285" s="5" t="n">
        <v>2</v>
      </c>
      <c r="K285" s="6" t="n">
        <v>289</v>
      </c>
      <c r="L285" s="7" t="n">
        <v>289</v>
      </c>
      <c r="M285" s="5" t="str">
        <f aca="false">IF(K285="no cation","",IF(L285="","non-candidate",""))</f>
        <v/>
      </c>
      <c r="N285" s="5" t="str">
        <f aca="false">IF(M285="","",IF(B285&gt;0,U285,CONCATENATE("[",IF(M285="","",CONCATENATE("Al",IF(C285+(D285*(1+(C285*3)))&gt;1,VALUE(C285+(D285*(1+(C285*3)))),""),CONCATENATE(IF((E285*(1+(C285*3)))+(C285*H285)&gt;0," O",""),IF((E285*(1+(C285*3)))+(C285*H285)&gt;1,VALUE((E285*(1+(C285*3)))+(C285*H285)),"")),IF(F285=0,"",CONCATENATE("(OH)",IF((F285*(1+(C285*3)))+(C285*(4-H285))&gt;1,VALUE((F285*(1+(C285*3)))+(C285*(4-H285))),""))),IF(G285=0,"",CONCATENATE("(OH2)",IF(G285&gt;1,VALUE(G285),""))))),"]",IF(M285="","",IF(J285&gt;1,(CONCATENATE(VALUE(J285),"+")),"+")))))</f>
        <v/>
      </c>
      <c r="O285" s="5" t="str">
        <f aca="false">IF(B285&gt;0,"",IF(C285=0,CONCATENATE("[",CONCATENATE("Al",IF(D285&gt;1,VALUE(D285),""),IF(E285=0,"",CONCATENATE(" O",IF(E285&gt;1,VALUE(E285),""))),IF(F285=0,"",CONCATENATE("(OH)",IF(F285&gt;1,VALUE(F285),""))),IF(G285=0,"",CONCATENATE("(OH2)",IF(G285&gt;1,VALUE(G285),"")))),"]",IF(J285&gt;1,(CONCATENATE(VALUE(J285),"+")),"+")),CONCATENATE("[",S285,IF(P285&gt;1,VALUE(P285),""),IF((D285*3)&gt;((E285*2)+F285),"+","")," ]",VALUE(4)," ",T285,IF(H285&gt;0,VALUE(H285+1),""),"-"," ")))</f>
        <v/>
      </c>
      <c r="P285" s="5" t="str">
        <f aca="false">IF(C285&lt;1,"",(IF((3*D285)-(2*E285)-F285&gt;0, (3*D285)-(2*E285)-F285, 0)))</f>
        <v/>
      </c>
      <c r="Q285" s="5" t="str">
        <f aca="false">IF(C285&lt;1,"",(27*D285)+(16*(E285+F285+G285))+(F285+(G285*2)))</f>
        <v/>
      </c>
      <c r="R285" s="5" t="str">
        <f aca="false">IF(C285&lt;1,"",27+(16*(H285+(4-H285)))+(4-H285))</f>
        <v/>
      </c>
      <c r="S285" s="5" t="str">
        <f aca="false">CONCATENATE("[",CONCATENATE("Al",IF(D285&gt;1,VALUE(D285),""),IF(E285=0,"",CONCATENATE(" O",IF(E285&gt;1,VALUE(E285),""))),IF(F285=0,"",CONCATENATE("(OH)",IF(F285&gt;1,VALUE(F285),""))),IF(G285=0,"",CONCATENATE("(OH2)",IF(G285&gt;1,VALUE(G285),"")))),"]")</f>
        <v>[Al6 O4(OH)8(OH2)12]</v>
      </c>
      <c r="T285" s="5" t="str">
        <f aca="false">CONCATENATE("[",CONCATENATE("Al",IF(H285=0,"",CONCATENATE("O",IF(H285&gt;1,VALUE(H285),""))),CONCATENATE(IF((4-H285)&gt;0,"(OH)",""),IF((4-H285)&gt;1,VALUE(4-H285),""))),"]")</f>
        <v>[Al(OH)4]</v>
      </c>
      <c r="U285" s="5" t="str">
        <f aca="false">IF(B285&gt;0,IF(M285="","",CONCATENATE("[",IF(M285="","",CONCATENATE("Al",IF(D285&gt;1,VALUE(D285),""),IF(E285=0,"",CONCATENATE(" O",IF(E285&gt;1,VALUE(E285),""))),IF(F285=0,"",CONCATENATE("(OH)",IF(F285&gt;1,VALUE(F285),""))),IF(G285=0,"",CONCATENATE("(OH2)",IF(G285&gt;1,VALUE(G285),""))))),"]",IF(M285="","",IF(J285&gt;1,(CONCATENATE(VALUE(J285),"+")),"+")))),"")</f>
        <v/>
      </c>
    </row>
    <row r="286" s="4" customFormat="true" ht="14.05" hidden="false" customHeight="false" outlineLevel="0" collapsed="false">
      <c r="A286" s="3" t="n">
        <v>6</v>
      </c>
      <c r="B286" s="3" t="n">
        <v>1</v>
      </c>
      <c r="C286" s="5" t="n">
        <v>0</v>
      </c>
      <c r="D286" s="3" t="n">
        <v>6</v>
      </c>
      <c r="E286" s="3" t="n">
        <v>6</v>
      </c>
      <c r="F286" s="3" t="n">
        <v>4</v>
      </c>
      <c r="G286" s="3" t="n">
        <v>14</v>
      </c>
      <c r="H286" s="5" t="n">
        <v>0</v>
      </c>
      <c r="I286" s="5" t="n">
        <v>578</v>
      </c>
      <c r="J286" s="5" t="n">
        <v>2</v>
      </c>
      <c r="K286" s="6" t="n">
        <v>289</v>
      </c>
      <c r="L286" s="7" t="n">
        <v>289</v>
      </c>
      <c r="M286" s="5" t="str">
        <f aca="false">IF(K286="no cation","",IF(L286="","non-candidate",""))</f>
        <v/>
      </c>
      <c r="N286" s="5" t="str">
        <f aca="false">IF(M286="","",IF(B286&gt;0,U286,CONCATENATE("[",IF(M286="","",CONCATENATE("Al",IF(C286+(D286*(1+(C286*3)))&gt;1,VALUE(C286+(D286*(1+(C286*3)))),""),CONCATENATE(IF((E286*(1+(C286*3)))+(C286*H286)&gt;0," O",""),IF((E286*(1+(C286*3)))+(C286*H286)&gt;1,VALUE((E286*(1+(C286*3)))+(C286*H286)),"")),IF(F286=0,"",CONCATENATE("(OH)",IF((F286*(1+(C286*3)))+(C286*(4-H286))&gt;1,VALUE((F286*(1+(C286*3)))+(C286*(4-H286))),""))),IF(G286=0,"",CONCATENATE("(OH2)",IF(G286&gt;1,VALUE(G286),""))))),"]",IF(M286="","",IF(J286&gt;1,(CONCATENATE(VALUE(J286),"+")),"+")))))</f>
        <v/>
      </c>
      <c r="O286" s="5" t="str">
        <f aca="false">IF(B286&gt;0,"",IF(C286=0,CONCATENATE("[",CONCATENATE("Al",IF(D286&gt;1,VALUE(D286),""),IF(E286=0,"",CONCATENATE(" O",IF(E286&gt;1,VALUE(E286),""))),IF(F286=0,"",CONCATENATE("(OH)",IF(F286&gt;1,VALUE(F286),""))),IF(G286=0,"",CONCATENATE("(OH2)",IF(G286&gt;1,VALUE(G286),"")))),"]",IF(J286&gt;1,(CONCATENATE(VALUE(J286),"+")),"+")),CONCATENATE("[",S286,IF(P286&gt;1,VALUE(P286),""),IF((D286*3)&gt;((E286*2)+F286),"+","")," ]",VALUE(4)," ",T286,IF(H286&gt;0,VALUE(H286+1),""),"-"," ")))</f>
        <v/>
      </c>
      <c r="P286" s="5" t="str">
        <f aca="false">IF(C286&lt;1,"",(IF((3*D286)-(2*E286)-F286&gt;0, (3*D286)-(2*E286)-F286, 0)))</f>
        <v/>
      </c>
      <c r="Q286" s="5" t="str">
        <f aca="false">IF(C286&lt;1,"",(27*D286)+(16*(E286+F286+G286))+(F286+(G286*2)))</f>
        <v/>
      </c>
      <c r="R286" s="5" t="str">
        <f aca="false">IF(C286&lt;1,"",27+(16*(H286+(4-H286)))+(4-H286))</f>
        <v/>
      </c>
      <c r="S286" s="5" t="str">
        <f aca="false">CONCATENATE("[",CONCATENATE("Al",IF(D286&gt;1,VALUE(D286),""),IF(E286=0,"",CONCATENATE(" O",IF(E286&gt;1,VALUE(E286),""))),IF(F286=0,"",CONCATENATE("(OH)",IF(F286&gt;1,VALUE(F286),""))),IF(G286=0,"",CONCATENATE("(OH2)",IF(G286&gt;1,VALUE(G286),"")))),"]")</f>
        <v>[Al6 O6(OH)4(OH2)14]</v>
      </c>
      <c r="T286" s="5" t="str">
        <f aca="false">CONCATENATE("[",CONCATENATE("Al",IF(H286=0,"",CONCATENATE("O",IF(H286&gt;1,VALUE(H286),""))),CONCATENATE(IF((4-H286)&gt;0,"(OH)",""),IF((4-H286)&gt;1,VALUE(4-H286),""))),"]")</f>
        <v>[Al(OH)4]</v>
      </c>
      <c r="U286" s="5" t="str">
        <f aca="false">IF(B286&gt;0,IF(M286="","",CONCATENATE("[",IF(M286="","",CONCATENATE("Al",IF(D286&gt;1,VALUE(D286),""),IF(E286=0,"",CONCATENATE(" O",IF(E286&gt;1,VALUE(E286),""))),IF(F286=0,"",CONCATENATE("(OH)",IF(F286&gt;1,VALUE(F286),""))),IF(G286=0,"",CONCATENATE("(OH2)",IF(G286&gt;1,VALUE(G286),""))))),"]",IF(M286="","",IF(J286&gt;1,(CONCATENATE(VALUE(J286),"+")),"+")))),"")</f>
        <v/>
      </c>
    </row>
    <row r="287" s="4" customFormat="true" ht="14.05" hidden="false" customHeight="false" outlineLevel="0" collapsed="false">
      <c r="A287" s="5" t="n">
        <v>6</v>
      </c>
      <c r="B287" s="5" t="n">
        <v>0</v>
      </c>
      <c r="C287" s="5" t="n">
        <v>0</v>
      </c>
      <c r="D287" s="5" t="n">
        <v>6</v>
      </c>
      <c r="E287" s="5" t="n">
        <v>0</v>
      </c>
      <c r="F287" s="5" t="n">
        <v>16</v>
      </c>
      <c r="G287" s="5" t="n">
        <v>10</v>
      </c>
      <c r="H287" s="5" t="n">
        <v>0</v>
      </c>
      <c r="I287" s="5" t="n">
        <v>614</v>
      </c>
      <c r="J287" s="5" t="n">
        <v>2</v>
      </c>
      <c r="K287" s="6" t="n">
        <v>307</v>
      </c>
      <c r="L287" s="7" t="n">
        <v>307</v>
      </c>
      <c r="M287" s="5" t="s">
        <v>24</v>
      </c>
      <c r="N287" s="5" t="str">
        <f aca="false">IF(M287="","",IF(B287&gt;0,U287,CONCATENATE("[",IF(M287="","",CONCATENATE("Al",IF(C287+(D287*(1+(C287*3)))&gt;1,VALUE(C287+(D287*(1+(C287*3)))),""),CONCATENATE(IF((E287*(1+(C287*3)))+(C287*H287)&gt;0," O",""),IF((E287*(1+(C287*3)))+(C287*H287)&gt;1,VALUE((E287*(1+(C287*3)))+(C287*H287)),"")),IF(F287=0,"",CONCATENATE("(OH)",IF((F287*(1+(C287*3)))+(C287*(4-H287))&gt;1,VALUE((F287*(1+(C287*3)))+(C287*(4-H287))),""))),IF(G287=0,"",CONCATENATE("(OH2)",IF(G287&gt;1,VALUE(G287),""))))),"]",IF(M287="","",IF(J287&gt;1,(CONCATENATE(VALUE(J287),"+")),"+")))))</f>
        <v>[Al6(OH)16(OH2)10]2+</v>
      </c>
      <c r="O287" s="5" t="str">
        <f aca="false">IF(B287&gt;0,"",IF(C287=0,CONCATENATE("[",CONCATENATE("Al",IF(D287&gt;1,VALUE(D287),""),IF(E287=0,"",CONCATENATE(" O",IF(E287&gt;1,VALUE(E287),""))),IF(F287=0,"",CONCATENATE("(OH)",IF(F287&gt;1,VALUE(F287),""))),IF(G287=0,"",CONCATENATE("(OH2)",IF(G287&gt;1,VALUE(G287),"")))),"]",IF(J287&gt;1,(CONCATENATE(VALUE(J287),"+")),"+")),CONCATENATE("[",S287,IF(P287&gt;1,VALUE(P287),""),IF((D287*3)&gt;((E287*2)+F287),"+","")," ]",VALUE(4)," ",T287,IF(H287&gt;0,VALUE(H287+1),""),"-"," ")))</f>
        <v>[Al6(OH)16(OH2)10]2+</v>
      </c>
      <c r="P287" s="5" t="str">
        <f aca="false">IF(C287&lt;1,"",(IF((3*D287)-(2*E287)-F287&gt;0, (3*D287)-(2*E287)-F287, 0)))</f>
        <v/>
      </c>
      <c r="Q287" s="5" t="str">
        <f aca="false">IF(C287&lt;1,"",(27*D287)+(16*(E287+F287+G287))+(F287+(G287*2)))</f>
        <v/>
      </c>
      <c r="R287" s="5" t="str">
        <f aca="false">IF(C287&lt;1,"",27+(16*(H287+(4-H287)))+(4-H287))</f>
        <v/>
      </c>
      <c r="S287" s="5" t="str">
        <f aca="false">CONCATENATE("[",CONCATENATE("Al",IF(D287&gt;1,VALUE(D287),""),IF(E287=0,"",CONCATENATE(" O",IF(E287&gt;1,VALUE(E287),""))),IF(F287=0,"",CONCATENATE("(OH)",IF(F287&gt;1,VALUE(F287),""))),IF(G287=0,"",CONCATENATE("(OH2)",IF(G287&gt;1,VALUE(G287),"")))),"]")</f>
        <v>[Al6(OH)16(OH2)10]</v>
      </c>
      <c r="T287" s="5" t="str">
        <f aca="false">CONCATENATE("[",CONCATENATE("Al",IF(H287=0,"",CONCATENATE("O",IF(H287&gt;1,VALUE(H287),""))),CONCATENATE(IF((4-H287)&gt;0,"(OH)",""),IF((4-H287)&gt;1,VALUE(4-H287),""))),"]")</f>
        <v>[Al(OH)4]</v>
      </c>
      <c r="U287" s="5" t="str">
        <f aca="false">IF(B287&gt;0,IF(M287="","",CONCATENATE("[",IF(M287="","",CONCATENATE("Al",IF(D287&gt;1,VALUE(D287),""),IF(E287=0,"",CONCATENATE(" O",IF(E287&gt;1,VALUE(E287),""))),IF(F287=0,"",CONCATENATE("(OH)",IF(F287&gt;1,VALUE(F287),""))),IF(G287=0,"",CONCATENATE("(OH2)",IF(G287&gt;1,VALUE(G287),""))))),"]",IF(M287="","",IF(J287&gt;1,(CONCATENATE(VALUE(J287),"+")),"+")))),"")</f>
        <v/>
      </c>
    </row>
    <row r="288" s="4" customFormat="true" ht="14.05" hidden="false" customHeight="false" outlineLevel="0" collapsed="false">
      <c r="A288" s="5" t="n">
        <v>6</v>
      </c>
      <c r="B288" s="5" t="n">
        <v>0</v>
      </c>
      <c r="C288" s="5" t="n">
        <v>0</v>
      </c>
      <c r="D288" s="5" t="n">
        <v>6</v>
      </c>
      <c r="E288" s="5" t="n">
        <v>2</v>
      </c>
      <c r="F288" s="5" t="n">
        <v>12</v>
      </c>
      <c r="G288" s="5" t="n">
        <v>12</v>
      </c>
      <c r="H288" s="5" t="n">
        <v>0</v>
      </c>
      <c r="I288" s="5" t="n">
        <v>614</v>
      </c>
      <c r="J288" s="5" t="n">
        <v>2</v>
      </c>
      <c r="K288" s="6" t="n">
        <v>307</v>
      </c>
      <c r="L288" s="7" t="n">
        <v>307</v>
      </c>
      <c r="M288" s="5" t="s">
        <v>24</v>
      </c>
      <c r="N288" s="5" t="str">
        <f aca="false">IF(M288="","",IF(B288&gt;0,U288,CONCATENATE("[",IF(M288="","",CONCATENATE("Al",IF(C288+(D288*(1+(C288*3)))&gt;1,VALUE(C288+(D288*(1+(C288*3)))),""),CONCATENATE(IF((E288*(1+(C288*3)))+(C288*H288)&gt;0," O",""),IF((E288*(1+(C288*3)))+(C288*H288)&gt;1,VALUE((E288*(1+(C288*3)))+(C288*H288)),"")),IF(F288=0,"",CONCATENATE("(OH)",IF((F288*(1+(C288*3)))+(C288*(4-H288))&gt;1,VALUE((F288*(1+(C288*3)))+(C288*(4-H288))),""))),IF(G288=0,"",CONCATENATE("(OH2)",IF(G288&gt;1,VALUE(G288),""))))),"]",IF(M288="","",IF(J288&gt;1,(CONCATENATE(VALUE(J288),"+")),"+")))))</f>
        <v>[Al6 O2(OH)12(OH2)12]2+</v>
      </c>
      <c r="O288" s="5" t="str">
        <f aca="false">IF(B288&gt;0,"",IF(C288=0,CONCATENATE("[",CONCATENATE("Al",IF(D288&gt;1,VALUE(D288),""),IF(E288=0,"",CONCATENATE(" O",IF(E288&gt;1,VALUE(E288),""))),IF(F288=0,"",CONCATENATE("(OH)",IF(F288&gt;1,VALUE(F288),""))),IF(G288=0,"",CONCATENATE("(OH2)",IF(G288&gt;1,VALUE(G288),"")))),"]",IF(J288&gt;1,(CONCATENATE(VALUE(J288),"+")),"+")),CONCATENATE("[",S288,IF(P288&gt;1,VALUE(P288),""),IF((D288*3)&gt;((E288*2)+F288),"+","")," ]",VALUE(4)," ",T288,IF(H288&gt;0,VALUE(H288+1),""),"-"," ")))</f>
        <v>[Al6 O2(OH)12(OH2)12]2+</v>
      </c>
      <c r="P288" s="5" t="str">
        <f aca="false">IF(C288&lt;1,"",(IF((3*D288)-(2*E288)-F288&gt;0, (3*D288)-(2*E288)-F288, 0)))</f>
        <v/>
      </c>
      <c r="Q288" s="5" t="str">
        <f aca="false">IF(C288&lt;1,"",(27*D288)+(16*(E288+F288+G288))+(F288+(G288*2)))</f>
        <v/>
      </c>
      <c r="R288" s="5" t="str">
        <f aca="false">IF(C288&lt;1,"",27+(16*(H288+(4-H288)))+(4-H288))</f>
        <v/>
      </c>
      <c r="S288" s="5" t="str">
        <f aca="false">CONCATENATE("[",CONCATENATE("Al",IF(D288&gt;1,VALUE(D288),""),IF(E288=0,"",CONCATENATE(" O",IF(E288&gt;1,VALUE(E288),""))),IF(F288=0,"",CONCATENATE("(OH)",IF(F288&gt;1,VALUE(F288),""))),IF(G288=0,"",CONCATENATE("(OH2)",IF(G288&gt;1,VALUE(G288),"")))),"]")</f>
        <v>[Al6 O2(OH)12(OH2)12]</v>
      </c>
      <c r="T288" s="5" t="str">
        <f aca="false">CONCATENATE("[",CONCATENATE("Al",IF(H288=0,"",CONCATENATE("O",IF(H288&gt;1,VALUE(H288),""))),CONCATENATE(IF((4-H288)&gt;0,"(OH)",""),IF((4-H288)&gt;1,VALUE(4-H288),""))),"]")</f>
        <v>[Al(OH)4]</v>
      </c>
      <c r="U288" s="5" t="str">
        <f aca="false">IF(B288&gt;0,IF(M288="","",CONCATENATE("[",IF(M288="","",CONCATENATE("Al",IF(D288&gt;1,VALUE(D288),""),IF(E288=0,"",CONCATENATE(" O",IF(E288&gt;1,VALUE(E288),""))),IF(F288=0,"",CONCATENATE("(OH)",IF(F288&gt;1,VALUE(F288),""))),IF(G288=0,"",CONCATENATE("(OH2)",IF(G288&gt;1,VALUE(G288),""))))),"]",IF(M288="","",IF(J288&gt;1,(CONCATENATE(VALUE(J288),"+")),"+")))),"")</f>
        <v/>
      </c>
    </row>
    <row r="289" s="4" customFormat="true" ht="14.05" hidden="false" customHeight="false" outlineLevel="0" collapsed="false">
      <c r="A289" s="5" t="n">
        <v>6</v>
      </c>
      <c r="B289" s="5" t="n">
        <v>0</v>
      </c>
      <c r="C289" s="5" t="n">
        <v>0</v>
      </c>
      <c r="D289" s="5" t="n">
        <v>6</v>
      </c>
      <c r="E289" s="5" t="n">
        <v>4</v>
      </c>
      <c r="F289" s="5" t="n">
        <v>8</v>
      </c>
      <c r="G289" s="5" t="n">
        <v>14</v>
      </c>
      <c r="H289" s="5" t="n">
        <v>0</v>
      </c>
      <c r="I289" s="5" t="n">
        <v>614</v>
      </c>
      <c r="J289" s="5" t="n">
        <v>2</v>
      </c>
      <c r="K289" s="6" t="n">
        <v>307</v>
      </c>
      <c r="L289" s="7" t="n">
        <v>307</v>
      </c>
      <c r="M289" s="5" t="s">
        <v>24</v>
      </c>
      <c r="N289" s="5" t="str">
        <f aca="false">IF(M289="","",IF(B289&gt;0,U289,CONCATENATE("[",IF(M289="","",CONCATENATE("Al",IF(C289+(D289*(1+(C289*3)))&gt;1,VALUE(C289+(D289*(1+(C289*3)))),""),CONCATENATE(IF((E289*(1+(C289*3)))+(C289*H289)&gt;0," O",""),IF((E289*(1+(C289*3)))+(C289*H289)&gt;1,VALUE((E289*(1+(C289*3)))+(C289*H289)),"")),IF(F289=0,"",CONCATENATE("(OH)",IF((F289*(1+(C289*3)))+(C289*(4-H289))&gt;1,VALUE((F289*(1+(C289*3)))+(C289*(4-H289))),""))),IF(G289=0,"",CONCATENATE("(OH2)",IF(G289&gt;1,VALUE(G289),""))))),"]",IF(M289="","",IF(J289&gt;1,(CONCATENATE(VALUE(J289),"+")),"+")))))</f>
        <v>[Al6 O4(OH)8(OH2)14]2+</v>
      </c>
      <c r="O289" s="5" t="str">
        <f aca="false">IF(B289&gt;0,"",IF(C289=0,CONCATENATE("[",CONCATENATE("Al",IF(D289&gt;1,VALUE(D289),""),IF(E289=0,"",CONCATENATE(" O",IF(E289&gt;1,VALUE(E289),""))),IF(F289=0,"",CONCATENATE("(OH)",IF(F289&gt;1,VALUE(F289),""))),IF(G289=0,"",CONCATENATE("(OH2)",IF(G289&gt;1,VALUE(G289),"")))),"]",IF(J289&gt;1,(CONCATENATE(VALUE(J289),"+")),"+")),CONCATENATE("[",S289,IF(P289&gt;1,VALUE(P289),""),IF((D289*3)&gt;((E289*2)+F289),"+","")," ]",VALUE(4)," ",T289,IF(H289&gt;0,VALUE(H289+1),""),"-"," ")))</f>
        <v>[Al6 O4(OH)8(OH2)14]2+</v>
      </c>
      <c r="P289" s="5" t="str">
        <f aca="false">IF(C289&lt;1,"",(IF((3*D289)-(2*E289)-F289&gt;0, (3*D289)-(2*E289)-F289, 0)))</f>
        <v/>
      </c>
      <c r="Q289" s="5" t="str">
        <f aca="false">IF(C289&lt;1,"",(27*D289)+(16*(E289+F289+G289))+(F289+(G289*2)))</f>
        <v/>
      </c>
      <c r="R289" s="5" t="str">
        <f aca="false">IF(C289&lt;1,"",27+(16*(H289+(4-H289)))+(4-H289))</f>
        <v/>
      </c>
      <c r="S289" s="5" t="str">
        <f aca="false">CONCATENATE("[",CONCATENATE("Al",IF(D289&gt;1,VALUE(D289),""),IF(E289=0,"",CONCATENATE(" O",IF(E289&gt;1,VALUE(E289),""))),IF(F289=0,"",CONCATENATE("(OH)",IF(F289&gt;1,VALUE(F289),""))),IF(G289=0,"",CONCATENATE("(OH2)",IF(G289&gt;1,VALUE(G289),"")))),"]")</f>
        <v>[Al6 O4(OH)8(OH2)14]</v>
      </c>
      <c r="T289" s="5" t="str">
        <f aca="false">CONCATENATE("[",CONCATENATE("Al",IF(H289=0,"",CONCATENATE("O",IF(H289&gt;1,VALUE(H289),""))),CONCATENATE(IF((4-H289)&gt;0,"(OH)",""),IF((4-H289)&gt;1,VALUE(4-H289),""))),"]")</f>
        <v>[Al(OH)4]</v>
      </c>
      <c r="U289" s="5" t="str">
        <f aca="false">IF(B289&gt;0,IF(M289="","",CONCATENATE("[",IF(M289="","",CONCATENATE("Al",IF(D289&gt;1,VALUE(D289),""),IF(E289=0,"",CONCATENATE(" O",IF(E289&gt;1,VALUE(E289),""))),IF(F289=0,"",CONCATENATE("(OH)",IF(F289&gt;1,VALUE(F289),""))),IF(G289=0,"",CONCATENATE("(OH2)",IF(G289&gt;1,VALUE(G289),""))))),"]",IF(M289="","",IF(J289&gt;1,(CONCATENATE(VALUE(J289),"+")),"+")))),"")</f>
        <v/>
      </c>
    </row>
    <row r="290" s="4" customFormat="true" ht="14.05" hidden="false" customHeight="false" outlineLevel="0" collapsed="false">
      <c r="A290" s="5" t="n">
        <v>6</v>
      </c>
      <c r="B290" s="5" t="n">
        <v>0</v>
      </c>
      <c r="C290" s="5" t="n">
        <v>0</v>
      </c>
      <c r="D290" s="5" t="n">
        <v>6</v>
      </c>
      <c r="E290" s="5" t="n">
        <v>6</v>
      </c>
      <c r="F290" s="5" t="n">
        <v>4</v>
      </c>
      <c r="G290" s="5" t="n">
        <v>16</v>
      </c>
      <c r="H290" s="5" t="n">
        <v>0</v>
      </c>
      <c r="I290" s="5" t="n">
        <v>614</v>
      </c>
      <c r="J290" s="5" t="n">
        <v>2</v>
      </c>
      <c r="K290" s="6" t="n">
        <v>307</v>
      </c>
      <c r="L290" s="7" t="n">
        <v>307</v>
      </c>
      <c r="M290" s="5" t="s">
        <v>24</v>
      </c>
      <c r="N290" s="5" t="str">
        <f aca="false">IF(M290="","",IF(B290&gt;0,U290,CONCATENATE("[",IF(M290="","",CONCATENATE("Al",IF(C290+(D290*(1+(C290*3)))&gt;1,VALUE(C290+(D290*(1+(C290*3)))),""),CONCATENATE(IF((E290*(1+(C290*3)))+(C290*H290)&gt;0," O",""),IF((E290*(1+(C290*3)))+(C290*H290)&gt;1,VALUE((E290*(1+(C290*3)))+(C290*H290)),"")),IF(F290=0,"",CONCATENATE("(OH)",IF((F290*(1+(C290*3)))+(C290*(4-H290))&gt;1,VALUE((F290*(1+(C290*3)))+(C290*(4-H290))),""))),IF(G290=0,"",CONCATENATE("(OH2)",IF(G290&gt;1,VALUE(G290),""))))),"]",IF(M290="","",IF(J290&gt;1,(CONCATENATE(VALUE(J290),"+")),"+")))))</f>
        <v>[Al6 O6(OH)4(OH2)16]2+</v>
      </c>
      <c r="O290" s="5" t="str">
        <f aca="false">IF(B290&gt;0,"",IF(C290=0,CONCATENATE("[",CONCATENATE("Al",IF(D290&gt;1,VALUE(D290),""),IF(E290=0,"",CONCATENATE(" O",IF(E290&gt;1,VALUE(E290),""))),IF(F290=0,"",CONCATENATE("(OH)",IF(F290&gt;1,VALUE(F290),""))),IF(G290=0,"",CONCATENATE("(OH2)",IF(G290&gt;1,VALUE(G290),"")))),"]",IF(J290&gt;1,(CONCATENATE(VALUE(J290),"+")),"+")),CONCATENATE("[",S290,IF(P290&gt;1,VALUE(P290),""),IF((D290*3)&gt;((E290*2)+F290),"+","")," ]",VALUE(4)," ",T290,IF(H290&gt;0,VALUE(H290+1),""),"-"," ")))</f>
        <v>[Al6 O6(OH)4(OH2)16]2+</v>
      </c>
      <c r="P290" s="5" t="str">
        <f aca="false">IF(C290&lt;1,"",(IF((3*D290)-(2*E290)-F290&gt;0, (3*D290)-(2*E290)-F290, 0)))</f>
        <v/>
      </c>
      <c r="Q290" s="5" t="str">
        <f aca="false">IF(C290&lt;1,"",(27*D290)+(16*(E290+F290+G290))+(F290+(G290*2)))</f>
        <v/>
      </c>
      <c r="R290" s="5" t="str">
        <f aca="false">IF(C290&lt;1,"",27+(16*(H290+(4-H290)))+(4-H290))</f>
        <v/>
      </c>
      <c r="S290" s="5" t="str">
        <f aca="false">CONCATENATE("[",CONCATENATE("Al",IF(D290&gt;1,VALUE(D290),""),IF(E290=0,"",CONCATENATE(" O",IF(E290&gt;1,VALUE(E290),""))),IF(F290=0,"",CONCATENATE("(OH)",IF(F290&gt;1,VALUE(F290),""))),IF(G290=0,"",CONCATENATE("(OH2)",IF(G290&gt;1,VALUE(G290),"")))),"]")</f>
        <v>[Al6 O6(OH)4(OH2)16]</v>
      </c>
      <c r="T290" s="5" t="str">
        <f aca="false">CONCATENATE("[",CONCATENATE("Al",IF(H290=0,"",CONCATENATE("O",IF(H290&gt;1,VALUE(H290),""))),CONCATENATE(IF((4-H290)&gt;0,"(OH)",""),IF((4-H290)&gt;1,VALUE(4-H290),""))),"]")</f>
        <v>[Al(OH)4]</v>
      </c>
      <c r="U290" s="5" t="str">
        <f aca="false">IF(B290&gt;0,IF(M290="","",CONCATENATE("[",IF(M290="","",CONCATENATE("Al",IF(D290&gt;1,VALUE(D290),""),IF(E290=0,"",CONCATENATE(" O",IF(E290&gt;1,VALUE(E290),""))),IF(F290=0,"",CONCATENATE("(OH)",IF(F290&gt;1,VALUE(F290),""))),IF(G290=0,"",CONCATENATE("(OH2)",IF(G290&gt;1,VALUE(G290),""))))),"]",IF(M290="","",IF(J290&gt;1,(CONCATENATE(VALUE(J290),"+")),"+")))),"")</f>
        <v/>
      </c>
    </row>
    <row r="291" s="4" customFormat="true" ht="14.05" hidden="false" customHeight="false" outlineLevel="0" collapsed="false">
      <c r="A291" s="5" t="n">
        <v>6</v>
      </c>
      <c r="B291" s="5" t="n">
        <v>0</v>
      </c>
      <c r="C291" s="5" t="n">
        <v>0</v>
      </c>
      <c r="D291" s="5" t="n">
        <v>6</v>
      </c>
      <c r="E291" s="5" t="n">
        <v>8</v>
      </c>
      <c r="F291" s="5" t="n">
        <v>0</v>
      </c>
      <c r="G291" s="5" t="n">
        <v>18</v>
      </c>
      <c r="H291" s="5" t="n">
        <v>0</v>
      </c>
      <c r="I291" s="5" t="n">
        <v>614</v>
      </c>
      <c r="J291" s="5" t="n">
        <v>2</v>
      </c>
      <c r="K291" s="6" t="n">
        <v>307</v>
      </c>
      <c r="L291" s="7" t="n">
        <v>307</v>
      </c>
      <c r="M291" s="5" t="s">
        <v>24</v>
      </c>
      <c r="N291" s="5" t="str">
        <f aca="false">IF(M291="","",IF(B291&gt;0,U291,CONCATENATE("[",IF(M291="","",CONCATENATE("Al",IF(C291+(D291*(1+(C291*3)))&gt;1,VALUE(C291+(D291*(1+(C291*3)))),""),CONCATENATE(IF((E291*(1+(C291*3)))+(C291*H291)&gt;0," O",""),IF((E291*(1+(C291*3)))+(C291*H291)&gt;1,VALUE((E291*(1+(C291*3)))+(C291*H291)),"")),IF(F291=0,"",CONCATENATE("(OH)",IF((F291*(1+(C291*3)))+(C291*(4-H291))&gt;1,VALUE((F291*(1+(C291*3)))+(C291*(4-H291))),""))),IF(G291=0,"",CONCATENATE("(OH2)",IF(G291&gt;1,VALUE(G291),""))))),"]",IF(M291="","",IF(J291&gt;1,(CONCATENATE(VALUE(J291),"+")),"+")))))</f>
        <v>[Al6 O8(OH2)18]2+</v>
      </c>
      <c r="O291" s="5" t="str">
        <f aca="false">IF(B291&gt;0,"",IF(C291=0,CONCATENATE("[",CONCATENATE("Al",IF(D291&gt;1,VALUE(D291),""),IF(E291=0,"",CONCATENATE(" O",IF(E291&gt;1,VALUE(E291),""))),IF(F291=0,"",CONCATENATE("(OH)",IF(F291&gt;1,VALUE(F291),""))),IF(G291=0,"",CONCATENATE("(OH2)",IF(G291&gt;1,VALUE(G291),"")))),"]",IF(J291&gt;1,(CONCATENATE(VALUE(J291),"+")),"+")),CONCATENATE("[",S291,IF(P291&gt;1,VALUE(P291),""),IF((D291*3)&gt;((E291*2)+F291),"+","")," ]",VALUE(4)," ",T291,IF(H291&gt;0,VALUE(H291+1),""),"-"," ")))</f>
        <v>[Al6 O8(OH2)18]2+</v>
      </c>
      <c r="P291" s="5" t="str">
        <f aca="false">IF(C291&lt;1,"",(IF((3*D291)-(2*E291)-F291&gt;0, (3*D291)-(2*E291)-F291, 0)))</f>
        <v/>
      </c>
      <c r="Q291" s="5" t="str">
        <f aca="false">IF(C291&lt;1,"",(27*D291)+(16*(E291+F291+G291))+(F291+(G291*2)))</f>
        <v/>
      </c>
      <c r="R291" s="5" t="str">
        <f aca="false">IF(C291&lt;1,"",27+(16*(H291+(4-H291)))+(4-H291))</f>
        <v/>
      </c>
      <c r="S291" s="5" t="str">
        <f aca="false">CONCATENATE("[",CONCATENATE("Al",IF(D291&gt;1,VALUE(D291),""),IF(E291=0,"",CONCATENATE(" O",IF(E291&gt;1,VALUE(E291),""))),IF(F291=0,"",CONCATENATE("(OH)",IF(F291&gt;1,VALUE(F291),""))),IF(G291=0,"",CONCATENATE("(OH2)",IF(G291&gt;1,VALUE(G291),"")))),"]")</f>
        <v>[Al6 O8(OH2)18]</v>
      </c>
      <c r="T291" s="5" t="str">
        <f aca="false">CONCATENATE("[",CONCATENATE("Al",IF(H291=0,"",CONCATENATE("O",IF(H291&gt;1,VALUE(H291),""))),CONCATENATE(IF((4-H291)&gt;0,"(OH)",""),IF((4-H291)&gt;1,VALUE(4-H291),""))),"]")</f>
        <v>[Al(OH)4]</v>
      </c>
      <c r="U291" s="5" t="str">
        <f aca="false">IF(B291&gt;0,IF(M291="","",CONCATENATE("[",IF(M291="","",CONCATENATE("Al",IF(D291&gt;1,VALUE(D291),""),IF(E291=0,"",CONCATENATE(" O",IF(E291&gt;1,VALUE(E291),""))),IF(F291=0,"",CONCATENATE("(OH)",IF(F291&gt;1,VALUE(F291),""))),IF(G291=0,"",CONCATENATE("(OH2)",IF(G291&gt;1,VALUE(G291),""))))),"]",IF(M291="","",IF(J291&gt;1,(CONCATENATE(VALUE(J291),"+")),"+")))),"")</f>
        <v/>
      </c>
    </row>
    <row r="292" s="4" customFormat="true" ht="14.05" hidden="false" customHeight="false" outlineLevel="0" collapsed="false">
      <c r="A292" s="5" t="n">
        <v>6</v>
      </c>
      <c r="B292" s="5" t="n">
        <v>0</v>
      </c>
      <c r="C292" s="5" t="n">
        <v>0</v>
      </c>
      <c r="D292" s="5" t="n">
        <v>3</v>
      </c>
      <c r="E292" s="5" t="n">
        <v>0</v>
      </c>
      <c r="F292" s="5" t="n">
        <v>8</v>
      </c>
      <c r="G292" s="5" t="n">
        <v>6</v>
      </c>
      <c r="H292" s="5" t="n">
        <v>0</v>
      </c>
      <c r="I292" s="5" t="n">
        <v>325</v>
      </c>
      <c r="J292" s="5" t="n">
        <v>1</v>
      </c>
      <c r="K292" s="6" t="n">
        <v>325</v>
      </c>
      <c r="L292" s="7" t="n">
        <v>325</v>
      </c>
      <c r="M292" s="5" t="str">
        <f aca="false">IF(K292="no cation","",IF(L292="","non-candidate",""))</f>
        <v/>
      </c>
      <c r="N292" s="5" t="str">
        <f aca="false">IF(M292="","",IF(B292&gt;0,U292,CONCATENATE("[",IF(M292="","",CONCATENATE("Al",IF(C292+(D292*(1+(C292*3)))&gt;1,VALUE(C292+(D292*(1+(C292*3)))),""),CONCATENATE(IF((E292*(1+(C292*3)))+(C292*H292)&gt;0," O",""),IF((E292*(1+(C292*3)))+(C292*H292)&gt;1,VALUE((E292*(1+(C292*3)))+(C292*H292)),"")),IF(F292=0,"",CONCATENATE("(OH)",IF((F292*(1+(C292*3)))+(C292*(4-H292))&gt;1,VALUE((F292*(1+(C292*3)))+(C292*(4-H292))),""))),IF(G292=0,"",CONCATENATE("(OH2)",IF(G292&gt;1,VALUE(G292),""))))),"]",IF(M292="","",IF(J292&gt;1,(CONCATENATE(VALUE(J292),"+")),"+")))))</f>
        <v/>
      </c>
      <c r="O292" s="5" t="str">
        <f aca="false">IF(B292&gt;0,"",IF(C292=0,CONCATENATE("[",CONCATENATE("Al",IF(D292&gt;1,VALUE(D292),""),IF(E292=0,"",CONCATENATE(" O",IF(E292&gt;1,VALUE(E292),""))),IF(F292=0,"",CONCATENATE("(OH)",IF(F292&gt;1,VALUE(F292),""))),IF(G292=0,"",CONCATENATE("(OH2)",IF(G292&gt;1,VALUE(G292),"")))),"]",IF(J292&gt;1,(CONCATENATE(VALUE(J292),"+")),"+")),CONCATENATE("[",S292,IF(P292&gt;1,VALUE(P292),""),IF((D292*3)&gt;((E292*2)+F292),"+","")," ]",VALUE(4)," ",T292,IF(H292&gt;0,VALUE(H292+1),""),"-"," ")))</f>
        <v>[Al3(OH)8(OH2)6]+</v>
      </c>
      <c r="P292" s="5" t="str">
        <f aca="false">IF(C292&lt;1,"",(IF((3*D292)-(2*E292)-F292&gt;0, (3*D292)-(2*E292)-F292, 0)))</f>
        <v/>
      </c>
      <c r="Q292" s="5" t="str">
        <f aca="false">IF(C292&lt;1,"",(27*D292)+(16*(E292+F292+G292))+(F292+(G292*2)))</f>
        <v/>
      </c>
      <c r="R292" s="5" t="str">
        <f aca="false">IF(C292&lt;1,"",27+(16*(H292+(4-H292)))+(4-H292))</f>
        <v/>
      </c>
      <c r="S292" s="5" t="str">
        <f aca="false">CONCATENATE("[",CONCATENATE("Al",IF(D292&gt;1,VALUE(D292),""),IF(E292=0,"",CONCATENATE(" O",IF(E292&gt;1,VALUE(E292),""))),IF(F292=0,"",CONCATENATE("(OH)",IF(F292&gt;1,VALUE(F292),""))),IF(G292=0,"",CONCATENATE("(OH2)",IF(G292&gt;1,VALUE(G292),"")))),"]")</f>
        <v>[Al3(OH)8(OH2)6]</v>
      </c>
      <c r="T292" s="5" t="str">
        <f aca="false">CONCATENATE("[",CONCATENATE("Al",IF(H292=0,"",CONCATENATE("O",IF(H292&gt;1,VALUE(H292),""))),CONCATENATE(IF((4-H292)&gt;0,"(OH)",""),IF((4-H292)&gt;1,VALUE(4-H292),""))),"]")</f>
        <v>[Al(OH)4]</v>
      </c>
      <c r="U292" s="5" t="str">
        <f aca="false">IF(B292&gt;0,IF(M292="","",CONCATENATE("[",IF(M292="","",CONCATENATE("Al",IF(D292&gt;1,VALUE(D292),""),IF(E292=0,"",CONCATENATE(" O",IF(E292&gt;1,VALUE(E292),""))),IF(F292=0,"",CONCATENATE("(OH)",IF(F292&gt;1,VALUE(F292),""))),IF(G292=0,"",CONCATENATE("(OH2)",IF(G292&gt;1,VALUE(G292),""))))),"]",IF(M292="","",IF(J292&gt;1,(CONCATENATE(VALUE(J292),"+")),"+")))),"")</f>
        <v/>
      </c>
    </row>
    <row r="293" s="4" customFormat="true" ht="14.05" hidden="false" customHeight="false" outlineLevel="0" collapsed="false">
      <c r="A293" s="5" t="n">
        <v>6</v>
      </c>
      <c r="B293" s="5" t="n">
        <v>0</v>
      </c>
      <c r="C293" s="5" t="n">
        <v>0</v>
      </c>
      <c r="D293" s="5" t="n">
        <v>3</v>
      </c>
      <c r="E293" s="5" t="n">
        <v>2</v>
      </c>
      <c r="F293" s="5" t="n">
        <v>4</v>
      </c>
      <c r="G293" s="5" t="n">
        <v>8</v>
      </c>
      <c r="H293" s="5" t="n">
        <v>0</v>
      </c>
      <c r="I293" s="5" t="n">
        <v>325</v>
      </c>
      <c r="J293" s="5" t="n">
        <v>1</v>
      </c>
      <c r="K293" s="6" t="n">
        <v>325</v>
      </c>
      <c r="L293" s="7" t="n">
        <v>325</v>
      </c>
      <c r="M293" s="5" t="str">
        <f aca="false">IF(K293="no cation","",IF(L293="","non-candidate",""))</f>
        <v/>
      </c>
      <c r="N293" s="5" t="str">
        <f aca="false">IF(M293="","",IF(B293&gt;0,U293,CONCATENATE("[",IF(M293="","",CONCATENATE("Al",IF(C293+(D293*(1+(C293*3)))&gt;1,VALUE(C293+(D293*(1+(C293*3)))),""),CONCATENATE(IF((E293*(1+(C293*3)))+(C293*H293)&gt;0," O",""),IF((E293*(1+(C293*3)))+(C293*H293)&gt;1,VALUE((E293*(1+(C293*3)))+(C293*H293)),"")),IF(F293=0,"",CONCATENATE("(OH)",IF((F293*(1+(C293*3)))+(C293*(4-H293))&gt;1,VALUE((F293*(1+(C293*3)))+(C293*(4-H293))),""))),IF(G293=0,"",CONCATENATE("(OH2)",IF(G293&gt;1,VALUE(G293),""))))),"]",IF(M293="","",IF(J293&gt;1,(CONCATENATE(VALUE(J293),"+")),"+")))))</f>
        <v/>
      </c>
      <c r="O293" s="5" t="str">
        <f aca="false">IF(B293&gt;0,"",IF(C293=0,CONCATENATE("[",CONCATENATE("Al",IF(D293&gt;1,VALUE(D293),""),IF(E293=0,"",CONCATENATE(" O",IF(E293&gt;1,VALUE(E293),""))),IF(F293=0,"",CONCATENATE("(OH)",IF(F293&gt;1,VALUE(F293),""))),IF(G293=0,"",CONCATENATE("(OH2)",IF(G293&gt;1,VALUE(G293),"")))),"]",IF(J293&gt;1,(CONCATENATE(VALUE(J293),"+")),"+")),CONCATENATE("[",S293,IF(P293&gt;1,VALUE(P293),""),IF((D293*3)&gt;((E293*2)+F293),"+","")," ]",VALUE(4)," ",T293,IF(H293&gt;0,VALUE(H293+1),""),"-"," ")))</f>
        <v>[Al3 O2(OH)4(OH2)8]+</v>
      </c>
      <c r="P293" s="5" t="str">
        <f aca="false">IF(C293&lt;1,"",(IF((3*D293)-(2*E293)-F293&gt;0, (3*D293)-(2*E293)-F293, 0)))</f>
        <v/>
      </c>
      <c r="Q293" s="5" t="str">
        <f aca="false">IF(C293&lt;1,"",(27*D293)+(16*(E293+F293+G293))+(F293+(G293*2)))</f>
        <v/>
      </c>
      <c r="R293" s="5" t="str">
        <f aca="false">IF(C293&lt;1,"",27+(16*(H293+(4-H293)))+(4-H293))</f>
        <v/>
      </c>
      <c r="S293" s="5" t="str">
        <f aca="false">CONCATENATE("[",CONCATENATE("Al",IF(D293&gt;1,VALUE(D293),""),IF(E293=0,"",CONCATENATE(" O",IF(E293&gt;1,VALUE(E293),""))),IF(F293=0,"",CONCATENATE("(OH)",IF(F293&gt;1,VALUE(F293),""))),IF(G293=0,"",CONCATENATE("(OH2)",IF(G293&gt;1,VALUE(G293),"")))),"]")</f>
        <v>[Al3 O2(OH)4(OH2)8]</v>
      </c>
      <c r="T293" s="5" t="str">
        <f aca="false">CONCATENATE("[",CONCATENATE("Al",IF(H293=0,"",CONCATENATE("O",IF(H293&gt;1,VALUE(H293),""))),CONCATENATE(IF((4-H293)&gt;0,"(OH)",""),IF((4-H293)&gt;1,VALUE(4-H293),""))),"]")</f>
        <v>[Al(OH)4]</v>
      </c>
      <c r="U293" s="5" t="str">
        <f aca="false">IF(B293&gt;0,IF(M293="","",CONCATENATE("[",IF(M293="","",CONCATENATE("Al",IF(D293&gt;1,VALUE(D293),""),IF(E293=0,"",CONCATENATE(" O",IF(E293&gt;1,VALUE(E293),""))),IF(F293=0,"",CONCATENATE("(OH)",IF(F293&gt;1,VALUE(F293),""))),IF(G293=0,"",CONCATENATE("(OH2)",IF(G293&gt;1,VALUE(G293),""))))),"]",IF(M293="","",IF(J293&gt;1,(CONCATENATE(VALUE(J293),"+")),"+")))),"")</f>
        <v/>
      </c>
    </row>
    <row r="294" s="4" customFormat="true" ht="14.05" hidden="false" customHeight="false" outlineLevel="0" collapsed="false">
      <c r="A294" s="5" t="n">
        <v>6</v>
      </c>
      <c r="B294" s="5" t="n">
        <v>0</v>
      </c>
      <c r="C294" s="5" t="n">
        <v>0</v>
      </c>
      <c r="D294" s="5" t="n">
        <v>3</v>
      </c>
      <c r="E294" s="5" t="n">
        <v>4</v>
      </c>
      <c r="F294" s="5" t="n">
        <v>0</v>
      </c>
      <c r="G294" s="5" t="n">
        <v>10</v>
      </c>
      <c r="H294" s="5" t="n">
        <v>0</v>
      </c>
      <c r="I294" s="5" t="n">
        <v>325</v>
      </c>
      <c r="J294" s="5" t="n">
        <v>1</v>
      </c>
      <c r="K294" s="6" t="n">
        <v>325</v>
      </c>
      <c r="L294" s="7" t="n">
        <v>325</v>
      </c>
      <c r="M294" s="5" t="str">
        <f aca="false">IF(K294="no cation","",IF(L294="","non-candidate",""))</f>
        <v/>
      </c>
      <c r="N294" s="5" t="str">
        <f aca="false">IF(M294="","",IF(B294&gt;0,U294,CONCATENATE("[",IF(M294="","",CONCATENATE("Al",IF(C294+(D294*(1+(C294*3)))&gt;1,VALUE(C294+(D294*(1+(C294*3)))),""),CONCATENATE(IF((E294*(1+(C294*3)))+(C294*H294)&gt;0," O",""),IF((E294*(1+(C294*3)))+(C294*H294)&gt;1,VALUE((E294*(1+(C294*3)))+(C294*H294)),"")),IF(F294=0,"",CONCATENATE("(OH)",IF((F294*(1+(C294*3)))+(C294*(4-H294))&gt;1,VALUE((F294*(1+(C294*3)))+(C294*(4-H294))),""))),IF(G294=0,"",CONCATENATE("(OH2)",IF(G294&gt;1,VALUE(G294),""))))),"]",IF(M294="","",IF(J294&gt;1,(CONCATENATE(VALUE(J294),"+")),"+")))))</f>
        <v/>
      </c>
      <c r="O294" s="5" t="str">
        <f aca="false">IF(B294&gt;0,"",IF(C294=0,CONCATENATE("[",CONCATENATE("Al",IF(D294&gt;1,VALUE(D294),""),IF(E294=0,"",CONCATENATE(" O",IF(E294&gt;1,VALUE(E294),""))),IF(F294=0,"",CONCATENATE("(OH)",IF(F294&gt;1,VALUE(F294),""))),IF(G294=0,"",CONCATENATE("(OH2)",IF(G294&gt;1,VALUE(G294),"")))),"]",IF(J294&gt;1,(CONCATENATE(VALUE(J294),"+")),"+")),CONCATENATE("[",S294,IF(P294&gt;1,VALUE(P294),""),IF((D294*3)&gt;((E294*2)+F294),"+","")," ]",VALUE(4)," ",T294,IF(H294&gt;0,VALUE(H294+1),""),"-"," ")))</f>
        <v>[Al3 O4(OH2)10]+</v>
      </c>
      <c r="P294" s="5" t="str">
        <f aca="false">IF(C294&lt;1,"",(IF((3*D294)-(2*E294)-F294&gt;0, (3*D294)-(2*E294)-F294, 0)))</f>
        <v/>
      </c>
      <c r="Q294" s="5" t="str">
        <f aca="false">IF(C294&lt;1,"",(27*D294)+(16*(E294+F294+G294))+(F294+(G294*2)))</f>
        <v/>
      </c>
      <c r="R294" s="5" t="str">
        <f aca="false">IF(C294&lt;1,"",27+(16*(H294+(4-H294)))+(4-H294))</f>
        <v/>
      </c>
      <c r="S294" s="5" t="str">
        <f aca="false">CONCATENATE("[",CONCATENATE("Al",IF(D294&gt;1,VALUE(D294),""),IF(E294=0,"",CONCATENATE(" O",IF(E294&gt;1,VALUE(E294),""))),IF(F294=0,"",CONCATENATE("(OH)",IF(F294&gt;1,VALUE(F294),""))),IF(G294=0,"",CONCATENATE("(OH2)",IF(G294&gt;1,VALUE(G294),"")))),"]")</f>
        <v>[Al3 O4(OH2)10]</v>
      </c>
      <c r="T294" s="5" t="str">
        <f aca="false">CONCATENATE("[",CONCATENATE("Al",IF(H294=0,"",CONCATENATE("O",IF(H294&gt;1,VALUE(H294),""))),CONCATENATE(IF((4-H294)&gt;0,"(OH)",""),IF((4-H294)&gt;1,VALUE(4-H294),""))),"]")</f>
        <v>[Al(OH)4]</v>
      </c>
      <c r="U294" s="5" t="str">
        <f aca="false">IF(B294&gt;0,IF(M294="","",CONCATENATE("[",IF(M294="","",CONCATENATE("Al",IF(D294&gt;1,VALUE(D294),""),IF(E294=0,"",CONCATENATE(" O",IF(E294&gt;1,VALUE(E294),""))),IF(F294=0,"",CONCATENATE("(OH)",IF(F294&gt;1,VALUE(F294),""))),IF(G294=0,"",CONCATENATE("(OH2)",IF(G294&gt;1,VALUE(G294),""))))),"]",IF(M294="","",IF(J294&gt;1,(CONCATENATE(VALUE(J294),"+")),"+")))),"")</f>
        <v/>
      </c>
    </row>
    <row r="295" s="4" customFormat="true" ht="14.05" hidden="false" customHeight="false" outlineLevel="0" collapsed="false">
      <c r="A295" s="5" t="n">
        <v>4</v>
      </c>
      <c r="B295" s="5" t="n">
        <v>0</v>
      </c>
      <c r="C295" s="5" t="n">
        <v>0</v>
      </c>
      <c r="D295" s="5" t="n">
        <v>5</v>
      </c>
      <c r="E295" s="5" t="n">
        <v>2</v>
      </c>
      <c r="F295" s="5" t="n">
        <v>10</v>
      </c>
      <c r="G295" s="5" t="n">
        <v>0</v>
      </c>
      <c r="H295" s="5" t="n">
        <v>0</v>
      </c>
      <c r="I295" s="5" t="n">
        <v>337</v>
      </c>
      <c r="J295" s="5" t="n">
        <v>1</v>
      </c>
      <c r="K295" s="6" t="n">
        <v>337</v>
      </c>
      <c r="L295" s="7" t="n">
        <v>337</v>
      </c>
      <c r="M295" s="5" t="s">
        <v>24</v>
      </c>
      <c r="N295" s="5" t="str">
        <f aca="false">IF(M295="","",IF(B295&gt;0,U295,CONCATENATE("[",IF(M295="","",CONCATENATE("Al",IF(C295+(D295*(1+(C295*3)))&gt;1,VALUE(C295+(D295*(1+(C295*3)))),""),CONCATENATE(IF((E295*(1+(C295*3)))+(C295*H295)&gt;0," O",""),IF((E295*(1+(C295*3)))+(C295*H295)&gt;1,VALUE((E295*(1+(C295*3)))+(C295*H295)),"")),IF(F295=0,"",CONCATENATE("(OH)",IF((F295*(1+(C295*3)))+(C295*(4-H295))&gt;1,VALUE((F295*(1+(C295*3)))+(C295*(4-H295))),""))),IF(G295=0,"",CONCATENATE("(OH2)",IF(G295&gt;1,VALUE(G295),""))))),"]",IF(M295="","",IF(J295&gt;1,(CONCATENATE(VALUE(J295),"+")),"+")))))</f>
        <v>[Al5 O2(OH)10]+</v>
      </c>
      <c r="O295" s="5" t="str">
        <f aca="false">IF(B295&gt;0,"",IF(C295=0,CONCATENATE("[",CONCATENATE("Al",IF(D295&gt;1,VALUE(D295),""),IF(E295=0,"",CONCATENATE(" O",IF(E295&gt;1,VALUE(E295),""))),IF(F295=0,"",CONCATENATE("(OH)",IF(F295&gt;1,VALUE(F295),""))),IF(G295=0,"",CONCATENATE("(OH2)",IF(G295&gt;1,VALUE(G295),"")))),"]",IF(J295&gt;1,(CONCATENATE(VALUE(J295),"+")),"+")),CONCATENATE("[",S295,IF(P295&gt;1,VALUE(P295),""),IF((D295*3)&gt;((E295*2)+F295),"+","")," ]",VALUE(4)," ",T295,IF(H295&gt;0,VALUE(H295+1),""),"-"," ")))</f>
        <v>[Al5 O2(OH)10]+</v>
      </c>
      <c r="P295" s="5" t="str">
        <f aca="false">IF(C295&lt;1,"",(IF((3*D295)-(2*E295)-F295&gt;0, (3*D295)-(2*E295)-F295, 0)))</f>
        <v/>
      </c>
      <c r="Q295" s="5" t="str">
        <f aca="false">IF(C295&lt;1,"",(27*D295)+(16*(E295+F295+G295))+(F295+(G295*2)))</f>
        <v/>
      </c>
      <c r="R295" s="5" t="str">
        <f aca="false">IF(C295&lt;1,"",27+(16*(H295+(4-H295)))+(4-H295))</f>
        <v/>
      </c>
      <c r="S295" s="5" t="str">
        <f aca="false">CONCATENATE("[",CONCATENATE("Al",IF(D295&gt;1,VALUE(D295),""),IF(E295=0,"",CONCATENATE(" O",IF(E295&gt;1,VALUE(E295),""))),IF(F295=0,"",CONCATENATE("(OH)",IF(F295&gt;1,VALUE(F295),""))),IF(G295=0,"",CONCATENATE("(OH2)",IF(G295&gt;1,VALUE(G295),"")))),"]")</f>
        <v>[Al5 O2(OH)10]</v>
      </c>
      <c r="T295" s="5" t="str">
        <f aca="false">CONCATENATE("[",CONCATENATE("Al",IF(H295=0,"",CONCATENATE("O",IF(H295&gt;1,VALUE(H295),""))),CONCATENATE(IF((4-H295)&gt;0,"(OH)",""),IF((4-H295)&gt;1,VALUE(4-H295),""))),"]")</f>
        <v>[Al(OH)4]</v>
      </c>
      <c r="U295" s="5" t="str">
        <f aca="false">IF(B295&gt;0,IF(M295="","",CONCATENATE("[",IF(M295="","",CONCATENATE("Al",IF(D295&gt;1,VALUE(D295),""),IF(E295=0,"",CONCATENATE(" O",IF(E295&gt;1,VALUE(E295),""))),IF(F295=0,"",CONCATENATE("(OH)",IF(F295&gt;1,VALUE(F295),""))),IF(G295=0,"",CONCATENATE("(OH2)",IF(G295&gt;1,VALUE(G295),""))))),"]",IF(M295="","",IF(J295&gt;1,(CONCATENATE(VALUE(J295),"+")),"+")))),"")</f>
        <v/>
      </c>
    </row>
    <row r="296" s="4" customFormat="true" ht="14.05" hidden="false" customHeight="false" outlineLevel="0" collapsed="false">
      <c r="A296" s="5" t="n">
        <v>4</v>
      </c>
      <c r="B296" s="5" t="n">
        <v>0</v>
      </c>
      <c r="C296" s="5" t="n">
        <v>0</v>
      </c>
      <c r="D296" s="5" t="n">
        <v>5</v>
      </c>
      <c r="E296" s="5" t="n">
        <v>4</v>
      </c>
      <c r="F296" s="5" t="n">
        <v>6</v>
      </c>
      <c r="G296" s="5" t="n">
        <v>2</v>
      </c>
      <c r="H296" s="5" t="n">
        <v>0</v>
      </c>
      <c r="I296" s="5" t="n">
        <v>337</v>
      </c>
      <c r="J296" s="5" t="n">
        <v>1</v>
      </c>
      <c r="K296" s="6" t="n">
        <v>337</v>
      </c>
      <c r="L296" s="7" t="n">
        <v>337</v>
      </c>
      <c r="M296" s="5" t="s">
        <v>24</v>
      </c>
      <c r="N296" s="5" t="str">
        <f aca="false">IF(M296="","",IF(B296&gt;0,U296,CONCATENATE("[",IF(M296="","",CONCATENATE("Al",IF(C296+(D296*(1+(C296*3)))&gt;1,VALUE(C296+(D296*(1+(C296*3)))),""),CONCATENATE(IF((E296*(1+(C296*3)))+(C296*H296)&gt;0," O",""),IF((E296*(1+(C296*3)))+(C296*H296)&gt;1,VALUE((E296*(1+(C296*3)))+(C296*H296)),"")),IF(F296=0,"",CONCATENATE("(OH)",IF((F296*(1+(C296*3)))+(C296*(4-H296))&gt;1,VALUE((F296*(1+(C296*3)))+(C296*(4-H296))),""))),IF(G296=0,"",CONCATENATE("(OH2)",IF(G296&gt;1,VALUE(G296),""))))),"]",IF(M296="","",IF(J296&gt;1,(CONCATENATE(VALUE(J296),"+")),"+")))))</f>
        <v>[Al5 O4(OH)6(OH2)2]+</v>
      </c>
      <c r="O296" s="5" t="str">
        <f aca="false">IF(B296&gt;0,"",IF(C296=0,CONCATENATE("[",CONCATENATE("Al",IF(D296&gt;1,VALUE(D296),""),IF(E296=0,"",CONCATENATE(" O",IF(E296&gt;1,VALUE(E296),""))),IF(F296=0,"",CONCATENATE("(OH)",IF(F296&gt;1,VALUE(F296),""))),IF(G296=0,"",CONCATENATE("(OH2)",IF(G296&gt;1,VALUE(G296),"")))),"]",IF(J296&gt;1,(CONCATENATE(VALUE(J296),"+")),"+")),CONCATENATE("[",S296,IF(P296&gt;1,VALUE(P296),""),IF((D296*3)&gt;((E296*2)+F296),"+","")," ]",VALUE(4)," ",T296,IF(H296&gt;0,VALUE(H296+1),""),"-"," ")))</f>
        <v>[Al5 O4(OH)6(OH2)2]+</v>
      </c>
      <c r="P296" s="5" t="str">
        <f aca="false">IF(C296&lt;1,"",(IF((3*D296)-(2*E296)-F296&gt;0, (3*D296)-(2*E296)-F296, 0)))</f>
        <v/>
      </c>
      <c r="Q296" s="5" t="str">
        <f aca="false">IF(C296&lt;1,"",(27*D296)+(16*(E296+F296+G296))+(F296+(G296*2)))</f>
        <v/>
      </c>
      <c r="R296" s="5" t="str">
        <f aca="false">IF(C296&lt;1,"",27+(16*(H296+(4-H296)))+(4-H296))</f>
        <v/>
      </c>
      <c r="S296" s="5" t="str">
        <f aca="false">CONCATENATE("[",CONCATENATE("Al",IF(D296&gt;1,VALUE(D296),""),IF(E296=0,"",CONCATENATE(" O",IF(E296&gt;1,VALUE(E296),""))),IF(F296=0,"",CONCATENATE("(OH)",IF(F296&gt;1,VALUE(F296),""))),IF(G296=0,"",CONCATENATE("(OH2)",IF(G296&gt;1,VALUE(G296),"")))),"]")</f>
        <v>[Al5 O4(OH)6(OH2)2]</v>
      </c>
      <c r="T296" s="5" t="str">
        <f aca="false">CONCATENATE("[",CONCATENATE("Al",IF(H296=0,"",CONCATENATE("O",IF(H296&gt;1,VALUE(H296),""))),CONCATENATE(IF((4-H296)&gt;0,"(OH)",""),IF((4-H296)&gt;1,VALUE(4-H296),""))),"]")</f>
        <v>[Al(OH)4]</v>
      </c>
      <c r="U296" s="5" t="str">
        <f aca="false">IF(B296&gt;0,IF(M296="","",CONCATENATE("[",IF(M296="","",CONCATENATE("Al",IF(D296&gt;1,VALUE(D296),""),IF(E296=0,"",CONCATENATE(" O",IF(E296&gt;1,VALUE(E296),""))),IF(F296=0,"",CONCATENATE("(OH)",IF(F296&gt;1,VALUE(F296),""))),IF(G296=0,"",CONCATENATE("(OH2)",IF(G296&gt;1,VALUE(G296),""))))),"]",IF(M296="","",IF(J296&gt;1,(CONCATENATE(VALUE(J296),"+")),"+")))),"")</f>
        <v/>
      </c>
    </row>
    <row r="297" s="4" customFormat="true" ht="14.05" hidden="false" customHeight="false" outlineLevel="0" collapsed="false">
      <c r="A297" s="3" t="n">
        <v>4</v>
      </c>
      <c r="B297" s="5" t="n">
        <v>0</v>
      </c>
      <c r="C297" s="5" t="n">
        <v>0</v>
      </c>
      <c r="D297" s="3" t="n">
        <v>5</v>
      </c>
      <c r="E297" s="3" t="n">
        <v>6</v>
      </c>
      <c r="F297" s="5" t="n">
        <v>2</v>
      </c>
      <c r="G297" s="5" t="n">
        <v>4</v>
      </c>
      <c r="H297" s="5" t="n">
        <v>0</v>
      </c>
      <c r="I297" s="5" t="n">
        <v>337</v>
      </c>
      <c r="J297" s="5" t="n">
        <v>1</v>
      </c>
      <c r="K297" s="6" t="n">
        <v>337</v>
      </c>
      <c r="L297" s="7" t="n">
        <v>337</v>
      </c>
      <c r="M297" s="5" t="s">
        <v>24</v>
      </c>
      <c r="N297" s="5" t="str">
        <f aca="false">IF(M297="","",IF(B297&gt;0,U297,CONCATENATE("[",IF(M297="","",CONCATENATE("Al",IF(C297+(D297*(1+(C297*3)))&gt;1,VALUE(C297+(D297*(1+(C297*3)))),""),CONCATENATE(IF((E297*(1+(C297*3)))+(C297*H297)&gt;0," O",""),IF((E297*(1+(C297*3)))+(C297*H297)&gt;1,VALUE((E297*(1+(C297*3)))+(C297*H297)),"")),IF(F297=0,"",CONCATENATE("(OH)",IF((F297*(1+(C297*3)))+(C297*(4-H297))&gt;1,VALUE((F297*(1+(C297*3)))+(C297*(4-H297))),""))),IF(G297=0,"",CONCATENATE("(OH2)",IF(G297&gt;1,VALUE(G297),""))))),"]",IF(M297="","",IF(J297&gt;1,(CONCATENATE(VALUE(J297),"+")),"+")))))</f>
        <v>[Al5 O6(OH)2(OH2)4]+</v>
      </c>
      <c r="O297" s="5" t="str">
        <f aca="false">IF(B297&gt;0,"",IF(C297=0,CONCATENATE("[",CONCATENATE("Al",IF(D297&gt;1,VALUE(D297),""),IF(E297=0,"",CONCATENATE(" O",IF(E297&gt;1,VALUE(E297),""))),IF(F297=0,"",CONCATENATE("(OH)",IF(F297&gt;1,VALUE(F297),""))),IF(G297=0,"",CONCATENATE("(OH2)",IF(G297&gt;1,VALUE(G297),"")))),"]",IF(J297&gt;1,(CONCATENATE(VALUE(J297),"+")),"+")),CONCATENATE("[",S297,IF(P297&gt;1,VALUE(P297),""),IF((D297*3)&gt;((E297*2)+F297),"+","")," ]",VALUE(4)," ",T297,IF(H297&gt;0,VALUE(H297+1),""),"-"," ")))</f>
        <v>[Al5 O6(OH)2(OH2)4]+</v>
      </c>
      <c r="P297" s="5" t="str">
        <f aca="false">IF(C297&lt;1,"",(IF((3*D297)-(2*E297)-F297&gt;0, (3*D297)-(2*E297)-F297, 0)))</f>
        <v/>
      </c>
      <c r="Q297" s="5" t="str">
        <f aca="false">IF(C297&lt;1,"",(27*D297)+(16*(E297+F297+G297))+(F297+(G297*2)))</f>
        <v/>
      </c>
      <c r="R297" s="5" t="str">
        <f aca="false">IF(C297&lt;1,"",27+(16*(H297+(4-H297)))+(4-H297))</f>
        <v/>
      </c>
      <c r="S297" s="5" t="str">
        <f aca="false">CONCATENATE("[",CONCATENATE("Al",IF(D297&gt;1,VALUE(D297),""),IF(E297=0,"",CONCATENATE(" O",IF(E297&gt;1,VALUE(E297),""))),IF(F297=0,"",CONCATENATE("(OH)",IF(F297&gt;1,VALUE(F297),""))),IF(G297=0,"",CONCATENATE("(OH2)",IF(G297&gt;1,VALUE(G297),"")))),"]")</f>
        <v>[Al5 O6(OH)2(OH2)4]</v>
      </c>
      <c r="T297" s="5" t="str">
        <f aca="false">CONCATENATE("[",CONCATENATE("Al",IF(H297=0,"",CONCATENATE("O",IF(H297&gt;1,VALUE(H297),""))),CONCATENATE(IF((4-H297)&gt;0,"(OH)",""),IF((4-H297)&gt;1,VALUE(4-H297),""))),"]")</f>
        <v>[Al(OH)4]</v>
      </c>
      <c r="U297" s="5" t="str">
        <f aca="false">IF(B297&gt;0,IF(M297="","",CONCATENATE("[",IF(M297="","",CONCATENATE("Al",IF(D297&gt;1,VALUE(D297),""),IF(E297=0,"",CONCATENATE(" O",IF(E297&gt;1,VALUE(E297),""))),IF(F297=0,"",CONCATENATE("(OH)",IF(F297&gt;1,VALUE(F297),""))),IF(G297=0,"",CONCATENATE("(OH2)",IF(G297&gt;1,VALUE(G297),""))))),"]",IF(M297="","",IF(J297&gt;1,(CONCATENATE(VALUE(J297),"+")),"+")))),"")</f>
        <v/>
      </c>
    </row>
    <row r="298" s="4" customFormat="true" ht="14.05" hidden="false" customHeight="false" outlineLevel="0" collapsed="false">
      <c r="A298" s="5" t="n">
        <v>4</v>
      </c>
      <c r="B298" s="5" t="n">
        <v>0</v>
      </c>
      <c r="C298" s="5" t="n">
        <v>0</v>
      </c>
      <c r="D298" s="5" t="n">
        <v>6</v>
      </c>
      <c r="E298" s="5" t="n">
        <v>4</v>
      </c>
      <c r="F298" s="5" t="n">
        <v>9</v>
      </c>
      <c r="G298" s="5" t="n">
        <v>1</v>
      </c>
      <c r="H298" s="5" t="n">
        <v>0</v>
      </c>
      <c r="I298" s="5" t="n">
        <v>397</v>
      </c>
      <c r="J298" s="5" t="n">
        <v>1</v>
      </c>
      <c r="K298" s="6" t="n">
        <v>397</v>
      </c>
      <c r="L298" s="7" t="n">
        <v>397</v>
      </c>
      <c r="M298" s="5" t="str">
        <f aca="false">IF(K298="no cation","",IF(L298="","non-candidate",""))</f>
        <v/>
      </c>
      <c r="N298" s="5" t="str">
        <f aca="false">IF(M298="","",IF(B298&gt;0,U298,CONCATENATE("[",IF(M298="","",CONCATENATE("Al",IF(C298+(D298*(1+(C298*3)))&gt;1,VALUE(C298+(D298*(1+(C298*3)))),""),CONCATENATE(IF((E298*(1+(C298*3)))+(C298*H298)&gt;0," O",""),IF((E298*(1+(C298*3)))+(C298*H298)&gt;1,VALUE((E298*(1+(C298*3)))+(C298*H298)),"")),IF(F298=0,"",CONCATENATE("(OH)",IF((F298*(1+(C298*3)))+(C298*(4-H298))&gt;1,VALUE((F298*(1+(C298*3)))+(C298*(4-H298))),""))),IF(G298=0,"",CONCATENATE("(OH2)",IF(G298&gt;1,VALUE(G298),""))))),"]",IF(M298="","",IF(J298&gt;1,(CONCATENATE(VALUE(J298),"+")),"+")))))</f>
        <v/>
      </c>
      <c r="O298" s="5" t="str">
        <f aca="false">IF(B298&gt;0,"",IF(C298=0,CONCATENATE("[",CONCATENATE("Al",IF(D298&gt;1,VALUE(D298),""),IF(E298=0,"",CONCATENATE(" O",IF(E298&gt;1,VALUE(E298),""))),IF(F298=0,"",CONCATENATE("(OH)",IF(F298&gt;1,VALUE(F298),""))),IF(G298=0,"",CONCATENATE("(OH2)",IF(G298&gt;1,VALUE(G298),"")))),"]",IF(J298&gt;1,(CONCATENATE(VALUE(J298),"+")),"+")),CONCATENATE("[",S298,IF(P298&gt;1,VALUE(P298),""),IF((D298*3)&gt;((E298*2)+F298),"+","")," ]",VALUE(4)," ",T298,IF(H298&gt;0,VALUE(H298+1),""),"-"," ")))</f>
        <v>[Al6 O4(OH)9(OH2)]+</v>
      </c>
      <c r="P298" s="5" t="str">
        <f aca="false">IF(C298&lt;1,"",(IF((3*D298)-(2*E298)-F298&gt;0, (3*D298)-(2*E298)-F298, 0)))</f>
        <v/>
      </c>
      <c r="Q298" s="5" t="str">
        <f aca="false">IF(C298&lt;1,"",(27*D298)+(16*(E298+F298+G298))+(F298+(G298*2)))</f>
        <v/>
      </c>
      <c r="R298" s="5" t="str">
        <f aca="false">IF(C298&lt;1,"",27+(16*(H298+(4-H298)))+(4-H298))</f>
        <v/>
      </c>
      <c r="S298" s="5" t="str">
        <f aca="false">CONCATENATE("[",CONCATENATE("Al",IF(D298&gt;1,VALUE(D298),""),IF(E298=0,"",CONCATENATE(" O",IF(E298&gt;1,VALUE(E298),""))),IF(F298=0,"",CONCATENATE("(OH)",IF(F298&gt;1,VALUE(F298),""))),IF(G298=0,"",CONCATENATE("(OH2)",IF(G298&gt;1,VALUE(G298),"")))),"]")</f>
        <v>[Al6 O4(OH)9(OH2)]</v>
      </c>
      <c r="T298" s="5" t="str">
        <f aca="false">CONCATENATE("[",CONCATENATE("Al",IF(H298=0,"",CONCATENATE("O",IF(H298&gt;1,VALUE(H298),""))),CONCATENATE(IF((4-H298)&gt;0,"(OH)",""),IF((4-H298)&gt;1,VALUE(4-H298),""))),"]")</f>
        <v>[Al(OH)4]</v>
      </c>
      <c r="U298" s="5" t="str">
        <f aca="false">IF(B298&gt;0,IF(M298="","",CONCATENATE("[",IF(M298="","",CONCATENATE("Al",IF(D298&gt;1,VALUE(D298),""),IF(E298=0,"",CONCATENATE(" O",IF(E298&gt;1,VALUE(E298),""))),IF(F298=0,"",CONCATENATE("(OH)",IF(F298&gt;1,VALUE(F298),""))),IF(G298=0,"",CONCATENATE("(OH2)",IF(G298&gt;1,VALUE(G298),""))))),"]",IF(M298="","",IF(J298&gt;1,(CONCATENATE(VALUE(J298),"+")),"+")))),"")</f>
        <v/>
      </c>
    </row>
    <row r="299" s="4" customFormat="true" ht="14.05" hidden="false" customHeight="false" outlineLevel="0" collapsed="false">
      <c r="A299" s="5" t="n">
        <v>4</v>
      </c>
      <c r="B299" s="5" t="n">
        <v>0</v>
      </c>
      <c r="C299" s="5" t="n">
        <v>0</v>
      </c>
      <c r="D299" s="5" t="n">
        <v>6</v>
      </c>
      <c r="E299" s="5" t="n">
        <v>6</v>
      </c>
      <c r="F299" s="5" t="n">
        <v>5</v>
      </c>
      <c r="G299" s="5" t="n">
        <v>3</v>
      </c>
      <c r="H299" s="5" t="n">
        <v>0</v>
      </c>
      <c r="I299" s="5" t="n">
        <v>397</v>
      </c>
      <c r="J299" s="5" t="n">
        <v>1</v>
      </c>
      <c r="K299" s="6" t="n">
        <v>397</v>
      </c>
      <c r="L299" s="7" t="n">
        <v>397</v>
      </c>
      <c r="M299" s="5" t="str">
        <f aca="false">IF(K299="no cation","",IF(L299="","non-candidate",""))</f>
        <v/>
      </c>
      <c r="N299" s="5" t="str">
        <f aca="false">IF(M299="","",IF(B299&gt;0,U299,CONCATENATE("[",IF(M299="","",CONCATENATE("Al",IF(C299+(D299*(1+(C299*3)))&gt;1,VALUE(C299+(D299*(1+(C299*3)))),""),CONCATENATE(IF((E299*(1+(C299*3)))+(C299*H299)&gt;0," O",""),IF((E299*(1+(C299*3)))+(C299*H299)&gt;1,VALUE((E299*(1+(C299*3)))+(C299*H299)),"")),IF(F299=0,"",CONCATENATE("(OH)",IF((F299*(1+(C299*3)))+(C299*(4-H299))&gt;1,VALUE((F299*(1+(C299*3)))+(C299*(4-H299))),""))),IF(G299=0,"",CONCATENATE("(OH2)",IF(G299&gt;1,VALUE(G299),""))))),"]",IF(M299="","",IF(J299&gt;1,(CONCATENATE(VALUE(J299),"+")),"+")))))</f>
        <v/>
      </c>
      <c r="O299" s="5" t="str">
        <f aca="false">IF(B299&gt;0,"",IF(C299=0,CONCATENATE("[",CONCATENATE("Al",IF(D299&gt;1,VALUE(D299),""),IF(E299=0,"",CONCATENATE(" O",IF(E299&gt;1,VALUE(E299),""))),IF(F299=0,"",CONCATENATE("(OH)",IF(F299&gt;1,VALUE(F299),""))),IF(G299=0,"",CONCATENATE("(OH2)",IF(G299&gt;1,VALUE(G299),"")))),"]",IF(J299&gt;1,(CONCATENATE(VALUE(J299),"+")),"+")),CONCATENATE("[",S299,IF(P299&gt;1,VALUE(P299),""),IF((D299*3)&gt;((E299*2)+F299),"+","")," ]",VALUE(4)," ",T299,IF(H299&gt;0,VALUE(H299+1),""),"-"," ")))</f>
        <v>[Al6 O6(OH)5(OH2)3]+</v>
      </c>
      <c r="P299" s="5" t="str">
        <f aca="false">IF(C299&lt;1,"",(IF((3*D299)-(2*E299)-F299&gt;0, (3*D299)-(2*E299)-F299, 0)))</f>
        <v/>
      </c>
      <c r="Q299" s="5" t="str">
        <f aca="false">IF(C299&lt;1,"",(27*D299)+(16*(E299+F299+G299))+(F299+(G299*2)))</f>
        <v/>
      </c>
      <c r="R299" s="5" t="str">
        <f aca="false">IF(C299&lt;1,"",27+(16*(H299+(4-H299)))+(4-H299))</f>
        <v/>
      </c>
      <c r="S299" s="5" t="str">
        <f aca="false">CONCATENATE("[",CONCATENATE("Al",IF(D299&gt;1,VALUE(D299),""),IF(E299=0,"",CONCATENATE(" O",IF(E299&gt;1,VALUE(E299),""))),IF(F299=0,"",CONCATENATE("(OH)",IF(F299&gt;1,VALUE(F299),""))),IF(G299=0,"",CONCATENATE("(OH2)",IF(G299&gt;1,VALUE(G299),"")))),"]")</f>
        <v>[Al6 O6(OH)5(OH2)3]</v>
      </c>
      <c r="T299" s="5" t="str">
        <f aca="false">CONCATENATE("[",CONCATENATE("Al",IF(H299=0,"",CONCATENATE("O",IF(H299&gt;1,VALUE(H299),""))),CONCATENATE(IF((4-H299)&gt;0,"(OH)",""),IF((4-H299)&gt;1,VALUE(4-H299),""))),"]")</f>
        <v>[Al(OH)4]</v>
      </c>
      <c r="U299" s="5" t="str">
        <f aca="false">IF(B299&gt;0,IF(M299="","",CONCATENATE("[",IF(M299="","",CONCATENATE("Al",IF(D299&gt;1,VALUE(D299),""),IF(E299=0,"",CONCATENATE(" O",IF(E299&gt;1,VALUE(E299),""))),IF(F299=0,"",CONCATENATE("(OH)",IF(F299&gt;1,VALUE(F299),""))),IF(G299=0,"",CONCATENATE("(OH2)",IF(G299&gt;1,VALUE(G299),""))))),"]",IF(M299="","",IF(J299&gt;1,(CONCATENATE(VALUE(J299),"+")),"+")))),"")</f>
        <v/>
      </c>
    </row>
    <row r="300" s="4" customFormat="true" ht="14.05" hidden="false" customHeight="false" outlineLevel="0" collapsed="false">
      <c r="A300" s="5" t="n">
        <v>4</v>
      </c>
      <c r="B300" s="5" t="n">
        <v>0</v>
      </c>
      <c r="C300" s="5" t="n">
        <v>0</v>
      </c>
      <c r="D300" s="5" t="n">
        <v>6</v>
      </c>
      <c r="E300" s="5" t="n">
        <v>8</v>
      </c>
      <c r="F300" s="5" t="n">
        <v>1</v>
      </c>
      <c r="G300" s="5" t="n">
        <v>5</v>
      </c>
      <c r="H300" s="5" t="n">
        <v>0</v>
      </c>
      <c r="I300" s="5" t="n">
        <v>397</v>
      </c>
      <c r="J300" s="5" t="n">
        <v>1</v>
      </c>
      <c r="K300" s="6" t="n">
        <v>397</v>
      </c>
      <c r="L300" s="7" t="n">
        <v>397</v>
      </c>
      <c r="M300" s="5" t="str">
        <f aca="false">IF(K300="no cation","",IF(L300="","non-candidate",""))</f>
        <v/>
      </c>
      <c r="N300" s="5" t="str">
        <f aca="false">IF(M300="","",IF(B300&gt;0,U300,CONCATENATE("[",IF(M300="","",CONCATENATE("Al",IF(C300+(D300*(1+(C300*3)))&gt;1,VALUE(C300+(D300*(1+(C300*3)))),""),CONCATENATE(IF((E300*(1+(C300*3)))+(C300*H300)&gt;0," O",""),IF((E300*(1+(C300*3)))+(C300*H300)&gt;1,VALUE((E300*(1+(C300*3)))+(C300*H300)),"")),IF(F300=0,"",CONCATENATE("(OH)",IF((F300*(1+(C300*3)))+(C300*(4-H300))&gt;1,VALUE((F300*(1+(C300*3)))+(C300*(4-H300))),""))),IF(G300=0,"",CONCATENATE("(OH2)",IF(G300&gt;1,VALUE(G300),""))))),"]",IF(M300="","",IF(J300&gt;1,(CONCATENATE(VALUE(J300),"+")),"+")))))</f>
        <v/>
      </c>
      <c r="O300" s="5" t="str">
        <f aca="false">IF(B300&gt;0,"",IF(C300=0,CONCATENATE("[",CONCATENATE("Al",IF(D300&gt;1,VALUE(D300),""),IF(E300=0,"",CONCATENATE(" O",IF(E300&gt;1,VALUE(E300),""))),IF(F300=0,"",CONCATENATE("(OH)",IF(F300&gt;1,VALUE(F300),""))),IF(G300=0,"",CONCATENATE("(OH2)",IF(G300&gt;1,VALUE(G300),"")))),"]",IF(J300&gt;1,(CONCATENATE(VALUE(J300),"+")),"+")),CONCATENATE("[",S300,IF(P300&gt;1,VALUE(P300),""),IF((D300*3)&gt;((E300*2)+F300),"+","")," ]",VALUE(4)," ",T300,IF(H300&gt;0,VALUE(H300+1),""),"-"," ")))</f>
        <v>[Al6 O8(OH)(OH2)5]+</v>
      </c>
      <c r="P300" s="5" t="str">
        <f aca="false">IF(C300&lt;1,"",(IF((3*D300)-(2*E300)-F300&gt;0, (3*D300)-(2*E300)-F300, 0)))</f>
        <v/>
      </c>
      <c r="Q300" s="5" t="str">
        <f aca="false">IF(C300&lt;1,"",(27*D300)+(16*(E300+F300+G300))+(F300+(G300*2)))</f>
        <v/>
      </c>
      <c r="R300" s="5" t="str">
        <f aca="false">IF(C300&lt;1,"",27+(16*(H300+(4-H300)))+(4-H300))</f>
        <v/>
      </c>
      <c r="S300" s="5" t="str">
        <f aca="false">CONCATENATE("[",CONCATENATE("Al",IF(D300&gt;1,VALUE(D300),""),IF(E300=0,"",CONCATENATE(" O",IF(E300&gt;1,VALUE(E300),""))),IF(F300=0,"",CONCATENATE("(OH)",IF(F300&gt;1,VALUE(F300),""))),IF(G300=0,"",CONCATENATE("(OH2)",IF(G300&gt;1,VALUE(G300),"")))),"]")</f>
        <v>[Al6 O8(OH)(OH2)5]</v>
      </c>
      <c r="T300" s="5" t="str">
        <f aca="false">CONCATENATE("[",CONCATENATE("Al",IF(H300=0,"",CONCATENATE("O",IF(H300&gt;1,VALUE(H300),""))),CONCATENATE(IF((4-H300)&gt;0,"(OH)",""),IF((4-H300)&gt;1,VALUE(4-H300),""))),"]")</f>
        <v>[Al(OH)4]</v>
      </c>
      <c r="U300" s="5" t="str">
        <f aca="false">IF(B300&gt;0,IF(M300="","",CONCATENATE("[",IF(M300="","",CONCATENATE("Al",IF(D300&gt;1,VALUE(D300),""),IF(E300=0,"",CONCATENATE(" O",IF(E300&gt;1,VALUE(E300),""))),IF(F300=0,"",CONCATENATE("(OH)",IF(F300&gt;1,VALUE(F300),""))),IF(G300=0,"",CONCATENATE("(OH2)",IF(G300&gt;1,VALUE(G300),""))))),"]",IF(M300="","",IF(J300&gt;1,(CONCATENATE(VALUE(J300),"+")),"+")))),"")</f>
        <v/>
      </c>
    </row>
    <row r="301" s="4" customFormat="true" ht="14.05" hidden="false" customHeight="false" outlineLevel="0" collapsed="false">
      <c r="A301" s="5" t="n">
        <v>6</v>
      </c>
      <c r="B301" s="5" t="n">
        <v>0</v>
      </c>
      <c r="C301" s="5" t="n">
        <v>1</v>
      </c>
      <c r="D301" s="5" t="n">
        <v>3</v>
      </c>
      <c r="E301" s="5" t="n">
        <v>0</v>
      </c>
      <c r="F301" s="5" t="n">
        <v>7</v>
      </c>
      <c r="G301" s="5" t="n">
        <v>6</v>
      </c>
      <c r="H301" s="5" t="n">
        <v>4</v>
      </c>
      <c r="I301" s="5" t="n">
        <v>1323</v>
      </c>
      <c r="J301" s="5" t="n">
        <v>3</v>
      </c>
      <c r="K301" s="6" t="n">
        <v>441</v>
      </c>
      <c r="L301" s="7" t="n">
        <v>441</v>
      </c>
      <c r="M301" s="5" t="str">
        <f aca="false">IF(K301="no cation","",IF(L301="","non-candidate",""))</f>
        <v/>
      </c>
      <c r="N301" s="5" t="str">
        <f aca="false">IF(M301="","",IF(B301&gt;0,U301,CONCATENATE("[",IF(M301="","",CONCATENATE("Al",IF(C301+(D301*(1+(C301*3)))&gt;1,VALUE(C301+(D301*(1+(C301*3)))),""),CONCATENATE(IF((E301*(1+(C301*3)))+(C301*H301)&gt;0," O",""),IF((E301*(1+(C301*3)))+(C301*H301)&gt;1,VALUE((E301*(1+(C301*3)))+(C301*H301)),"")),IF(F301=0,"",CONCATENATE("(OH)",IF((F301*(1+(C301*3)))+(C301*(4-H301))&gt;1,VALUE((F301*(1+(C301*3)))+(C301*(4-H301))),""))),IF(G301=0,"",CONCATENATE("(OH2)",IF(G301&gt;1,VALUE(G301),""))))),"]",IF(M301="","",IF(J301&gt;1,(CONCATENATE(VALUE(J301),"+")),"+")))))</f>
        <v/>
      </c>
      <c r="O301" s="5" t="str">
        <f aca="false">IF(B301&gt;0,"",IF(C301=0,CONCATENATE("[",CONCATENATE("Al",IF(D301&gt;1,VALUE(D301),""),IF(E301=0,"",CONCATENATE(" O",IF(E301&gt;1,VALUE(E301),""))),IF(F301=0,"",CONCATENATE("(OH)",IF(F301&gt;1,VALUE(F301),""))),IF(G301=0,"",CONCATENATE("(OH2)",IF(G301&gt;1,VALUE(G301),"")))),"]",IF(J301&gt;1,(CONCATENATE(VALUE(J301),"+")),"+")),CONCATENATE("[",S301,IF(P301&gt;1,VALUE(P301),""),IF((D301*3)&gt;((E301*2)+F301),"+","")," ]",VALUE(4)," ",T301,IF(H301&gt;0,VALUE(H301+1),""),"-"," ")))</f>
        <v>[[Al3(OH)7(OH2)6]2+ ]4 [AlO4]5- </v>
      </c>
      <c r="P301" s="5" t="n">
        <f aca="false">IF(C301&lt;1,"",(IF((3*D301)-(2*E301)-F301&gt;0, (3*D301)-(2*E301)-F301, 0)))</f>
        <v>2</v>
      </c>
      <c r="Q301" s="5" t="n">
        <f aca="false">IF(C301&lt;1,"",(27*D301)+(16*(E301+F301+G301))+(F301+(G301*2)))</f>
        <v>308</v>
      </c>
      <c r="R301" s="5" t="n">
        <f aca="false">IF(C301&lt;1,"",27+(16*(H301+(4-H301)))+(4-H301))</f>
        <v>91</v>
      </c>
      <c r="S301" s="5" t="str">
        <f aca="false">CONCATENATE("[",CONCATENATE("Al",IF(D301&gt;1,VALUE(D301),""),IF(E301=0,"",CONCATENATE(" O",IF(E301&gt;1,VALUE(E301),""))),IF(F301=0,"",CONCATENATE("(OH)",IF(F301&gt;1,VALUE(F301),""))),IF(G301=0,"",CONCATENATE("(OH2)",IF(G301&gt;1,VALUE(G301),"")))),"]")</f>
        <v>[Al3(OH)7(OH2)6]</v>
      </c>
      <c r="T301" s="5" t="str">
        <f aca="false">CONCATENATE("[",CONCATENATE("Al",IF(H301=0,"",CONCATENATE("O",IF(H301&gt;1,VALUE(H301),""))),CONCATENATE(IF((4-H301)&gt;0,"(OH)",""),IF((4-H301)&gt;1,VALUE(4-H301),""))),"]")</f>
        <v>[AlO4]</v>
      </c>
      <c r="U301" s="5" t="str">
        <f aca="false">IF(B301&gt;0,IF(M301="","",CONCATENATE("[",IF(M301="","",CONCATENATE("Al",IF(D301&gt;1,VALUE(D301),""),IF(E301=0,"",CONCATENATE(" O",IF(E301&gt;1,VALUE(E301),""))),IF(F301=0,"",CONCATENATE("(OH)",IF(F301&gt;1,VALUE(F301),""))),IF(G301=0,"",CONCATENATE("(OH2)",IF(G301&gt;1,VALUE(G301),""))))),"]",IF(M301="","",IF(J301&gt;1,(CONCATENATE(VALUE(J301),"+")),"+")))),"")</f>
        <v/>
      </c>
    </row>
    <row r="302" s="4" customFormat="true" ht="14.05" hidden="false" customHeight="false" outlineLevel="0" collapsed="false">
      <c r="A302" s="5" t="n">
        <v>6</v>
      </c>
      <c r="B302" s="5" t="n">
        <v>0</v>
      </c>
      <c r="C302" s="5" t="n">
        <v>1</v>
      </c>
      <c r="D302" s="5" t="n">
        <v>3</v>
      </c>
      <c r="E302" s="5" t="n">
        <v>0</v>
      </c>
      <c r="F302" s="5" t="n">
        <v>8</v>
      </c>
      <c r="G302" s="5" t="n">
        <v>5</v>
      </c>
      <c r="H302" s="5" t="n">
        <v>0</v>
      </c>
      <c r="I302" s="5" t="n">
        <v>1323</v>
      </c>
      <c r="J302" s="5" t="n">
        <v>3</v>
      </c>
      <c r="K302" s="6" t="n">
        <v>441</v>
      </c>
      <c r="L302" s="7" t="n">
        <v>441</v>
      </c>
      <c r="M302" s="5" t="str">
        <f aca="false">IF(K302="no cation","",IF(L302="","non-candidate",""))</f>
        <v/>
      </c>
      <c r="N302" s="5" t="str">
        <f aca="false">IF(M302="","",IF(B302&gt;0,U302,CONCATENATE("[",IF(M302="","",CONCATENATE("Al",IF(C302+(D302*(1+(C302*3)))&gt;1,VALUE(C302+(D302*(1+(C302*3)))),""),CONCATENATE(IF((E302*(1+(C302*3)))+(C302*H302)&gt;0," O",""),IF((E302*(1+(C302*3)))+(C302*H302)&gt;1,VALUE((E302*(1+(C302*3)))+(C302*H302)),"")),IF(F302=0,"",CONCATENATE("(OH)",IF((F302*(1+(C302*3)))+(C302*(4-H302))&gt;1,VALUE((F302*(1+(C302*3)))+(C302*(4-H302))),""))),IF(G302=0,"",CONCATENATE("(OH2)",IF(G302&gt;1,VALUE(G302),""))))),"]",IF(M302="","",IF(J302&gt;1,(CONCATENATE(VALUE(J302),"+")),"+")))))</f>
        <v/>
      </c>
      <c r="O302" s="5" t="str">
        <f aca="false">IF(B302&gt;0,"",IF(C302=0,CONCATENATE("[",CONCATENATE("Al",IF(D302&gt;1,VALUE(D302),""),IF(E302=0,"",CONCATENATE(" O",IF(E302&gt;1,VALUE(E302),""))),IF(F302=0,"",CONCATENATE("(OH)",IF(F302&gt;1,VALUE(F302),""))),IF(G302=0,"",CONCATENATE("(OH2)",IF(G302&gt;1,VALUE(G302),"")))),"]",IF(J302&gt;1,(CONCATENATE(VALUE(J302),"+")),"+")),CONCATENATE("[",S302,IF(P302&gt;1,VALUE(P302),""),IF((D302*3)&gt;((E302*2)+F302),"+","")," ]",VALUE(4)," ",T302,IF(H302&gt;0,VALUE(H302+1),""),"-"," ")))</f>
        <v>[[Al3(OH)8(OH2)5]+ ]4 [Al(OH)4]- </v>
      </c>
      <c r="P302" s="5" t="n">
        <f aca="false">IF(C302&lt;1,"",(IF((3*D302)-(2*E302)-F302&gt;0, (3*D302)-(2*E302)-F302, 0)))</f>
        <v>1</v>
      </c>
      <c r="Q302" s="5" t="n">
        <f aca="false">IF(C302&lt;1,"",(27*D302)+(16*(E302+F302+G302))+(F302+(G302*2)))</f>
        <v>307</v>
      </c>
      <c r="R302" s="5" t="n">
        <f aca="false">IF(C302&lt;1,"",27+(16*(H302+(4-H302)))+(4-H302))</f>
        <v>95</v>
      </c>
      <c r="S302" s="5" t="str">
        <f aca="false">CONCATENATE("[",CONCATENATE("Al",IF(D302&gt;1,VALUE(D302),""),IF(E302=0,"",CONCATENATE(" O",IF(E302&gt;1,VALUE(E302),""))),IF(F302=0,"",CONCATENATE("(OH)",IF(F302&gt;1,VALUE(F302),""))),IF(G302=0,"",CONCATENATE("(OH2)",IF(G302&gt;1,VALUE(G302),"")))),"]")</f>
        <v>[Al3(OH)8(OH2)5]</v>
      </c>
      <c r="T302" s="5" t="str">
        <f aca="false">CONCATENATE("[",CONCATENATE("Al",IF(H302=0,"",CONCATENATE("O",IF(H302&gt;1,VALUE(H302),""))),CONCATENATE(IF((4-H302)&gt;0,"(OH)",""),IF((4-H302)&gt;1,VALUE(4-H302),""))),"]")</f>
        <v>[Al(OH)4]</v>
      </c>
      <c r="U302" s="5" t="str">
        <f aca="false">IF(B302&gt;0,IF(M302="","",CONCATENATE("[",IF(M302="","",CONCATENATE("Al",IF(D302&gt;1,VALUE(D302),""),IF(E302=0,"",CONCATENATE(" O",IF(E302&gt;1,VALUE(E302),""))),IF(F302=0,"",CONCATENATE("(OH)",IF(F302&gt;1,VALUE(F302),""))),IF(G302=0,"",CONCATENATE("(OH2)",IF(G302&gt;1,VALUE(G302),""))))),"]",IF(M302="","",IF(J302&gt;1,(CONCATENATE(VALUE(J302),"+")),"+")))),"")</f>
        <v/>
      </c>
    </row>
    <row r="303" s="4" customFormat="true" ht="14.05" hidden="false" customHeight="false" outlineLevel="0" collapsed="false">
      <c r="A303" s="5" t="n">
        <v>6</v>
      </c>
      <c r="B303" s="5" t="n">
        <v>0</v>
      </c>
      <c r="C303" s="5" t="n">
        <v>1</v>
      </c>
      <c r="D303" s="5" t="n">
        <v>3</v>
      </c>
      <c r="E303" s="5" t="n">
        <v>1</v>
      </c>
      <c r="F303" s="5" t="n">
        <v>5</v>
      </c>
      <c r="G303" s="5" t="n">
        <v>7</v>
      </c>
      <c r="H303" s="5" t="n">
        <v>4</v>
      </c>
      <c r="I303" s="5" t="n">
        <v>1323</v>
      </c>
      <c r="J303" s="5" t="n">
        <v>3</v>
      </c>
      <c r="K303" s="6" t="n">
        <v>441</v>
      </c>
      <c r="L303" s="7" t="n">
        <v>441</v>
      </c>
      <c r="M303" s="5" t="str">
        <f aca="false">IF(K303="no cation","",IF(L303="","non-candidate",""))</f>
        <v/>
      </c>
      <c r="N303" s="5" t="str">
        <f aca="false">IF(M303="","",IF(B303&gt;0,U303,CONCATENATE("[",IF(M303="","",CONCATENATE("Al",IF(C303+(D303*(1+(C303*3)))&gt;1,VALUE(C303+(D303*(1+(C303*3)))),""),CONCATENATE(IF((E303*(1+(C303*3)))+(C303*H303)&gt;0," O",""),IF((E303*(1+(C303*3)))+(C303*H303)&gt;1,VALUE((E303*(1+(C303*3)))+(C303*H303)),"")),IF(F303=0,"",CONCATENATE("(OH)",IF((F303*(1+(C303*3)))+(C303*(4-H303))&gt;1,VALUE((F303*(1+(C303*3)))+(C303*(4-H303))),""))),IF(G303=0,"",CONCATENATE("(OH2)",IF(G303&gt;1,VALUE(G303),""))))),"]",IF(M303="","",IF(J303&gt;1,(CONCATENATE(VALUE(J303),"+")),"+")))))</f>
        <v/>
      </c>
      <c r="O303" s="5" t="str">
        <f aca="false">IF(B303&gt;0,"",IF(C303=0,CONCATENATE("[",CONCATENATE("Al",IF(D303&gt;1,VALUE(D303),""),IF(E303=0,"",CONCATENATE(" O",IF(E303&gt;1,VALUE(E303),""))),IF(F303=0,"",CONCATENATE("(OH)",IF(F303&gt;1,VALUE(F303),""))),IF(G303=0,"",CONCATENATE("(OH2)",IF(G303&gt;1,VALUE(G303),"")))),"]",IF(J303&gt;1,(CONCATENATE(VALUE(J303),"+")),"+")),CONCATENATE("[",S303,IF(P303&gt;1,VALUE(P303),""),IF((D303*3)&gt;((E303*2)+F303),"+","")," ]",VALUE(4)," ",T303,IF(H303&gt;0,VALUE(H303+1),""),"-"," ")))</f>
        <v>[[Al3 O(OH)5(OH2)7]2+ ]4 [AlO4]5- </v>
      </c>
      <c r="P303" s="5" t="n">
        <f aca="false">IF(C303&lt;1,"",(IF((3*D303)-(2*E303)-F303&gt;0, (3*D303)-(2*E303)-F303, 0)))</f>
        <v>2</v>
      </c>
      <c r="Q303" s="5" t="n">
        <f aca="false">IF(C303&lt;1,"",(27*D303)+(16*(E303+F303+G303))+(F303+(G303*2)))</f>
        <v>308</v>
      </c>
      <c r="R303" s="5" t="n">
        <f aca="false">IF(C303&lt;1,"",27+(16*(H303+(4-H303)))+(4-H303))</f>
        <v>91</v>
      </c>
      <c r="S303" s="5" t="str">
        <f aca="false">CONCATENATE("[",CONCATENATE("Al",IF(D303&gt;1,VALUE(D303),""),IF(E303=0,"",CONCATENATE(" O",IF(E303&gt;1,VALUE(E303),""))),IF(F303=0,"",CONCATENATE("(OH)",IF(F303&gt;1,VALUE(F303),""))),IF(G303=0,"",CONCATENATE("(OH2)",IF(G303&gt;1,VALUE(G303),"")))),"]")</f>
        <v>[Al3 O(OH)5(OH2)7]</v>
      </c>
      <c r="T303" s="5" t="str">
        <f aca="false">CONCATENATE("[",CONCATENATE("Al",IF(H303=0,"",CONCATENATE("O",IF(H303&gt;1,VALUE(H303),""))),CONCATENATE(IF((4-H303)&gt;0,"(OH)",""),IF((4-H303)&gt;1,VALUE(4-H303),""))),"]")</f>
        <v>[AlO4]</v>
      </c>
      <c r="U303" s="5" t="str">
        <f aca="false">IF(B303&gt;0,IF(M303="","",CONCATENATE("[",IF(M303="","",CONCATENATE("Al",IF(D303&gt;1,VALUE(D303),""),IF(E303=0,"",CONCATENATE(" O",IF(E303&gt;1,VALUE(E303),""))),IF(F303=0,"",CONCATENATE("(OH)",IF(F303&gt;1,VALUE(F303),""))),IF(G303=0,"",CONCATENATE("(OH2)",IF(G303&gt;1,VALUE(G303),""))))),"]",IF(M303="","",IF(J303&gt;1,(CONCATENATE(VALUE(J303),"+")),"+")))),"")</f>
        <v/>
      </c>
    </row>
    <row r="304" s="4" customFormat="true" ht="14.05" hidden="false" customHeight="false" outlineLevel="0" collapsed="false">
      <c r="A304" s="3" t="n">
        <v>6</v>
      </c>
      <c r="B304" s="5" t="n">
        <v>0</v>
      </c>
      <c r="C304" s="3" t="n">
        <v>1</v>
      </c>
      <c r="D304" s="3" t="n">
        <v>3</v>
      </c>
      <c r="E304" s="3" t="n">
        <v>1</v>
      </c>
      <c r="F304" s="5" t="n">
        <v>6</v>
      </c>
      <c r="G304" s="5" t="n">
        <v>6</v>
      </c>
      <c r="H304" s="3" t="n">
        <v>0</v>
      </c>
      <c r="I304" s="5" t="n">
        <v>1323</v>
      </c>
      <c r="J304" s="5" t="n">
        <v>3</v>
      </c>
      <c r="K304" s="6" t="n">
        <v>441</v>
      </c>
      <c r="L304" s="7" t="n">
        <v>441</v>
      </c>
      <c r="M304" s="5" t="str">
        <f aca="false">IF(K304="no cation","",IF(L304="","non-candidate",""))</f>
        <v/>
      </c>
      <c r="N304" s="5" t="str">
        <f aca="false">IF(M304="","",IF(B304&gt;0,U304,CONCATENATE("[",IF(M304="","",CONCATENATE("Al",IF(C304+(D304*(1+(C304*3)))&gt;1,VALUE(C304+(D304*(1+(C304*3)))),""),CONCATENATE(IF((E304*(1+(C304*3)))+(C304*H304)&gt;0," O",""),IF((E304*(1+(C304*3)))+(C304*H304)&gt;1,VALUE((E304*(1+(C304*3)))+(C304*H304)),"")),IF(F304=0,"",CONCATENATE("(OH)",IF((F304*(1+(C304*3)))+(C304*(4-H304))&gt;1,VALUE((F304*(1+(C304*3)))+(C304*(4-H304))),""))),IF(G304=0,"",CONCATENATE("(OH2)",IF(G304&gt;1,VALUE(G304),""))))),"]",IF(M304="","",IF(J304&gt;1,(CONCATENATE(VALUE(J304),"+")),"+")))))</f>
        <v/>
      </c>
      <c r="O304" s="5" t="str">
        <f aca="false">IF(B304&gt;0,"",IF(C304=0,CONCATENATE("[",CONCATENATE("Al",IF(D304&gt;1,VALUE(D304),""),IF(E304=0,"",CONCATENATE(" O",IF(E304&gt;1,VALUE(E304),""))),IF(F304=0,"",CONCATENATE("(OH)",IF(F304&gt;1,VALUE(F304),""))),IF(G304=0,"",CONCATENATE("(OH2)",IF(G304&gt;1,VALUE(G304),"")))),"]",IF(J304&gt;1,(CONCATENATE(VALUE(J304),"+")),"+")),CONCATENATE("[",S304,IF(P304&gt;1,VALUE(P304),""),IF((D304*3)&gt;((E304*2)+F304),"+","")," ]",VALUE(4)," ",T304,IF(H304&gt;0,VALUE(H304+1),""),"-"," ")))</f>
        <v>[[Al3 O(OH)6(OH2)6]+ ]4 [Al(OH)4]- </v>
      </c>
      <c r="P304" s="5" t="n">
        <f aca="false">IF(C304&lt;1,"",(IF((3*D304)-(2*E304)-F304&gt;0, (3*D304)-(2*E304)-F304, 0)))</f>
        <v>1</v>
      </c>
      <c r="Q304" s="5" t="n">
        <f aca="false">IF(C304&lt;1,"",(27*D304)+(16*(E304+F304+G304))+(F304+(G304*2)))</f>
        <v>307</v>
      </c>
      <c r="R304" s="5" t="n">
        <f aca="false">IF(C304&lt;1,"",27+(16*(H304+(4-H304)))+(4-H304))</f>
        <v>95</v>
      </c>
      <c r="S304" s="5" t="str">
        <f aca="false">CONCATENATE("[",CONCATENATE("Al",IF(D304&gt;1,VALUE(D304),""),IF(E304=0,"",CONCATENATE(" O",IF(E304&gt;1,VALUE(E304),""))),IF(F304=0,"",CONCATENATE("(OH)",IF(F304&gt;1,VALUE(F304),""))),IF(G304=0,"",CONCATENATE("(OH2)",IF(G304&gt;1,VALUE(G304),"")))),"]")</f>
        <v>[Al3 O(OH)6(OH2)6]</v>
      </c>
      <c r="T304" s="5" t="str">
        <f aca="false">CONCATENATE("[",CONCATENATE("Al",IF(H304=0,"",CONCATENATE("O",IF(H304&gt;1,VALUE(H304),""))),CONCATENATE(IF((4-H304)&gt;0,"(OH)",""),IF((4-H304)&gt;1,VALUE(4-H304),""))),"]")</f>
        <v>[Al(OH)4]</v>
      </c>
      <c r="U304" s="5" t="str">
        <f aca="false">IF(B304&gt;0,IF(M304="","",CONCATENATE("[",IF(M304="","",CONCATENATE("Al",IF(D304&gt;1,VALUE(D304),""),IF(E304=0,"",CONCATENATE(" O",IF(E304&gt;1,VALUE(E304),""))),IF(F304=0,"",CONCATENATE("(OH)",IF(F304&gt;1,VALUE(F304),""))),IF(G304=0,"",CONCATENATE("(OH2)",IF(G304&gt;1,VALUE(G304),""))))),"]",IF(M304="","",IF(J304&gt;1,(CONCATENATE(VALUE(J304),"+")),"+")))),"")</f>
        <v/>
      </c>
    </row>
    <row r="305" s="4" customFormat="true" ht="14.05" hidden="false" customHeight="false" outlineLevel="0" collapsed="false">
      <c r="A305" s="5" t="n">
        <v>6</v>
      </c>
      <c r="B305" s="5" t="n">
        <v>0</v>
      </c>
      <c r="C305" s="5" t="n">
        <v>1</v>
      </c>
      <c r="D305" s="5" t="n">
        <v>3</v>
      </c>
      <c r="E305" s="5" t="n">
        <v>2</v>
      </c>
      <c r="F305" s="5" t="n">
        <v>3</v>
      </c>
      <c r="G305" s="5" t="n">
        <v>8</v>
      </c>
      <c r="H305" s="5" t="n">
        <v>4</v>
      </c>
      <c r="I305" s="5" t="n">
        <v>1323</v>
      </c>
      <c r="J305" s="5" t="n">
        <v>3</v>
      </c>
      <c r="K305" s="6" t="n">
        <v>441</v>
      </c>
      <c r="L305" s="7" t="n">
        <v>441</v>
      </c>
      <c r="M305" s="5" t="str">
        <f aca="false">IF(K305="no cation","",IF(L305="","non-candidate",""))</f>
        <v/>
      </c>
      <c r="N305" s="5" t="str">
        <f aca="false">IF(M305="","",IF(B305&gt;0,U305,CONCATENATE("[",IF(M305="","",CONCATENATE("Al",IF(C305+(D305*(1+(C305*3)))&gt;1,VALUE(C305+(D305*(1+(C305*3)))),""),CONCATENATE(IF((E305*(1+(C305*3)))+(C305*H305)&gt;0," O",""),IF((E305*(1+(C305*3)))+(C305*H305)&gt;1,VALUE((E305*(1+(C305*3)))+(C305*H305)),"")),IF(F305=0,"",CONCATENATE("(OH)",IF((F305*(1+(C305*3)))+(C305*(4-H305))&gt;1,VALUE((F305*(1+(C305*3)))+(C305*(4-H305))),""))),IF(G305=0,"",CONCATENATE("(OH2)",IF(G305&gt;1,VALUE(G305),""))))),"]",IF(M305="","",IF(J305&gt;1,(CONCATENATE(VALUE(J305),"+")),"+")))))</f>
        <v/>
      </c>
      <c r="O305" s="5" t="str">
        <f aca="false">IF(B305&gt;0,"",IF(C305=0,CONCATENATE("[",CONCATENATE("Al",IF(D305&gt;1,VALUE(D305),""),IF(E305=0,"",CONCATENATE(" O",IF(E305&gt;1,VALUE(E305),""))),IF(F305=0,"",CONCATENATE("(OH)",IF(F305&gt;1,VALUE(F305),""))),IF(G305=0,"",CONCATENATE("(OH2)",IF(G305&gt;1,VALUE(G305),"")))),"]",IF(J305&gt;1,(CONCATENATE(VALUE(J305),"+")),"+")),CONCATENATE("[",S305,IF(P305&gt;1,VALUE(P305),""),IF((D305*3)&gt;((E305*2)+F305),"+","")," ]",VALUE(4)," ",T305,IF(H305&gt;0,VALUE(H305+1),""),"-"," ")))</f>
        <v>[[Al3 O2(OH)3(OH2)8]2+ ]4 [AlO4]5- </v>
      </c>
      <c r="P305" s="5" t="n">
        <f aca="false">IF(C305&lt;1,"",(IF((3*D305)-(2*E305)-F305&gt;0, (3*D305)-(2*E305)-F305, 0)))</f>
        <v>2</v>
      </c>
      <c r="Q305" s="5" t="n">
        <f aca="false">IF(C305&lt;1,"",(27*D305)+(16*(E305+F305+G305))+(F305+(G305*2)))</f>
        <v>308</v>
      </c>
      <c r="R305" s="5" t="n">
        <f aca="false">IF(C305&lt;1,"",27+(16*(H305+(4-H305)))+(4-H305))</f>
        <v>91</v>
      </c>
      <c r="S305" s="5" t="str">
        <f aca="false">CONCATENATE("[",CONCATENATE("Al",IF(D305&gt;1,VALUE(D305),""),IF(E305=0,"",CONCATENATE(" O",IF(E305&gt;1,VALUE(E305),""))),IF(F305=0,"",CONCATENATE("(OH)",IF(F305&gt;1,VALUE(F305),""))),IF(G305=0,"",CONCATENATE("(OH2)",IF(G305&gt;1,VALUE(G305),"")))),"]")</f>
        <v>[Al3 O2(OH)3(OH2)8]</v>
      </c>
      <c r="T305" s="5" t="str">
        <f aca="false">CONCATENATE("[",CONCATENATE("Al",IF(H305=0,"",CONCATENATE("O",IF(H305&gt;1,VALUE(H305),""))),CONCATENATE(IF((4-H305)&gt;0,"(OH)",""),IF((4-H305)&gt;1,VALUE(4-H305),""))),"]")</f>
        <v>[AlO4]</v>
      </c>
      <c r="U305" s="5" t="str">
        <f aca="false">IF(B305&gt;0,IF(M305="","",CONCATENATE("[",IF(M305="","",CONCATENATE("Al",IF(D305&gt;1,VALUE(D305),""),IF(E305=0,"",CONCATENATE(" O",IF(E305&gt;1,VALUE(E305),""))),IF(F305=0,"",CONCATENATE("(OH)",IF(F305&gt;1,VALUE(F305),""))),IF(G305=0,"",CONCATENATE("(OH2)",IF(G305&gt;1,VALUE(G305),""))))),"]",IF(M305="","",IF(J305&gt;1,(CONCATENATE(VALUE(J305),"+")),"+")))),"")</f>
        <v/>
      </c>
    </row>
    <row r="306" s="4" customFormat="true" ht="14.05" hidden="false" customHeight="false" outlineLevel="0" collapsed="false">
      <c r="A306" s="5" t="n">
        <v>6</v>
      </c>
      <c r="B306" s="5" t="n">
        <v>0</v>
      </c>
      <c r="C306" s="5" t="n">
        <v>1</v>
      </c>
      <c r="D306" s="5" t="n">
        <v>3</v>
      </c>
      <c r="E306" s="5" t="n">
        <v>2</v>
      </c>
      <c r="F306" s="5" t="n">
        <v>4</v>
      </c>
      <c r="G306" s="5" t="n">
        <v>7</v>
      </c>
      <c r="H306" s="5" t="n">
        <v>0</v>
      </c>
      <c r="I306" s="5" t="n">
        <v>1323</v>
      </c>
      <c r="J306" s="5" t="n">
        <v>3</v>
      </c>
      <c r="K306" s="6" t="n">
        <v>441</v>
      </c>
      <c r="L306" s="7" t="n">
        <v>441</v>
      </c>
      <c r="M306" s="5" t="str">
        <f aca="false">IF(K306="no cation","",IF(L306="","non-candidate",""))</f>
        <v/>
      </c>
      <c r="N306" s="5" t="str">
        <f aca="false">IF(M306="","",IF(B306&gt;0,U306,CONCATENATE("[",IF(M306="","",CONCATENATE("Al",IF(C306+(D306*(1+(C306*3)))&gt;1,VALUE(C306+(D306*(1+(C306*3)))),""),CONCATENATE(IF((E306*(1+(C306*3)))+(C306*H306)&gt;0," O",""),IF((E306*(1+(C306*3)))+(C306*H306)&gt;1,VALUE((E306*(1+(C306*3)))+(C306*H306)),"")),IF(F306=0,"",CONCATENATE("(OH)",IF((F306*(1+(C306*3)))+(C306*(4-H306))&gt;1,VALUE((F306*(1+(C306*3)))+(C306*(4-H306))),""))),IF(G306=0,"",CONCATENATE("(OH2)",IF(G306&gt;1,VALUE(G306),""))))),"]",IF(M306="","",IF(J306&gt;1,(CONCATENATE(VALUE(J306),"+")),"+")))))</f>
        <v/>
      </c>
      <c r="O306" s="5" t="str">
        <f aca="false">IF(B306&gt;0,"",IF(C306=0,CONCATENATE("[",CONCATENATE("Al",IF(D306&gt;1,VALUE(D306),""),IF(E306=0,"",CONCATENATE(" O",IF(E306&gt;1,VALUE(E306),""))),IF(F306=0,"",CONCATENATE("(OH)",IF(F306&gt;1,VALUE(F306),""))),IF(G306=0,"",CONCATENATE("(OH2)",IF(G306&gt;1,VALUE(G306),"")))),"]",IF(J306&gt;1,(CONCATENATE(VALUE(J306),"+")),"+")),CONCATENATE("[",S306,IF(P306&gt;1,VALUE(P306),""),IF((D306*3)&gt;((E306*2)+F306),"+","")," ]",VALUE(4)," ",T306,IF(H306&gt;0,VALUE(H306+1),""),"-"," ")))</f>
        <v>[[Al3 O2(OH)4(OH2)7]+ ]4 [Al(OH)4]- </v>
      </c>
      <c r="P306" s="5" t="n">
        <f aca="false">IF(C306&lt;1,"",(IF((3*D306)-(2*E306)-F306&gt;0, (3*D306)-(2*E306)-F306, 0)))</f>
        <v>1</v>
      </c>
      <c r="Q306" s="5" t="n">
        <f aca="false">IF(C306&lt;1,"",(27*D306)+(16*(E306+F306+G306))+(F306+(G306*2)))</f>
        <v>307</v>
      </c>
      <c r="R306" s="5" t="n">
        <f aca="false">IF(C306&lt;1,"",27+(16*(H306+(4-H306)))+(4-H306))</f>
        <v>95</v>
      </c>
      <c r="S306" s="5" t="str">
        <f aca="false">CONCATENATE("[",CONCATENATE("Al",IF(D306&gt;1,VALUE(D306),""),IF(E306=0,"",CONCATENATE(" O",IF(E306&gt;1,VALUE(E306),""))),IF(F306=0,"",CONCATENATE("(OH)",IF(F306&gt;1,VALUE(F306),""))),IF(G306=0,"",CONCATENATE("(OH2)",IF(G306&gt;1,VALUE(G306),"")))),"]")</f>
        <v>[Al3 O2(OH)4(OH2)7]</v>
      </c>
      <c r="T306" s="5" t="str">
        <f aca="false">CONCATENATE("[",CONCATENATE("Al",IF(H306=0,"",CONCATENATE("O",IF(H306&gt;1,VALUE(H306),""))),CONCATENATE(IF((4-H306)&gt;0,"(OH)",""),IF((4-H306)&gt;1,VALUE(4-H306),""))),"]")</f>
        <v>[Al(OH)4]</v>
      </c>
      <c r="U306" s="5" t="str">
        <f aca="false">IF(B306&gt;0,IF(M306="","",CONCATENATE("[",IF(M306="","",CONCATENATE("Al",IF(D306&gt;1,VALUE(D306),""),IF(E306=0,"",CONCATENATE(" O",IF(E306&gt;1,VALUE(E306),""))),IF(F306=0,"",CONCATENATE("(OH)",IF(F306&gt;1,VALUE(F306),""))),IF(G306=0,"",CONCATENATE("(OH2)",IF(G306&gt;1,VALUE(G306),""))))),"]",IF(M306="","",IF(J306&gt;1,(CONCATENATE(VALUE(J306),"+")),"+")))),"")</f>
        <v/>
      </c>
    </row>
    <row r="307" s="4" customFormat="true" ht="14.05" hidden="false" customHeight="false" outlineLevel="0" collapsed="false">
      <c r="A307" s="5" t="n">
        <v>6</v>
      </c>
      <c r="B307" s="5" t="n">
        <v>0</v>
      </c>
      <c r="C307" s="5" t="n">
        <v>1</v>
      </c>
      <c r="D307" s="5" t="n">
        <v>3</v>
      </c>
      <c r="E307" s="5" t="n">
        <v>3</v>
      </c>
      <c r="F307" s="5" t="n">
        <v>1</v>
      </c>
      <c r="G307" s="5" t="n">
        <v>9</v>
      </c>
      <c r="H307" s="5" t="n">
        <v>4</v>
      </c>
      <c r="I307" s="5" t="n">
        <v>1323</v>
      </c>
      <c r="J307" s="5" t="n">
        <v>3</v>
      </c>
      <c r="K307" s="6" t="n">
        <v>441</v>
      </c>
      <c r="L307" s="7" t="n">
        <v>441</v>
      </c>
      <c r="M307" s="5" t="str">
        <f aca="false">IF(K307="no cation","",IF(L307="","non-candidate",""))</f>
        <v/>
      </c>
      <c r="N307" s="5" t="str">
        <f aca="false">IF(M307="","",IF(B307&gt;0,U307,CONCATENATE("[",IF(M307="","",CONCATENATE("Al",IF(C307+(D307*(1+(C307*3)))&gt;1,VALUE(C307+(D307*(1+(C307*3)))),""),CONCATENATE(IF((E307*(1+(C307*3)))+(C307*H307)&gt;0," O",""),IF((E307*(1+(C307*3)))+(C307*H307)&gt;1,VALUE((E307*(1+(C307*3)))+(C307*H307)),"")),IF(F307=0,"",CONCATENATE("(OH)",IF((F307*(1+(C307*3)))+(C307*(4-H307))&gt;1,VALUE((F307*(1+(C307*3)))+(C307*(4-H307))),""))),IF(G307=0,"",CONCATENATE("(OH2)",IF(G307&gt;1,VALUE(G307),""))))),"]",IF(M307="","",IF(J307&gt;1,(CONCATENATE(VALUE(J307),"+")),"+")))))</f>
        <v/>
      </c>
      <c r="O307" s="5" t="str">
        <f aca="false">IF(B307&gt;0,"",IF(C307=0,CONCATENATE("[",CONCATENATE("Al",IF(D307&gt;1,VALUE(D307),""),IF(E307=0,"",CONCATENATE(" O",IF(E307&gt;1,VALUE(E307),""))),IF(F307=0,"",CONCATENATE("(OH)",IF(F307&gt;1,VALUE(F307),""))),IF(G307=0,"",CONCATENATE("(OH2)",IF(G307&gt;1,VALUE(G307),"")))),"]",IF(J307&gt;1,(CONCATENATE(VALUE(J307),"+")),"+")),CONCATENATE("[",S307,IF(P307&gt;1,VALUE(P307),""),IF((D307*3)&gt;((E307*2)+F307),"+","")," ]",VALUE(4)," ",T307,IF(H307&gt;0,VALUE(H307+1),""),"-"," ")))</f>
        <v>[[Al3 O3(OH)(OH2)9]2+ ]4 [AlO4]5- </v>
      </c>
      <c r="P307" s="5" t="n">
        <f aca="false">IF(C307&lt;1,"",(IF((3*D307)-(2*E307)-F307&gt;0, (3*D307)-(2*E307)-F307, 0)))</f>
        <v>2</v>
      </c>
      <c r="Q307" s="5" t="n">
        <f aca="false">IF(C307&lt;1,"",(27*D307)+(16*(E307+F307+G307))+(F307+(G307*2)))</f>
        <v>308</v>
      </c>
      <c r="R307" s="5" t="n">
        <f aca="false">IF(C307&lt;1,"",27+(16*(H307+(4-H307)))+(4-H307))</f>
        <v>91</v>
      </c>
      <c r="S307" s="5" t="str">
        <f aca="false">CONCATENATE("[",CONCATENATE("Al",IF(D307&gt;1,VALUE(D307),""),IF(E307=0,"",CONCATENATE(" O",IF(E307&gt;1,VALUE(E307),""))),IF(F307=0,"",CONCATENATE("(OH)",IF(F307&gt;1,VALUE(F307),""))),IF(G307=0,"",CONCATENATE("(OH2)",IF(G307&gt;1,VALUE(G307),"")))),"]")</f>
        <v>[Al3 O3(OH)(OH2)9]</v>
      </c>
      <c r="T307" s="5" t="str">
        <f aca="false">CONCATENATE("[",CONCATENATE("Al",IF(H307=0,"",CONCATENATE("O",IF(H307&gt;1,VALUE(H307),""))),CONCATENATE(IF((4-H307)&gt;0,"(OH)",""),IF((4-H307)&gt;1,VALUE(4-H307),""))),"]")</f>
        <v>[AlO4]</v>
      </c>
      <c r="U307" s="5" t="str">
        <f aca="false">IF(B307&gt;0,IF(M307="","",CONCATENATE("[",IF(M307="","",CONCATENATE("Al",IF(D307&gt;1,VALUE(D307),""),IF(E307=0,"",CONCATENATE(" O",IF(E307&gt;1,VALUE(E307),""))),IF(F307=0,"",CONCATENATE("(OH)",IF(F307&gt;1,VALUE(F307),""))),IF(G307=0,"",CONCATENATE("(OH2)",IF(G307&gt;1,VALUE(G307),""))))),"]",IF(M307="","",IF(J307&gt;1,(CONCATENATE(VALUE(J307),"+")),"+")))),"")</f>
        <v/>
      </c>
    </row>
    <row r="308" s="4" customFormat="true" ht="14.05" hidden="false" customHeight="false" outlineLevel="0" collapsed="false">
      <c r="A308" s="3" t="n">
        <v>6</v>
      </c>
      <c r="B308" s="5" t="n">
        <v>0</v>
      </c>
      <c r="C308" s="3" t="n">
        <v>1</v>
      </c>
      <c r="D308" s="3" t="n">
        <v>3</v>
      </c>
      <c r="E308" s="3" t="n">
        <v>3</v>
      </c>
      <c r="F308" s="5" t="n">
        <v>2</v>
      </c>
      <c r="G308" s="5" t="n">
        <v>8</v>
      </c>
      <c r="H308" s="3" t="n">
        <v>0</v>
      </c>
      <c r="I308" s="5" t="n">
        <v>1323</v>
      </c>
      <c r="J308" s="5" t="n">
        <v>3</v>
      </c>
      <c r="K308" s="6" t="n">
        <v>441</v>
      </c>
      <c r="L308" s="7" t="n">
        <v>441</v>
      </c>
      <c r="M308" s="5" t="str">
        <f aca="false">IF(K308="no cation","",IF(L308="","non-candidate",""))</f>
        <v/>
      </c>
      <c r="N308" s="5" t="str">
        <f aca="false">IF(M308="","",IF(B308&gt;0,U308,CONCATENATE("[",IF(M308="","",CONCATENATE("Al",IF(C308+(D308*(1+(C308*3)))&gt;1,VALUE(C308+(D308*(1+(C308*3)))),""),CONCATENATE(IF((E308*(1+(C308*3)))+(C308*H308)&gt;0," O",""),IF((E308*(1+(C308*3)))+(C308*H308)&gt;1,VALUE((E308*(1+(C308*3)))+(C308*H308)),"")),IF(F308=0,"",CONCATENATE("(OH)",IF((F308*(1+(C308*3)))+(C308*(4-H308))&gt;1,VALUE((F308*(1+(C308*3)))+(C308*(4-H308))),""))),IF(G308=0,"",CONCATENATE("(OH2)",IF(G308&gt;1,VALUE(G308),""))))),"]",IF(M308="","",IF(J308&gt;1,(CONCATENATE(VALUE(J308),"+")),"+")))))</f>
        <v/>
      </c>
      <c r="O308" s="5" t="str">
        <f aca="false">IF(B308&gt;0,"",IF(C308=0,CONCATENATE("[",CONCATENATE("Al",IF(D308&gt;1,VALUE(D308),""),IF(E308=0,"",CONCATENATE(" O",IF(E308&gt;1,VALUE(E308),""))),IF(F308=0,"",CONCATENATE("(OH)",IF(F308&gt;1,VALUE(F308),""))),IF(G308=0,"",CONCATENATE("(OH2)",IF(G308&gt;1,VALUE(G308),"")))),"]",IF(J308&gt;1,(CONCATENATE(VALUE(J308),"+")),"+")),CONCATENATE("[",S308,IF(P308&gt;1,VALUE(P308),""),IF((D308*3)&gt;((E308*2)+F308),"+","")," ]",VALUE(4)," ",T308,IF(H308&gt;0,VALUE(H308+1),""),"-"," ")))</f>
        <v>[[Al3 O3(OH)2(OH2)8]+ ]4 [Al(OH)4]- </v>
      </c>
      <c r="P308" s="5" t="n">
        <f aca="false">IF(C308&lt;1,"",(IF((3*D308)-(2*E308)-F308&gt;0, (3*D308)-(2*E308)-F308, 0)))</f>
        <v>1</v>
      </c>
      <c r="Q308" s="5" t="n">
        <f aca="false">IF(C308&lt;1,"",(27*D308)+(16*(E308+F308+G308))+(F308+(G308*2)))</f>
        <v>307</v>
      </c>
      <c r="R308" s="5" t="n">
        <f aca="false">IF(C308&lt;1,"",27+(16*(H308+(4-H308)))+(4-H308))</f>
        <v>95</v>
      </c>
      <c r="S308" s="5" t="str">
        <f aca="false">CONCATENATE("[",CONCATENATE("Al",IF(D308&gt;1,VALUE(D308),""),IF(E308=0,"",CONCATENATE(" O",IF(E308&gt;1,VALUE(E308),""))),IF(F308=0,"",CONCATENATE("(OH)",IF(F308&gt;1,VALUE(F308),""))),IF(G308=0,"",CONCATENATE("(OH2)",IF(G308&gt;1,VALUE(G308),"")))),"]")</f>
        <v>[Al3 O3(OH)2(OH2)8]</v>
      </c>
      <c r="T308" s="5" t="str">
        <f aca="false">CONCATENATE("[",CONCATENATE("Al",IF(H308=0,"",CONCATENATE("O",IF(H308&gt;1,VALUE(H308),""))),CONCATENATE(IF((4-H308)&gt;0,"(OH)",""),IF((4-H308)&gt;1,VALUE(4-H308),""))),"]")</f>
        <v>[Al(OH)4]</v>
      </c>
      <c r="U308" s="5" t="str">
        <f aca="false">IF(B308&gt;0,IF(M308="","",CONCATENATE("[",IF(M308="","",CONCATENATE("Al",IF(D308&gt;1,VALUE(D308),""),IF(E308=0,"",CONCATENATE(" O",IF(E308&gt;1,VALUE(E308),""))),IF(F308=0,"",CONCATENATE("(OH)",IF(F308&gt;1,VALUE(F308),""))),IF(G308=0,"",CONCATENATE("(OH2)",IF(G308&gt;1,VALUE(G308),""))))),"]",IF(M308="","",IF(J308&gt;1,(CONCATENATE(VALUE(J308),"+")),"+")))),"")</f>
        <v/>
      </c>
    </row>
    <row r="309" s="4" customFormat="true" ht="14.05" hidden="false" customHeight="false" outlineLevel="0" collapsed="false">
      <c r="A309" s="3" t="n">
        <v>6</v>
      </c>
      <c r="B309" s="5" t="n">
        <v>0</v>
      </c>
      <c r="C309" s="3" t="n">
        <v>1</v>
      </c>
      <c r="D309" s="3" t="n">
        <v>3</v>
      </c>
      <c r="E309" s="3" t="n">
        <v>4</v>
      </c>
      <c r="F309" s="5" t="n">
        <v>0</v>
      </c>
      <c r="G309" s="5" t="n">
        <v>9</v>
      </c>
      <c r="H309" s="3" t="n">
        <v>0</v>
      </c>
      <c r="I309" s="5" t="n">
        <v>1323</v>
      </c>
      <c r="J309" s="5" t="n">
        <v>3</v>
      </c>
      <c r="K309" s="6" t="n">
        <v>441</v>
      </c>
      <c r="L309" s="7" t="n">
        <v>441</v>
      </c>
      <c r="M309" s="5" t="str">
        <f aca="false">IF(K309="no cation","",IF(L309="","non-candidate",""))</f>
        <v/>
      </c>
      <c r="N309" s="5" t="str">
        <f aca="false">IF(M309="","",IF(B309&gt;0,U309,CONCATENATE("[",IF(M309="","",CONCATENATE("Al",IF(C309+(D309*(1+(C309*3)))&gt;1,VALUE(C309+(D309*(1+(C309*3)))),""),CONCATENATE(IF((E309*(1+(C309*3)))+(C309*H309)&gt;0," O",""),IF((E309*(1+(C309*3)))+(C309*H309)&gt;1,VALUE((E309*(1+(C309*3)))+(C309*H309)),"")),IF(F309=0,"",CONCATENATE("(OH)",IF((F309*(1+(C309*3)))+(C309*(4-H309))&gt;1,VALUE((F309*(1+(C309*3)))+(C309*(4-H309))),""))),IF(G309=0,"",CONCATENATE("(OH2)",IF(G309&gt;1,VALUE(G309),""))))),"]",IF(M309="","",IF(J309&gt;1,(CONCATENATE(VALUE(J309),"+")),"+")))))</f>
        <v/>
      </c>
      <c r="O309" s="5" t="str">
        <f aca="false">IF(B309&gt;0,"",IF(C309=0,CONCATENATE("[",CONCATENATE("Al",IF(D309&gt;1,VALUE(D309),""),IF(E309=0,"",CONCATENATE(" O",IF(E309&gt;1,VALUE(E309),""))),IF(F309=0,"",CONCATENATE("(OH)",IF(F309&gt;1,VALUE(F309),""))),IF(G309=0,"",CONCATENATE("(OH2)",IF(G309&gt;1,VALUE(G309),"")))),"]",IF(J309&gt;1,(CONCATENATE(VALUE(J309),"+")),"+")),CONCATENATE("[",S309,IF(P309&gt;1,VALUE(P309),""),IF((D309*3)&gt;((E309*2)+F309),"+","")," ]",VALUE(4)," ",T309,IF(H309&gt;0,VALUE(H309+1),""),"-"," ")))</f>
        <v>[[Al3 O4(OH2)9]+ ]4 [Al(OH)4]- </v>
      </c>
      <c r="P309" s="5" t="n">
        <f aca="false">IF(C309&lt;1,"",(IF((3*D309)-(2*E309)-F309&gt;0, (3*D309)-(2*E309)-F309, 0)))</f>
        <v>1</v>
      </c>
      <c r="Q309" s="5" t="n">
        <f aca="false">IF(C309&lt;1,"",(27*D309)+(16*(E309+F309+G309))+(F309+(G309*2)))</f>
        <v>307</v>
      </c>
      <c r="R309" s="5" t="n">
        <f aca="false">IF(C309&lt;1,"",27+(16*(H309+(4-H309)))+(4-H309))</f>
        <v>95</v>
      </c>
      <c r="S309" s="5" t="str">
        <f aca="false">CONCATENATE("[",CONCATENATE("Al",IF(D309&gt;1,VALUE(D309),""),IF(E309=0,"",CONCATENATE(" O",IF(E309&gt;1,VALUE(E309),""))),IF(F309=0,"",CONCATENATE("(OH)",IF(F309&gt;1,VALUE(F309),""))),IF(G309=0,"",CONCATENATE("(OH2)",IF(G309&gt;1,VALUE(G309),"")))),"]")</f>
        <v>[Al3 O4(OH2)9]</v>
      </c>
      <c r="T309" s="5" t="str">
        <f aca="false">CONCATENATE("[",CONCATENATE("Al",IF(H309=0,"",CONCATENATE("O",IF(H309&gt;1,VALUE(H309),""))),CONCATENATE(IF((4-H309)&gt;0,"(OH)",""),IF((4-H309)&gt;1,VALUE(4-H309),""))),"]")</f>
        <v>[Al(OH)4]</v>
      </c>
      <c r="U309" s="5" t="str">
        <f aca="false">IF(B309&gt;0,IF(M309="","",CONCATENATE("[",IF(M309="","",CONCATENATE("Al",IF(D309&gt;1,VALUE(D309),""),IF(E309=0,"",CONCATENATE(" O",IF(E309&gt;1,VALUE(E309),""))),IF(F309=0,"",CONCATENATE("(OH)",IF(F309&gt;1,VALUE(F309),""))),IF(G309=0,"",CONCATENATE("(OH2)",IF(G309&gt;1,VALUE(G309),""))))),"]",IF(M309="","",IF(J309&gt;1,(CONCATENATE(VALUE(J309),"+")),"+")))),"")</f>
        <v/>
      </c>
    </row>
    <row r="310" s="4" customFormat="true" ht="14.05" hidden="false" customHeight="false" outlineLevel="0" collapsed="false">
      <c r="A310" s="5" t="n">
        <v>6</v>
      </c>
      <c r="B310" s="5" t="n">
        <v>0</v>
      </c>
      <c r="C310" s="5" t="n">
        <v>0</v>
      </c>
      <c r="D310" s="5" t="n">
        <v>5</v>
      </c>
      <c r="E310" s="5" t="n">
        <v>0</v>
      </c>
      <c r="F310" s="5" t="n">
        <v>14</v>
      </c>
      <c r="G310" s="5" t="n">
        <v>8</v>
      </c>
      <c r="H310" s="5" t="n">
        <v>0</v>
      </c>
      <c r="I310" s="5" t="n">
        <v>517</v>
      </c>
      <c r="J310" s="5" t="n">
        <v>1</v>
      </c>
      <c r="K310" s="6" t="n">
        <v>517</v>
      </c>
      <c r="L310" s="7" t="n">
        <v>517</v>
      </c>
      <c r="M310" s="5" t="str">
        <f aca="false">IF(K310="no cation","",IF(L310="","non-candidate",""))</f>
        <v/>
      </c>
      <c r="N310" s="5" t="str">
        <f aca="false">IF(M310="","",IF(B310&gt;0,U310,CONCATENATE("[",IF(M310="","",CONCATENATE("Al",IF(C310+(D310*(1+(C310*3)))&gt;1,VALUE(C310+(D310*(1+(C310*3)))),""),CONCATENATE(IF((E310*(1+(C310*3)))+(C310*H310)&gt;0," O",""),IF((E310*(1+(C310*3)))+(C310*H310)&gt;1,VALUE((E310*(1+(C310*3)))+(C310*H310)),"")),IF(F310=0,"",CONCATENATE("(OH)",IF((F310*(1+(C310*3)))+(C310*(4-H310))&gt;1,VALUE((F310*(1+(C310*3)))+(C310*(4-H310))),""))),IF(G310=0,"",CONCATENATE("(OH2)",IF(G310&gt;1,VALUE(G310),""))))),"]",IF(M310="","",IF(J310&gt;1,(CONCATENATE(VALUE(J310),"+")),"+")))))</f>
        <v/>
      </c>
      <c r="O310" s="5" t="str">
        <f aca="false">IF(B310&gt;0,"",IF(C310=0,CONCATENATE("[",CONCATENATE("Al",IF(D310&gt;1,VALUE(D310),""),IF(E310=0,"",CONCATENATE(" O",IF(E310&gt;1,VALUE(E310),""))),IF(F310=0,"",CONCATENATE("(OH)",IF(F310&gt;1,VALUE(F310),""))),IF(G310=0,"",CONCATENATE("(OH2)",IF(G310&gt;1,VALUE(G310),"")))),"]",IF(J310&gt;1,(CONCATENATE(VALUE(J310),"+")),"+")),CONCATENATE("[",S310,IF(P310&gt;1,VALUE(P310),""),IF((D310*3)&gt;((E310*2)+F310),"+","")," ]",VALUE(4)," ",T310,IF(H310&gt;0,VALUE(H310+1),""),"-"," ")))</f>
        <v>[Al5(OH)14(OH2)8]+</v>
      </c>
      <c r="P310" s="5" t="str">
        <f aca="false">IF(C310&lt;1,"",(IF((3*D310)-(2*E310)-F310&gt;0, (3*D310)-(2*E310)-F310, 0)))</f>
        <v/>
      </c>
      <c r="Q310" s="5" t="str">
        <f aca="false">IF(C310&lt;1,"",(27*D310)+(16*(E310+F310+G310))+(F310+(G310*2)))</f>
        <v/>
      </c>
      <c r="R310" s="5" t="str">
        <f aca="false">IF(C310&lt;1,"",27+(16*(H310+(4-H310)))+(4-H310))</f>
        <v/>
      </c>
      <c r="S310" s="5" t="str">
        <f aca="false">CONCATENATE("[",CONCATENATE("Al",IF(D310&gt;1,VALUE(D310),""),IF(E310=0,"",CONCATENATE(" O",IF(E310&gt;1,VALUE(E310),""))),IF(F310=0,"",CONCATENATE("(OH)",IF(F310&gt;1,VALUE(F310),""))),IF(G310=0,"",CONCATENATE("(OH2)",IF(G310&gt;1,VALUE(G310),"")))),"]")</f>
        <v>[Al5(OH)14(OH2)8]</v>
      </c>
      <c r="T310" s="5" t="str">
        <f aca="false">CONCATENATE("[",CONCATENATE("Al",IF(H310=0,"",CONCATENATE("O",IF(H310&gt;1,VALUE(H310),""))),CONCATENATE(IF((4-H310)&gt;0,"(OH)",""),IF((4-H310)&gt;1,VALUE(4-H310),""))),"]")</f>
        <v>[Al(OH)4]</v>
      </c>
      <c r="U310" s="5" t="str">
        <f aca="false">IF(B310&gt;0,IF(M310="","",CONCATENATE("[",IF(M310="","",CONCATENATE("Al",IF(D310&gt;1,VALUE(D310),""),IF(E310=0,"",CONCATENATE(" O",IF(E310&gt;1,VALUE(E310),""))),IF(F310=0,"",CONCATENATE("(OH)",IF(F310&gt;1,VALUE(F310),""))),IF(G310=0,"",CONCATENATE("(OH2)",IF(G310&gt;1,VALUE(G310),""))))),"]",IF(M310="","",IF(J310&gt;1,(CONCATENATE(VALUE(J310),"+")),"+")))),"")</f>
        <v/>
      </c>
    </row>
    <row r="311" s="4" customFormat="true" ht="14.05" hidden="false" customHeight="false" outlineLevel="0" collapsed="false">
      <c r="A311" s="5" t="n">
        <v>6</v>
      </c>
      <c r="B311" s="5" t="n">
        <v>0</v>
      </c>
      <c r="C311" s="5" t="n">
        <v>0</v>
      </c>
      <c r="D311" s="5" t="n">
        <v>5</v>
      </c>
      <c r="E311" s="5" t="n">
        <v>2</v>
      </c>
      <c r="F311" s="5" t="n">
        <v>10</v>
      </c>
      <c r="G311" s="5" t="n">
        <v>10</v>
      </c>
      <c r="H311" s="5" t="n">
        <v>0</v>
      </c>
      <c r="I311" s="5" t="n">
        <v>517</v>
      </c>
      <c r="J311" s="5" t="n">
        <v>1</v>
      </c>
      <c r="K311" s="6" t="n">
        <v>517</v>
      </c>
      <c r="L311" s="7" t="n">
        <v>517</v>
      </c>
      <c r="M311" s="5" t="str">
        <f aca="false">IF(K311="no cation","",IF(L311="","non-candidate",""))</f>
        <v/>
      </c>
      <c r="N311" s="5" t="str">
        <f aca="false">IF(M311="","",IF(B311&gt;0,U311,CONCATENATE("[",IF(M311="","",CONCATENATE("Al",IF(C311+(D311*(1+(C311*3)))&gt;1,VALUE(C311+(D311*(1+(C311*3)))),""),CONCATENATE(IF((E311*(1+(C311*3)))+(C311*H311)&gt;0," O",""),IF((E311*(1+(C311*3)))+(C311*H311)&gt;1,VALUE((E311*(1+(C311*3)))+(C311*H311)),"")),IF(F311=0,"",CONCATENATE("(OH)",IF((F311*(1+(C311*3)))+(C311*(4-H311))&gt;1,VALUE((F311*(1+(C311*3)))+(C311*(4-H311))),""))),IF(G311=0,"",CONCATENATE("(OH2)",IF(G311&gt;1,VALUE(G311),""))))),"]",IF(M311="","",IF(J311&gt;1,(CONCATENATE(VALUE(J311),"+")),"+")))))</f>
        <v/>
      </c>
      <c r="O311" s="5" t="str">
        <f aca="false">IF(B311&gt;0,"",IF(C311=0,CONCATENATE("[",CONCATENATE("Al",IF(D311&gt;1,VALUE(D311),""),IF(E311=0,"",CONCATENATE(" O",IF(E311&gt;1,VALUE(E311),""))),IF(F311=0,"",CONCATENATE("(OH)",IF(F311&gt;1,VALUE(F311),""))),IF(G311=0,"",CONCATENATE("(OH2)",IF(G311&gt;1,VALUE(G311),"")))),"]",IF(J311&gt;1,(CONCATENATE(VALUE(J311),"+")),"+")),CONCATENATE("[",S311,IF(P311&gt;1,VALUE(P311),""),IF((D311*3)&gt;((E311*2)+F311),"+","")," ]",VALUE(4)," ",T311,IF(H311&gt;0,VALUE(H311+1),""),"-"," ")))</f>
        <v>[Al5 O2(OH)10(OH2)10]+</v>
      </c>
      <c r="P311" s="5" t="str">
        <f aca="false">IF(C311&lt;1,"",(IF((3*D311)-(2*E311)-F311&gt;0, (3*D311)-(2*E311)-F311, 0)))</f>
        <v/>
      </c>
      <c r="Q311" s="5" t="str">
        <f aca="false">IF(C311&lt;1,"",(27*D311)+(16*(E311+F311+G311))+(F311+(G311*2)))</f>
        <v/>
      </c>
      <c r="R311" s="5" t="str">
        <f aca="false">IF(C311&lt;1,"",27+(16*(H311+(4-H311)))+(4-H311))</f>
        <v/>
      </c>
      <c r="S311" s="5" t="str">
        <f aca="false">CONCATENATE("[",CONCATENATE("Al",IF(D311&gt;1,VALUE(D311),""),IF(E311=0,"",CONCATENATE(" O",IF(E311&gt;1,VALUE(E311),""))),IF(F311=0,"",CONCATENATE("(OH)",IF(F311&gt;1,VALUE(F311),""))),IF(G311=0,"",CONCATENATE("(OH2)",IF(G311&gt;1,VALUE(G311),"")))),"]")</f>
        <v>[Al5 O2(OH)10(OH2)10]</v>
      </c>
      <c r="T311" s="5" t="str">
        <f aca="false">CONCATENATE("[",CONCATENATE("Al",IF(H311=0,"",CONCATENATE("O",IF(H311&gt;1,VALUE(H311),""))),CONCATENATE(IF((4-H311)&gt;0,"(OH)",""),IF((4-H311)&gt;1,VALUE(4-H311),""))),"]")</f>
        <v>[Al(OH)4]</v>
      </c>
      <c r="U311" s="5" t="str">
        <f aca="false">IF(B311&gt;0,IF(M311="","",CONCATENATE("[",IF(M311="","",CONCATENATE("Al",IF(D311&gt;1,VALUE(D311),""),IF(E311=0,"",CONCATENATE(" O",IF(E311&gt;1,VALUE(E311),""))),IF(F311=0,"",CONCATENATE("(OH)",IF(F311&gt;1,VALUE(F311),""))),IF(G311=0,"",CONCATENATE("(OH2)",IF(G311&gt;1,VALUE(G311),""))))),"]",IF(M311="","",IF(J311&gt;1,(CONCATENATE(VALUE(J311),"+")),"+")))),"")</f>
        <v/>
      </c>
    </row>
    <row r="312" s="4" customFormat="true" ht="14.05" hidden="false" customHeight="false" outlineLevel="0" collapsed="false">
      <c r="A312" s="5" t="n">
        <v>6</v>
      </c>
      <c r="B312" s="5" t="n">
        <v>0</v>
      </c>
      <c r="C312" s="5" t="n">
        <v>0</v>
      </c>
      <c r="D312" s="5" t="n">
        <v>5</v>
      </c>
      <c r="E312" s="5" t="n">
        <v>4</v>
      </c>
      <c r="F312" s="5" t="n">
        <v>6</v>
      </c>
      <c r="G312" s="5" t="n">
        <v>12</v>
      </c>
      <c r="H312" s="5" t="n">
        <v>0</v>
      </c>
      <c r="I312" s="5" t="n">
        <v>517</v>
      </c>
      <c r="J312" s="5" t="n">
        <v>1</v>
      </c>
      <c r="K312" s="6" t="n">
        <v>517</v>
      </c>
      <c r="L312" s="7" t="n">
        <v>517</v>
      </c>
      <c r="M312" s="5" t="str">
        <f aca="false">IF(K312="no cation","",IF(L312="","non-candidate",""))</f>
        <v/>
      </c>
      <c r="N312" s="5" t="str">
        <f aca="false">IF(M312="","",IF(B312&gt;0,U312,CONCATENATE("[",IF(M312="","",CONCATENATE("Al",IF(C312+(D312*(1+(C312*3)))&gt;1,VALUE(C312+(D312*(1+(C312*3)))),""),CONCATENATE(IF((E312*(1+(C312*3)))+(C312*H312)&gt;0," O",""),IF((E312*(1+(C312*3)))+(C312*H312)&gt;1,VALUE((E312*(1+(C312*3)))+(C312*H312)),"")),IF(F312=0,"",CONCATENATE("(OH)",IF((F312*(1+(C312*3)))+(C312*(4-H312))&gt;1,VALUE((F312*(1+(C312*3)))+(C312*(4-H312))),""))),IF(G312=0,"",CONCATENATE("(OH2)",IF(G312&gt;1,VALUE(G312),""))))),"]",IF(M312="","",IF(J312&gt;1,(CONCATENATE(VALUE(J312),"+")),"+")))))</f>
        <v/>
      </c>
      <c r="O312" s="5" t="str">
        <f aca="false">IF(B312&gt;0,"",IF(C312=0,CONCATENATE("[",CONCATENATE("Al",IF(D312&gt;1,VALUE(D312),""),IF(E312=0,"",CONCATENATE(" O",IF(E312&gt;1,VALUE(E312),""))),IF(F312=0,"",CONCATENATE("(OH)",IF(F312&gt;1,VALUE(F312),""))),IF(G312=0,"",CONCATENATE("(OH2)",IF(G312&gt;1,VALUE(G312),"")))),"]",IF(J312&gt;1,(CONCATENATE(VALUE(J312),"+")),"+")),CONCATENATE("[",S312,IF(P312&gt;1,VALUE(P312),""),IF((D312*3)&gt;((E312*2)+F312),"+","")," ]",VALUE(4)," ",T312,IF(H312&gt;0,VALUE(H312+1),""),"-"," ")))</f>
        <v>[Al5 O4(OH)6(OH2)12]+</v>
      </c>
      <c r="P312" s="5" t="str">
        <f aca="false">IF(C312&lt;1,"",(IF((3*D312)-(2*E312)-F312&gt;0, (3*D312)-(2*E312)-F312, 0)))</f>
        <v/>
      </c>
      <c r="Q312" s="5" t="str">
        <f aca="false">IF(C312&lt;1,"",(27*D312)+(16*(E312+F312+G312))+(F312+(G312*2)))</f>
        <v/>
      </c>
      <c r="R312" s="5" t="str">
        <f aca="false">IF(C312&lt;1,"",27+(16*(H312+(4-H312)))+(4-H312))</f>
        <v/>
      </c>
      <c r="S312" s="5" t="str">
        <f aca="false">CONCATENATE("[",CONCATENATE("Al",IF(D312&gt;1,VALUE(D312),""),IF(E312=0,"",CONCATENATE(" O",IF(E312&gt;1,VALUE(E312),""))),IF(F312=0,"",CONCATENATE("(OH)",IF(F312&gt;1,VALUE(F312),""))),IF(G312=0,"",CONCATENATE("(OH2)",IF(G312&gt;1,VALUE(G312),"")))),"]")</f>
        <v>[Al5 O4(OH)6(OH2)12]</v>
      </c>
      <c r="T312" s="5" t="str">
        <f aca="false">CONCATENATE("[",CONCATENATE("Al",IF(H312=0,"",CONCATENATE("O",IF(H312&gt;1,VALUE(H312),""))),CONCATENATE(IF((4-H312)&gt;0,"(OH)",""),IF((4-H312)&gt;1,VALUE(4-H312),""))),"]")</f>
        <v>[Al(OH)4]</v>
      </c>
      <c r="U312" s="5" t="str">
        <f aca="false">IF(B312&gt;0,IF(M312="","",CONCATENATE("[",IF(M312="","",CONCATENATE("Al",IF(D312&gt;1,VALUE(D312),""),IF(E312=0,"",CONCATENATE(" O",IF(E312&gt;1,VALUE(E312),""))),IF(F312=0,"",CONCATENATE("(OH)",IF(F312&gt;1,VALUE(F312),""))),IF(G312=0,"",CONCATENATE("(OH2)",IF(G312&gt;1,VALUE(G312),""))))),"]",IF(M312="","",IF(J312&gt;1,(CONCATENATE(VALUE(J312),"+")),"+")))),"")</f>
        <v/>
      </c>
    </row>
    <row r="313" s="4" customFormat="true" ht="14.05" hidden="false" customHeight="false" outlineLevel="0" collapsed="false">
      <c r="A313" s="5" t="n">
        <v>6</v>
      </c>
      <c r="B313" s="5" t="n">
        <v>0</v>
      </c>
      <c r="C313" s="5" t="n">
        <v>0</v>
      </c>
      <c r="D313" s="5" t="n">
        <v>5</v>
      </c>
      <c r="E313" s="5" t="n">
        <v>6</v>
      </c>
      <c r="F313" s="5" t="n">
        <v>2</v>
      </c>
      <c r="G313" s="5" t="n">
        <v>14</v>
      </c>
      <c r="H313" s="5" t="n">
        <v>0</v>
      </c>
      <c r="I313" s="5" t="n">
        <v>517</v>
      </c>
      <c r="J313" s="5" t="n">
        <v>1</v>
      </c>
      <c r="K313" s="6" t="n">
        <v>517</v>
      </c>
      <c r="L313" s="7" t="n">
        <v>517</v>
      </c>
      <c r="M313" s="5" t="str">
        <f aca="false">IF(K313="no cation","",IF(L313="","non-candidate",""))</f>
        <v/>
      </c>
      <c r="N313" s="5" t="str">
        <f aca="false">IF(M313="","",IF(B313&gt;0,U313,CONCATENATE("[",IF(M313="","",CONCATENATE("Al",IF(C313+(D313*(1+(C313*3)))&gt;1,VALUE(C313+(D313*(1+(C313*3)))),""),CONCATENATE(IF((E313*(1+(C313*3)))+(C313*H313)&gt;0," O",""),IF((E313*(1+(C313*3)))+(C313*H313)&gt;1,VALUE((E313*(1+(C313*3)))+(C313*H313)),"")),IF(F313=0,"",CONCATENATE("(OH)",IF((F313*(1+(C313*3)))+(C313*(4-H313))&gt;1,VALUE((F313*(1+(C313*3)))+(C313*(4-H313))),""))),IF(G313=0,"",CONCATENATE("(OH2)",IF(G313&gt;1,VALUE(G313),""))))),"]",IF(M313="","",IF(J313&gt;1,(CONCATENATE(VALUE(J313),"+")),"+")))))</f>
        <v/>
      </c>
      <c r="O313" s="5" t="str">
        <f aca="false">IF(B313&gt;0,"",IF(C313=0,CONCATENATE("[",CONCATENATE("Al",IF(D313&gt;1,VALUE(D313),""),IF(E313=0,"",CONCATENATE(" O",IF(E313&gt;1,VALUE(E313),""))),IF(F313=0,"",CONCATENATE("(OH)",IF(F313&gt;1,VALUE(F313),""))),IF(G313=0,"",CONCATENATE("(OH2)",IF(G313&gt;1,VALUE(G313),"")))),"]",IF(J313&gt;1,(CONCATENATE(VALUE(J313),"+")),"+")),CONCATENATE("[",S313,IF(P313&gt;1,VALUE(P313),""),IF((D313*3)&gt;((E313*2)+F313),"+","")," ]",VALUE(4)," ",T313,IF(H313&gt;0,VALUE(H313+1),""),"-"," ")))</f>
        <v>[Al5 O6(OH)2(OH2)14]+</v>
      </c>
      <c r="P313" s="5" t="str">
        <f aca="false">IF(C313&lt;1,"",(IF((3*D313)-(2*E313)-F313&gt;0, (3*D313)-(2*E313)-F313, 0)))</f>
        <v/>
      </c>
      <c r="Q313" s="5" t="str">
        <f aca="false">IF(C313&lt;1,"",(27*D313)+(16*(E313+F313+G313))+(F313+(G313*2)))</f>
        <v/>
      </c>
      <c r="R313" s="5" t="str">
        <f aca="false">IF(C313&lt;1,"",27+(16*(H313+(4-H313)))+(4-H313))</f>
        <v/>
      </c>
      <c r="S313" s="5" t="str">
        <f aca="false">CONCATENATE("[",CONCATENATE("Al",IF(D313&gt;1,VALUE(D313),""),IF(E313=0,"",CONCATENATE(" O",IF(E313&gt;1,VALUE(E313),""))),IF(F313=0,"",CONCATENATE("(OH)",IF(F313&gt;1,VALUE(F313),""))),IF(G313=0,"",CONCATENATE("(OH2)",IF(G313&gt;1,VALUE(G313),"")))),"]")</f>
        <v>[Al5 O6(OH)2(OH2)14]</v>
      </c>
      <c r="T313" s="5" t="str">
        <f aca="false">CONCATENATE("[",CONCATENATE("Al",IF(H313=0,"",CONCATENATE("O",IF(H313&gt;1,VALUE(H313),""))),CONCATENATE(IF((4-H313)&gt;0,"(OH)",""),IF((4-H313)&gt;1,VALUE(4-H313),""))),"]")</f>
        <v>[Al(OH)4]</v>
      </c>
      <c r="U313" s="5" t="str">
        <f aca="false">IF(B313&gt;0,IF(M313="","",CONCATENATE("[",IF(M313="","",CONCATENATE("Al",IF(D313&gt;1,VALUE(D313),""),IF(E313=0,"",CONCATENATE(" O",IF(E313&gt;1,VALUE(E313),""))),IF(F313=0,"",CONCATENATE("(OH)",IF(F313&gt;1,VALUE(F313),""))),IF(G313=0,"",CONCATENATE("(OH2)",IF(G313&gt;1,VALUE(G313),""))))),"]",IF(M313="","",IF(J313&gt;1,(CONCATENATE(VALUE(J313),"+")),"+")))),"")</f>
        <v/>
      </c>
    </row>
    <row r="314" s="4" customFormat="true" ht="14.05" hidden="false" customHeight="false" outlineLevel="0" collapsed="false">
      <c r="A314" s="5" t="n">
        <v>6</v>
      </c>
      <c r="B314" s="5" t="n">
        <v>0</v>
      </c>
      <c r="C314" s="5" t="n">
        <v>0</v>
      </c>
      <c r="D314" s="5" t="n">
        <v>6</v>
      </c>
      <c r="E314" s="5" t="n">
        <v>0</v>
      </c>
      <c r="F314" s="5" t="n">
        <v>17</v>
      </c>
      <c r="G314" s="5" t="n">
        <v>9</v>
      </c>
      <c r="H314" s="5" t="n">
        <v>0</v>
      </c>
      <c r="I314" s="5" t="n">
        <v>613</v>
      </c>
      <c r="J314" s="5" t="n">
        <v>1</v>
      </c>
      <c r="K314" s="6" t="n">
        <v>613</v>
      </c>
      <c r="L314" s="7" t="n">
        <v>613</v>
      </c>
      <c r="M314" s="5" t="str">
        <f aca="false">IF(K314="no cation","",IF(L314="","non-candidate",""))</f>
        <v/>
      </c>
      <c r="N314" s="5" t="str">
        <f aca="false">IF(M314="","",IF(B314&gt;0,U314,CONCATENATE("[",IF(M314="","",CONCATENATE("Al",IF(C314+(D314*(1+(C314*3)))&gt;1,VALUE(C314+(D314*(1+(C314*3)))),""),CONCATENATE(IF((E314*(1+(C314*3)))+(C314*H314)&gt;0," O",""),IF((E314*(1+(C314*3)))+(C314*H314)&gt;1,VALUE((E314*(1+(C314*3)))+(C314*H314)),"")),IF(F314=0,"",CONCATENATE("(OH)",IF((F314*(1+(C314*3)))+(C314*(4-H314))&gt;1,VALUE((F314*(1+(C314*3)))+(C314*(4-H314))),""))),IF(G314=0,"",CONCATENATE("(OH2)",IF(G314&gt;1,VALUE(G314),""))))),"]",IF(M314="","",IF(J314&gt;1,(CONCATENATE(VALUE(J314),"+")),"+")))))</f>
        <v/>
      </c>
      <c r="O314" s="5" t="str">
        <f aca="false">IF(B314&gt;0,"",IF(C314=0,CONCATENATE("[",CONCATENATE("Al",IF(D314&gt;1,VALUE(D314),""),IF(E314=0,"",CONCATENATE(" O",IF(E314&gt;1,VALUE(E314),""))),IF(F314=0,"",CONCATENATE("(OH)",IF(F314&gt;1,VALUE(F314),""))),IF(G314=0,"",CONCATENATE("(OH2)",IF(G314&gt;1,VALUE(G314),"")))),"]",IF(J314&gt;1,(CONCATENATE(VALUE(J314),"+")),"+")),CONCATENATE("[",S314,IF(P314&gt;1,VALUE(P314),""),IF((D314*3)&gt;((E314*2)+F314),"+","")," ]",VALUE(4)," ",T314,IF(H314&gt;0,VALUE(H314+1),""),"-"," ")))</f>
        <v>[Al6(OH)17(OH2)9]+</v>
      </c>
      <c r="P314" s="5" t="str">
        <f aca="false">IF(C314&lt;1,"",(IF((3*D314)-(2*E314)-F314&gt;0, (3*D314)-(2*E314)-F314, 0)))</f>
        <v/>
      </c>
      <c r="Q314" s="5" t="str">
        <f aca="false">IF(C314&lt;1,"",(27*D314)+(16*(E314+F314+G314))+(F314+(G314*2)))</f>
        <v/>
      </c>
      <c r="R314" s="5" t="str">
        <f aca="false">IF(C314&lt;1,"",27+(16*(H314+(4-H314)))+(4-H314))</f>
        <v/>
      </c>
      <c r="S314" s="5" t="str">
        <f aca="false">CONCATENATE("[",CONCATENATE("Al",IF(D314&gt;1,VALUE(D314),""),IF(E314=0,"",CONCATENATE(" O",IF(E314&gt;1,VALUE(E314),""))),IF(F314=0,"",CONCATENATE("(OH)",IF(F314&gt;1,VALUE(F314),""))),IF(G314=0,"",CONCATENATE("(OH2)",IF(G314&gt;1,VALUE(G314),"")))),"]")</f>
        <v>[Al6(OH)17(OH2)9]</v>
      </c>
      <c r="T314" s="5" t="str">
        <f aca="false">CONCATENATE("[",CONCATENATE("Al",IF(H314=0,"",CONCATENATE("O",IF(H314&gt;1,VALUE(H314),""))),CONCATENATE(IF((4-H314)&gt;0,"(OH)",""),IF((4-H314)&gt;1,VALUE(4-H314),""))),"]")</f>
        <v>[Al(OH)4]</v>
      </c>
      <c r="U314" s="5" t="str">
        <f aca="false">IF(B314&gt;0,IF(M314="","",CONCATENATE("[",IF(M314="","",CONCATENATE("Al",IF(D314&gt;1,VALUE(D314),""),IF(E314=0,"",CONCATENATE(" O",IF(E314&gt;1,VALUE(E314),""))),IF(F314=0,"",CONCATENATE("(OH)",IF(F314&gt;1,VALUE(F314),""))),IF(G314=0,"",CONCATENATE("(OH2)",IF(G314&gt;1,VALUE(G314),""))))),"]",IF(M314="","",IF(J314&gt;1,(CONCATENATE(VALUE(J314),"+")),"+")))),"")</f>
        <v/>
      </c>
    </row>
    <row r="315" s="4" customFormat="true" ht="14.05" hidden="false" customHeight="false" outlineLevel="0" collapsed="false">
      <c r="A315" s="5" t="n">
        <v>6</v>
      </c>
      <c r="B315" s="5" t="n">
        <v>0</v>
      </c>
      <c r="C315" s="5" t="n">
        <v>0</v>
      </c>
      <c r="D315" s="5" t="n">
        <v>6</v>
      </c>
      <c r="E315" s="5" t="n">
        <v>2</v>
      </c>
      <c r="F315" s="5" t="n">
        <v>13</v>
      </c>
      <c r="G315" s="5" t="n">
        <v>11</v>
      </c>
      <c r="H315" s="5" t="n">
        <v>0</v>
      </c>
      <c r="I315" s="5" t="n">
        <v>613</v>
      </c>
      <c r="J315" s="5" t="n">
        <v>1</v>
      </c>
      <c r="K315" s="6" t="n">
        <v>613</v>
      </c>
      <c r="L315" s="7" t="n">
        <v>613</v>
      </c>
      <c r="M315" s="5" t="str">
        <f aca="false">IF(K315="no cation","",IF(L315="","non-candidate",""))</f>
        <v/>
      </c>
      <c r="N315" s="5" t="str">
        <f aca="false">IF(M315="","",IF(B315&gt;0,U315,CONCATENATE("[",IF(M315="","",CONCATENATE("Al",IF(C315+(D315*(1+(C315*3)))&gt;1,VALUE(C315+(D315*(1+(C315*3)))),""),CONCATENATE(IF((E315*(1+(C315*3)))+(C315*H315)&gt;0," O",""),IF((E315*(1+(C315*3)))+(C315*H315)&gt;1,VALUE((E315*(1+(C315*3)))+(C315*H315)),"")),IF(F315=0,"",CONCATENATE("(OH)",IF((F315*(1+(C315*3)))+(C315*(4-H315))&gt;1,VALUE((F315*(1+(C315*3)))+(C315*(4-H315))),""))),IF(G315=0,"",CONCATENATE("(OH2)",IF(G315&gt;1,VALUE(G315),""))))),"]",IF(M315="","",IF(J315&gt;1,(CONCATENATE(VALUE(J315),"+")),"+")))))</f>
        <v/>
      </c>
      <c r="O315" s="5" t="str">
        <f aca="false">IF(B315&gt;0,"",IF(C315=0,CONCATENATE("[",CONCATENATE("Al",IF(D315&gt;1,VALUE(D315),""),IF(E315=0,"",CONCATENATE(" O",IF(E315&gt;1,VALUE(E315),""))),IF(F315=0,"",CONCATENATE("(OH)",IF(F315&gt;1,VALUE(F315),""))),IF(G315=0,"",CONCATENATE("(OH2)",IF(G315&gt;1,VALUE(G315),"")))),"]",IF(J315&gt;1,(CONCATENATE(VALUE(J315),"+")),"+")),CONCATENATE("[",S315,IF(P315&gt;1,VALUE(P315),""),IF((D315*3)&gt;((E315*2)+F315),"+","")," ]",VALUE(4)," ",T315,IF(H315&gt;0,VALUE(H315+1),""),"-"," ")))</f>
        <v>[Al6 O2(OH)13(OH2)11]+</v>
      </c>
      <c r="P315" s="5" t="str">
        <f aca="false">IF(C315&lt;1,"",(IF((3*D315)-(2*E315)-F315&gt;0, (3*D315)-(2*E315)-F315, 0)))</f>
        <v/>
      </c>
      <c r="Q315" s="5" t="str">
        <f aca="false">IF(C315&lt;1,"",(27*D315)+(16*(E315+F315+G315))+(F315+(G315*2)))</f>
        <v/>
      </c>
      <c r="R315" s="5" t="str">
        <f aca="false">IF(C315&lt;1,"",27+(16*(H315+(4-H315)))+(4-H315))</f>
        <v/>
      </c>
      <c r="S315" s="5" t="str">
        <f aca="false">CONCATENATE("[",CONCATENATE("Al",IF(D315&gt;1,VALUE(D315),""),IF(E315=0,"",CONCATENATE(" O",IF(E315&gt;1,VALUE(E315),""))),IF(F315=0,"",CONCATENATE("(OH)",IF(F315&gt;1,VALUE(F315),""))),IF(G315=0,"",CONCATENATE("(OH2)",IF(G315&gt;1,VALUE(G315),"")))),"]")</f>
        <v>[Al6 O2(OH)13(OH2)11]</v>
      </c>
      <c r="T315" s="5" t="str">
        <f aca="false">CONCATENATE("[",CONCATENATE("Al",IF(H315=0,"",CONCATENATE("O",IF(H315&gt;1,VALUE(H315),""))),CONCATENATE(IF((4-H315)&gt;0,"(OH)",""),IF((4-H315)&gt;1,VALUE(4-H315),""))),"]")</f>
        <v>[Al(OH)4]</v>
      </c>
      <c r="U315" s="5" t="str">
        <f aca="false">IF(B315&gt;0,IF(M315="","",CONCATENATE("[",IF(M315="","",CONCATENATE("Al",IF(D315&gt;1,VALUE(D315),""),IF(E315=0,"",CONCATENATE(" O",IF(E315&gt;1,VALUE(E315),""))),IF(F315=0,"",CONCATENATE("(OH)",IF(F315&gt;1,VALUE(F315),""))),IF(G315=0,"",CONCATENATE("(OH2)",IF(G315&gt;1,VALUE(G315),""))))),"]",IF(M315="","",IF(J315&gt;1,(CONCATENATE(VALUE(J315),"+")),"+")))),"")</f>
        <v/>
      </c>
    </row>
    <row r="316" s="4" customFormat="true" ht="14.05" hidden="false" customHeight="false" outlineLevel="0" collapsed="false">
      <c r="A316" s="5" t="n">
        <v>6</v>
      </c>
      <c r="B316" s="5" t="n">
        <v>0</v>
      </c>
      <c r="C316" s="5" t="n">
        <v>0</v>
      </c>
      <c r="D316" s="5" t="n">
        <v>6</v>
      </c>
      <c r="E316" s="5" t="n">
        <v>4</v>
      </c>
      <c r="F316" s="5" t="n">
        <v>9</v>
      </c>
      <c r="G316" s="5" t="n">
        <v>13</v>
      </c>
      <c r="H316" s="5" t="n">
        <v>0</v>
      </c>
      <c r="I316" s="5" t="n">
        <v>613</v>
      </c>
      <c r="J316" s="5" t="n">
        <v>1</v>
      </c>
      <c r="K316" s="6" t="n">
        <v>613</v>
      </c>
      <c r="L316" s="7" t="n">
        <v>613</v>
      </c>
      <c r="M316" s="5" t="str">
        <f aca="false">IF(K316="no cation","",IF(L316="","non-candidate",""))</f>
        <v/>
      </c>
      <c r="N316" s="5" t="str">
        <f aca="false">IF(M316="","",IF(B316&gt;0,U316,CONCATENATE("[",IF(M316="","",CONCATENATE("Al",IF(C316+(D316*(1+(C316*3)))&gt;1,VALUE(C316+(D316*(1+(C316*3)))),""),CONCATENATE(IF((E316*(1+(C316*3)))+(C316*H316)&gt;0," O",""),IF((E316*(1+(C316*3)))+(C316*H316)&gt;1,VALUE((E316*(1+(C316*3)))+(C316*H316)),"")),IF(F316=0,"",CONCATENATE("(OH)",IF((F316*(1+(C316*3)))+(C316*(4-H316))&gt;1,VALUE((F316*(1+(C316*3)))+(C316*(4-H316))),""))),IF(G316=0,"",CONCATENATE("(OH2)",IF(G316&gt;1,VALUE(G316),""))))),"]",IF(M316="","",IF(J316&gt;1,(CONCATENATE(VALUE(J316),"+")),"+")))))</f>
        <v/>
      </c>
      <c r="O316" s="5" t="str">
        <f aca="false">IF(B316&gt;0,"",IF(C316=0,CONCATENATE("[",CONCATENATE("Al",IF(D316&gt;1,VALUE(D316),""),IF(E316=0,"",CONCATENATE(" O",IF(E316&gt;1,VALUE(E316),""))),IF(F316=0,"",CONCATENATE("(OH)",IF(F316&gt;1,VALUE(F316),""))),IF(G316=0,"",CONCATENATE("(OH2)",IF(G316&gt;1,VALUE(G316),"")))),"]",IF(J316&gt;1,(CONCATENATE(VALUE(J316),"+")),"+")),CONCATENATE("[",S316,IF(P316&gt;1,VALUE(P316),""),IF((D316*3)&gt;((E316*2)+F316),"+","")," ]",VALUE(4)," ",T316,IF(H316&gt;0,VALUE(H316+1),""),"-"," ")))</f>
        <v>[Al6 O4(OH)9(OH2)13]+</v>
      </c>
      <c r="P316" s="5" t="str">
        <f aca="false">IF(C316&lt;1,"",(IF((3*D316)-(2*E316)-F316&gt;0, (3*D316)-(2*E316)-F316, 0)))</f>
        <v/>
      </c>
      <c r="Q316" s="5" t="str">
        <f aca="false">IF(C316&lt;1,"",(27*D316)+(16*(E316+F316+G316))+(F316+(G316*2)))</f>
        <v/>
      </c>
      <c r="R316" s="5" t="str">
        <f aca="false">IF(C316&lt;1,"",27+(16*(H316+(4-H316)))+(4-H316))</f>
        <v/>
      </c>
      <c r="S316" s="5" t="str">
        <f aca="false">CONCATENATE("[",CONCATENATE("Al",IF(D316&gt;1,VALUE(D316),""),IF(E316=0,"",CONCATENATE(" O",IF(E316&gt;1,VALUE(E316),""))),IF(F316=0,"",CONCATENATE("(OH)",IF(F316&gt;1,VALUE(F316),""))),IF(G316=0,"",CONCATENATE("(OH2)",IF(G316&gt;1,VALUE(G316),"")))),"]")</f>
        <v>[Al6 O4(OH)9(OH2)13]</v>
      </c>
      <c r="T316" s="5" t="str">
        <f aca="false">CONCATENATE("[",CONCATENATE("Al",IF(H316=0,"",CONCATENATE("O",IF(H316&gt;1,VALUE(H316),""))),CONCATENATE(IF((4-H316)&gt;0,"(OH)",""),IF((4-H316)&gt;1,VALUE(4-H316),""))),"]")</f>
        <v>[Al(OH)4]</v>
      </c>
      <c r="U316" s="5" t="str">
        <f aca="false">IF(B316&gt;0,IF(M316="","",CONCATENATE("[",IF(M316="","",CONCATENATE("Al",IF(D316&gt;1,VALUE(D316),""),IF(E316=0,"",CONCATENATE(" O",IF(E316&gt;1,VALUE(E316),""))),IF(F316=0,"",CONCATENATE("(OH)",IF(F316&gt;1,VALUE(F316),""))),IF(G316=0,"",CONCATENATE("(OH2)",IF(G316&gt;1,VALUE(G316),""))))),"]",IF(M316="","",IF(J316&gt;1,(CONCATENATE(VALUE(J316),"+")),"+")))),"")</f>
        <v/>
      </c>
    </row>
    <row r="317" s="4" customFormat="true" ht="14.05" hidden="false" customHeight="false" outlineLevel="0" collapsed="false">
      <c r="A317" s="5" t="n">
        <v>6</v>
      </c>
      <c r="B317" s="5" t="n">
        <v>0</v>
      </c>
      <c r="C317" s="5" t="n">
        <v>0</v>
      </c>
      <c r="D317" s="5" t="n">
        <v>6</v>
      </c>
      <c r="E317" s="5" t="n">
        <v>6</v>
      </c>
      <c r="F317" s="5" t="n">
        <v>5</v>
      </c>
      <c r="G317" s="5" t="n">
        <v>15</v>
      </c>
      <c r="H317" s="5" t="n">
        <v>0</v>
      </c>
      <c r="I317" s="5" t="n">
        <v>613</v>
      </c>
      <c r="J317" s="5" t="n">
        <v>1</v>
      </c>
      <c r="K317" s="6" t="n">
        <v>613</v>
      </c>
      <c r="L317" s="7" t="n">
        <v>613</v>
      </c>
      <c r="M317" s="5" t="str">
        <f aca="false">IF(K317="no cation","",IF(L317="","non-candidate",""))</f>
        <v/>
      </c>
      <c r="N317" s="5" t="str">
        <f aca="false">IF(M317="","",IF(B317&gt;0,U317,CONCATENATE("[",IF(M317="","",CONCATENATE("Al",IF(C317+(D317*(1+(C317*3)))&gt;1,VALUE(C317+(D317*(1+(C317*3)))),""),CONCATENATE(IF((E317*(1+(C317*3)))+(C317*H317)&gt;0," O",""),IF((E317*(1+(C317*3)))+(C317*H317)&gt;1,VALUE((E317*(1+(C317*3)))+(C317*H317)),"")),IF(F317=0,"",CONCATENATE("(OH)",IF((F317*(1+(C317*3)))+(C317*(4-H317))&gt;1,VALUE((F317*(1+(C317*3)))+(C317*(4-H317))),""))),IF(G317=0,"",CONCATENATE("(OH2)",IF(G317&gt;1,VALUE(G317),""))))),"]",IF(M317="","",IF(J317&gt;1,(CONCATENATE(VALUE(J317),"+")),"+")))))</f>
        <v/>
      </c>
      <c r="O317" s="5" t="str">
        <f aca="false">IF(B317&gt;0,"",IF(C317=0,CONCATENATE("[",CONCATENATE("Al",IF(D317&gt;1,VALUE(D317),""),IF(E317=0,"",CONCATENATE(" O",IF(E317&gt;1,VALUE(E317),""))),IF(F317=0,"",CONCATENATE("(OH)",IF(F317&gt;1,VALUE(F317),""))),IF(G317=0,"",CONCATENATE("(OH2)",IF(G317&gt;1,VALUE(G317),"")))),"]",IF(J317&gt;1,(CONCATENATE(VALUE(J317),"+")),"+")),CONCATENATE("[",S317,IF(P317&gt;1,VALUE(P317),""),IF((D317*3)&gt;((E317*2)+F317),"+","")," ]",VALUE(4)," ",T317,IF(H317&gt;0,VALUE(H317+1),""),"-"," ")))</f>
        <v>[Al6 O6(OH)5(OH2)15]+</v>
      </c>
      <c r="P317" s="5" t="str">
        <f aca="false">IF(C317&lt;1,"",(IF((3*D317)-(2*E317)-F317&gt;0, (3*D317)-(2*E317)-F317, 0)))</f>
        <v/>
      </c>
      <c r="Q317" s="5" t="str">
        <f aca="false">IF(C317&lt;1,"",(27*D317)+(16*(E317+F317+G317))+(F317+(G317*2)))</f>
        <v/>
      </c>
      <c r="R317" s="5" t="str">
        <f aca="false">IF(C317&lt;1,"",27+(16*(H317+(4-H317)))+(4-H317))</f>
        <v/>
      </c>
      <c r="S317" s="5" t="str">
        <f aca="false">CONCATENATE("[",CONCATENATE("Al",IF(D317&gt;1,VALUE(D317),""),IF(E317=0,"",CONCATENATE(" O",IF(E317&gt;1,VALUE(E317),""))),IF(F317=0,"",CONCATENATE("(OH)",IF(F317&gt;1,VALUE(F317),""))),IF(G317=0,"",CONCATENATE("(OH2)",IF(G317&gt;1,VALUE(G317),"")))),"]")</f>
        <v>[Al6 O6(OH)5(OH2)15]</v>
      </c>
      <c r="T317" s="5" t="str">
        <f aca="false">CONCATENATE("[",CONCATENATE("Al",IF(H317=0,"",CONCATENATE("O",IF(H317&gt;1,VALUE(H317),""))),CONCATENATE(IF((4-H317)&gt;0,"(OH)",""),IF((4-H317)&gt;1,VALUE(4-H317),""))),"]")</f>
        <v>[Al(OH)4]</v>
      </c>
      <c r="U317" s="5" t="str">
        <f aca="false">IF(B317&gt;0,IF(M317="","",CONCATENATE("[",IF(M317="","",CONCATENATE("Al",IF(D317&gt;1,VALUE(D317),""),IF(E317=0,"",CONCATENATE(" O",IF(E317&gt;1,VALUE(E317),""))),IF(F317=0,"",CONCATENATE("(OH)",IF(F317&gt;1,VALUE(F317),""))),IF(G317=0,"",CONCATENATE("(OH2)",IF(G317&gt;1,VALUE(G317),""))))),"]",IF(M317="","",IF(J317&gt;1,(CONCATENATE(VALUE(J317),"+")),"+")))),"")</f>
        <v/>
      </c>
    </row>
    <row r="318" s="4" customFormat="true" ht="14.05" hidden="false" customHeight="false" outlineLevel="0" collapsed="false">
      <c r="A318" s="5" t="n">
        <v>6</v>
      </c>
      <c r="B318" s="5" t="n">
        <v>0</v>
      </c>
      <c r="C318" s="5" t="n">
        <v>0</v>
      </c>
      <c r="D318" s="5" t="n">
        <v>6</v>
      </c>
      <c r="E318" s="5" t="n">
        <v>8</v>
      </c>
      <c r="F318" s="5" t="n">
        <v>1</v>
      </c>
      <c r="G318" s="5" t="n">
        <v>17</v>
      </c>
      <c r="H318" s="5" t="n">
        <v>0</v>
      </c>
      <c r="I318" s="5" t="n">
        <v>613</v>
      </c>
      <c r="J318" s="5" t="n">
        <v>1</v>
      </c>
      <c r="K318" s="6" t="n">
        <v>613</v>
      </c>
      <c r="L318" s="7" t="n">
        <v>613</v>
      </c>
      <c r="M318" s="5" t="str">
        <f aca="false">IF(K318="no cation","",IF(L318="","non-candidate",""))</f>
        <v/>
      </c>
      <c r="N318" s="5" t="str">
        <f aca="false">IF(M318="","",IF(B318&gt;0,U318,CONCATENATE("[",IF(M318="","",CONCATENATE("Al",IF(C318+(D318*(1+(C318*3)))&gt;1,VALUE(C318+(D318*(1+(C318*3)))),""),CONCATENATE(IF((E318*(1+(C318*3)))+(C318*H318)&gt;0," O",""),IF((E318*(1+(C318*3)))+(C318*H318)&gt;1,VALUE((E318*(1+(C318*3)))+(C318*H318)),"")),IF(F318=0,"",CONCATENATE("(OH)",IF((F318*(1+(C318*3)))+(C318*(4-H318))&gt;1,VALUE((F318*(1+(C318*3)))+(C318*(4-H318))),""))),IF(G318=0,"",CONCATENATE("(OH2)",IF(G318&gt;1,VALUE(G318),""))))),"]",IF(M318="","",IF(J318&gt;1,(CONCATENATE(VALUE(J318),"+")),"+")))))</f>
        <v/>
      </c>
      <c r="O318" s="5" t="str">
        <f aca="false">IF(B318&gt;0,"",IF(C318=0,CONCATENATE("[",CONCATENATE("Al",IF(D318&gt;1,VALUE(D318),""),IF(E318=0,"",CONCATENATE(" O",IF(E318&gt;1,VALUE(E318),""))),IF(F318=0,"",CONCATENATE("(OH)",IF(F318&gt;1,VALUE(F318),""))),IF(G318=0,"",CONCATENATE("(OH2)",IF(G318&gt;1,VALUE(G318),"")))),"]",IF(J318&gt;1,(CONCATENATE(VALUE(J318),"+")),"+")),CONCATENATE("[",S318,IF(P318&gt;1,VALUE(P318),""),IF((D318*3)&gt;((E318*2)+F318),"+","")," ]",VALUE(4)," ",T318,IF(H318&gt;0,VALUE(H318+1),""),"-"," ")))</f>
        <v>[Al6 O8(OH)(OH2)17]+</v>
      </c>
      <c r="P318" s="5" t="str">
        <f aca="false">IF(C318&lt;1,"",(IF((3*D318)-(2*E318)-F318&gt;0, (3*D318)-(2*E318)-F318, 0)))</f>
        <v/>
      </c>
      <c r="Q318" s="5" t="str">
        <f aca="false">IF(C318&lt;1,"",(27*D318)+(16*(E318+F318+G318))+(F318+(G318*2)))</f>
        <v/>
      </c>
      <c r="R318" s="5" t="str">
        <f aca="false">IF(C318&lt;1,"",27+(16*(H318+(4-H318)))+(4-H318))</f>
        <v/>
      </c>
      <c r="S318" s="5" t="str">
        <f aca="false">CONCATENATE("[",CONCATENATE("Al",IF(D318&gt;1,VALUE(D318),""),IF(E318=0,"",CONCATENATE(" O",IF(E318&gt;1,VALUE(E318),""))),IF(F318=0,"",CONCATENATE("(OH)",IF(F318&gt;1,VALUE(F318),""))),IF(G318=0,"",CONCATENATE("(OH2)",IF(G318&gt;1,VALUE(G318),"")))),"]")</f>
        <v>[Al6 O8(OH)(OH2)17]</v>
      </c>
      <c r="T318" s="5" t="str">
        <f aca="false">CONCATENATE("[",CONCATENATE("Al",IF(H318=0,"",CONCATENATE("O",IF(H318&gt;1,VALUE(H318),""))),CONCATENATE(IF((4-H318)&gt;0,"(OH)",""),IF((4-H318)&gt;1,VALUE(4-H318),""))),"]")</f>
        <v>[Al(OH)4]</v>
      </c>
      <c r="U318" s="5" t="str">
        <f aca="false">IF(B318&gt;0,IF(M318="","",CONCATENATE("[",IF(M318="","",CONCATENATE("Al",IF(D318&gt;1,VALUE(D318),""),IF(E318=0,"",CONCATENATE(" O",IF(E318&gt;1,VALUE(E318),""))),IF(F318=0,"",CONCATENATE("(OH)",IF(F318&gt;1,VALUE(F318),""))),IF(G318=0,"",CONCATENATE("(OH2)",IF(G318&gt;1,VALUE(G318),""))))),"]",IF(M318="","",IF(J318&gt;1,(CONCATENATE(VALUE(J318),"+")),"+")))),"")</f>
        <v/>
      </c>
    </row>
    <row r="319" s="4" customFormat="true" ht="14.05" hidden="false" customHeight="false" outlineLevel="0" collapsed="false">
      <c r="A319" s="5" t="n">
        <v>6</v>
      </c>
      <c r="B319" s="5" t="n">
        <v>0</v>
      </c>
      <c r="C319" s="5" t="n">
        <v>1</v>
      </c>
      <c r="D319" s="5" t="n">
        <v>3</v>
      </c>
      <c r="E319" s="5" t="n">
        <v>0</v>
      </c>
      <c r="F319" s="5" t="n">
        <v>8</v>
      </c>
      <c r="G319" s="5" t="n">
        <v>5</v>
      </c>
      <c r="H319" s="5" t="n">
        <v>4</v>
      </c>
      <c r="I319" s="5" t="n">
        <v>1319</v>
      </c>
      <c r="J319" s="5"/>
      <c r="K319" s="6" t="s">
        <v>27</v>
      </c>
      <c r="L319" s="7"/>
      <c r="M319" s="5" t="str">
        <f aca="false">IF(K319="no cation","",IF(L319="","non-candidate",""))</f>
        <v/>
      </c>
      <c r="N319" s="5" t="str">
        <f aca="false">IF(M319="","",IF(B319&gt;0,U319,CONCATENATE("[",IF(M319="","",CONCATENATE("Al",IF(C319+(D319*(1+(C319*3)))&gt;1,VALUE(C319+(D319*(1+(C319*3)))),""),CONCATENATE(IF((E319*(1+(C319*3)))+(C319*H319)&gt;0," O",""),IF((E319*(1+(C319*3)))+(C319*H319)&gt;1,VALUE((E319*(1+(C319*3)))+(C319*H319)),"")),IF(F319=0,"",CONCATENATE("(OH)",IF((F319*(1+(C319*3)))+(C319*(4-H319))&gt;1,VALUE((F319*(1+(C319*3)))+(C319*(4-H319))),""))),IF(G319=0,"",CONCATENATE("(OH2)",IF(G319&gt;1,VALUE(G319),""))))),"]",IF(M319="","",IF(J319&gt;1,(CONCATENATE(VALUE(J319),"+")),"+")))))</f>
        <v/>
      </c>
      <c r="O319" s="5" t="str">
        <f aca="false">IF(B319&gt;0,"",IF(C319=0,CONCATENATE("[",CONCATENATE("Al",IF(D319&gt;1,VALUE(D319),""),IF(E319=0,"",CONCATENATE(" O",IF(E319&gt;1,VALUE(E319),""))),IF(F319=0,"",CONCATENATE("(OH)",IF(F319&gt;1,VALUE(F319),""))),IF(G319=0,"",CONCATENATE("(OH2)",IF(G319&gt;1,VALUE(G319),"")))),"]",IF(J319&gt;1,(CONCATENATE(VALUE(J319),"+")),"+")),CONCATENATE("[",S319,IF(P319&gt;1,VALUE(P319),""),IF((D319*3)&gt;((E319*2)+F319),"+","")," ]",VALUE(4)," ",T319,IF(H319&gt;0,VALUE(H319+1),""),"-"," ")))</f>
        <v>[[Al3(OH)8(OH2)5]+ ]4 [AlO4]5- </v>
      </c>
      <c r="P319" s="5" t="n">
        <f aca="false">IF(C319&lt;1,"",(IF((3*D319)-(2*E319)-F319&gt;0, (3*D319)-(2*E319)-F319, 0)))</f>
        <v>1</v>
      </c>
      <c r="Q319" s="5" t="n">
        <f aca="false">IF(C319&lt;1,"",(27*D319)+(16*(E319+F319+G319))+(F319+(G319*2)))</f>
        <v>307</v>
      </c>
      <c r="R319" s="5" t="n">
        <f aca="false">IF(C319&lt;1,"",27+(16*(H319+(4-H319)))+(4-H319))</f>
        <v>91</v>
      </c>
      <c r="S319" s="5" t="str">
        <f aca="false">CONCATENATE("[",CONCATENATE("Al",IF(D319&gt;1,VALUE(D319),""),IF(E319=0,"",CONCATENATE(" O",IF(E319&gt;1,VALUE(E319),""))),IF(F319=0,"",CONCATENATE("(OH)",IF(F319&gt;1,VALUE(F319),""))),IF(G319=0,"",CONCATENATE("(OH2)",IF(G319&gt;1,VALUE(G319),"")))),"]")</f>
        <v>[Al3(OH)8(OH2)5]</v>
      </c>
      <c r="T319" s="5" t="str">
        <f aca="false">CONCATENATE("[",CONCATENATE("Al",IF(H319=0,"",CONCATENATE("O",IF(H319&gt;1,VALUE(H319),""))),CONCATENATE(IF((4-H319)&gt;0,"(OH)",""),IF((4-H319)&gt;1,VALUE(4-H319),""))),"]")</f>
        <v>[AlO4]</v>
      </c>
      <c r="U319" s="5" t="str">
        <f aca="false">IF(B319&gt;0,IF(M319="","",CONCATENATE("[",IF(M319="","",CONCATENATE("Al",IF(D319&gt;1,VALUE(D319),""),IF(E319=0,"",CONCATENATE(" O",IF(E319&gt;1,VALUE(E319),""))),IF(F319=0,"",CONCATENATE("(OH)",IF(F319&gt;1,VALUE(F319),""))),IF(G319=0,"",CONCATENATE("(OH2)",IF(G319&gt;1,VALUE(G319),""))))),"]",IF(M319="","",IF(J319&gt;1,(CONCATENATE(VALUE(J319),"+")),"+")))),"")</f>
        <v/>
      </c>
    </row>
    <row r="320" s="4" customFormat="true" ht="14.05" hidden="false" customHeight="false" outlineLevel="0" collapsed="false">
      <c r="A320" s="5" t="n">
        <v>6</v>
      </c>
      <c r="B320" s="5" t="n">
        <v>0</v>
      </c>
      <c r="C320" s="5" t="n">
        <v>1</v>
      </c>
      <c r="D320" s="5" t="n">
        <v>3</v>
      </c>
      <c r="E320" s="5" t="n">
        <v>0</v>
      </c>
      <c r="F320" s="5" t="n">
        <v>9</v>
      </c>
      <c r="G320" s="5" t="n">
        <v>4</v>
      </c>
      <c r="H320" s="5" t="n">
        <v>0</v>
      </c>
      <c r="I320" s="5" t="n">
        <v>1319</v>
      </c>
      <c r="J320" s="5"/>
      <c r="K320" s="6" t="s">
        <v>27</v>
      </c>
      <c r="L320" s="7"/>
      <c r="M320" s="5" t="str">
        <f aca="false">IF(K320="no cation","",IF(L320="","non-candidate",""))</f>
        <v/>
      </c>
      <c r="N320" s="5" t="str">
        <f aca="false">IF(M320="","",IF(B320&gt;0,U320,CONCATENATE("[",IF(M320="","",CONCATENATE("Al",IF(C320+(D320*(1+(C320*3)))&gt;1,VALUE(C320+(D320*(1+(C320*3)))),""),CONCATENATE(IF((E320*(1+(C320*3)))+(C320*H320)&gt;0," O",""),IF((E320*(1+(C320*3)))+(C320*H320)&gt;1,VALUE((E320*(1+(C320*3)))+(C320*H320)),"")),IF(F320=0,"",CONCATENATE("(OH)",IF((F320*(1+(C320*3)))+(C320*(4-H320))&gt;1,VALUE((F320*(1+(C320*3)))+(C320*(4-H320))),""))),IF(G320=0,"",CONCATENATE("(OH2)",IF(G320&gt;1,VALUE(G320),""))))),"]",IF(M320="","",IF(J320&gt;1,(CONCATENATE(VALUE(J320),"+")),"+")))))</f>
        <v/>
      </c>
      <c r="O320" s="5" t="str">
        <f aca="false">IF(B320&gt;0,"",IF(C320=0,CONCATENATE("[",CONCATENATE("Al",IF(D320&gt;1,VALUE(D320),""),IF(E320=0,"",CONCATENATE(" O",IF(E320&gt;1,VALUE(E320),""))),IF(F320=0,"",CONCATENATE("(OH)",IF(F320&gt;1,VALUE(F320),""))),IF(G320=0,"",CONCATENATE("(OH2)",IF(G320&gt;1,VALUE(G320),"")))),"]",IF(J320&gt;1,(CONCATENATE(VALUE(J320),"+")),"+")),CONCATENATE("[",S320,IF(P320&gt;1,VALUE(P320),""),IF((D320*3)&gt;((E320*2)+F320),"+","")," ]",VALUE(4)," ",T320,IF(H320&gt;0,VALUE(H320+1),""),"-"," ")))</f>
        <v>[[Al3(OH)9(OH2)4] ]4 [Al(OH)4]- </v>
      </c>
      <c r="P320" s="5" t="n">
        <f aca="false">IF(C320&lt;1,"",(IF((3*D320)-(2*E320)-F320&gt;0, (3*D320)-(2*E320)-F320, 0)))</f>
        <v>0</v>
      </c>
      <c r="Q320" s="5" t="n">
        <f aca="false">IF(C320&lt;1,"",(27*D320)+(16*(E320+F320+G320))+(F320+(G320*2)))</f>
        <v>306</v>
      </c>
      <c r="R320" s="5" t="n">
        <f aca="false">IF(C320&lt;1,"",27+(16*(H320+(4-H320)))+(4-H320))</f>
        <v>95</v>
      </c>
      <c r="S320" s="5" t="str">
        <f aca="false">CONCATENATE("[",CONCATENATE("Al",IF(D320&gt;1,VALUE(D320),""),IF(E320=0,"",CONCATENATE(" O",IF(E320&gt;1,VALUE(E320),""))),IF(F320=0,"",CONCATENATE("(OH)",IF(F320&gt;1,VALUE(F320),""))),IF(G320=0,"",CONCATENATE("(OH2)",IF(G320&gt;1,VALUE(G320),"")))),"]")</f>
        <v>[Al3(OH)9(OH2)4]</v>
      </c>
      <c r="T320" s="5" t="str">
        <f aca="false">CONCATENATE("[",CONCATENATE("Al",IF(H320=0,"",CONCATENATE("O",IF(H320&gt;1,VALUE(H320),""))),CONCATENATE(IF((4-H320)&gt;0,"(OH)",""),IF((4-H320)&gt;1,VALUE(4-H320),""))),"]")</f>
        <v>[Al(OH)4]</v>
      </c>
      <c r="U320" s="5" t="str">
        <f aca="false">IF(B320&gt;0,IF(M320="","",CONCATENATE("[",IF(M320="","",CONCATENATE("Al",IF(D320&gt;1,VALUE(D320),""),IF(E320=0,"",CONCATENATE(" O",IF(E320&gt;1,VALUE(E320),""))),IF(F320=0,"",CONCATENATE("(OH)",IF(F320&gt;1,VALUE(F320),""))),IF(G320=0,"",CONCATENATE("(OH2)",IF(G320&gt;1,VALUE(G320),""))))),"]",IF(M320="","",IF(J320&gt;1,(CONCATENATE(VALUE(J320),"+")),"+")))),"")</f>
        <v/>
      </c>
    </row>
    <row r="321" s="4" customFormat="true" ht="14.05" hidden="false" customHeight="false" outlineLevel="0" collapsed="false">
      <c r="A321" s="3" t="n">
        <v>6</v>
      </c>
      <c r="B321" s="5" t="n">
        <v>0</v>
      </c>
      <c r="C321" s="5" t="n">
        <v>1</v>
      </c>
      <c r="D321" s="3" t="n">
        <v>3</v>
      </c>
      <c r="E321" s="3" t="n">
        <v>4</v>
      </c>
      <c r="F321" s="5" t="n">
        <v>1</v>
      </c>
      <c r="G321" s="5" t="n">
        <v>8</v>
      </c>
      <c r="H321" s="5" t="n">
        <v>0</v>
      </c>
      <c r="I321" s="5" t="n">
        <v>1319</v>
      </c>
      <c r="J321" s="5"/>
      <c r="K321" s="6" t="s">
        <v>27</v>
      </c>
      <c r="L321" s="7"/>
      <c r="M321" s="5" t="str">
        <f aca="false">IF(K321="no cation","",IF(L321="","non-candidate",""))</f>
        <v/>
      </c>
      <c r="N321" s="5" t="str">
        <f aca="false">IF(M321="","",IF(B321&gt;0,U321,CONCATENATE("[",IF(M321="","",CONCATENATE("Al",IF(C321+(D321*(1+(C321*3)))&gt;1,VALUE(C321+(D321*(1+(C321*3)))),""),CONCATENATE(IF((E321*(1+(C321*3)))+(C321*H321)&gt;0," O",""),IF((E321*(1+(C321*3)))+(C321*H321)&gt;1,VALUE((E321*(1+(C321*3)))+(C321*H321)),"")),IF(F321=0,"",CONCATENATE("(OH)",IF((F321*(1+(C321*3)))+(C321*(4-H321))&gt;1,VALUE((F321*(1+(C321*3)))+(C321*(4-H321))),""))),IF(G321=0,"",CONCATENATE("(OH2)",IF(G321&gt;1,VALUE(G321),""))))),"]",IF(M321="","",IF(J321&gt;1,(CONCATENATE(VALUE(J321),"+")),"+")))))</f>
        <v/>
      </c>
      <c r="O321" s="5" t="str">
        <f aca="false">IF(B321&gt;0,"",IF(C321=0,CONCATENATE("[",CONCATENATE("Al",IF(D321&gt;1,VALUE(D321),""),IF(E321=0,"",CONCATENATE(" O",IF(E321&gt;1,VALUE(E321),""))),IF(F321=0,"",CONCATENATE("(OH)",IF(F321&gt;1,VALUE(F321),""))),IF(G321=0,"",CONCATENATE("(OH2)",IF(G321&gt;1,VALUE(G321),"")))),"]",IF(J321&gt;1,(CONCATENATE(VALUE(J321),"+")),"+")),CONCATENATE("[",S321,IF(P321&gt;1,VALUE(P321),""),IF((D321*3)&gt;((E321*2)+F321),"+","")," ]",VALUE(4)," ",T321,IF(H321&gt;0,VALUE(H321+1),""),"-"," ")))</f>
        <v>[[Al3 O4(OH)(OH2)8] ]4 [Al(OH)4]- </v>
      </c>
      <c r="P321" s="5" t="n">
        <f aca="false">IF(C321&lt;1,"",(IF((3*D321)-(2*E321)-F321&gt;0, (3*D321)-(2*E321)-F321, 0)))</f>
        <v>0</v>
      </c>
      <c r="Q321" s="5" t="n">
        <f aca="false">IF(C321&lt;1,"",(27*D321)+(16*(E321+F321+G321))+(F321+(G321*2)))</f>
        <v>306</v>
      </c>
      <c r="R321" s="5" t="n">
        <f aca="false">IF(C321&lt;1,"",27+(16*(H321+(4-H321)))+(4-H321))</f>
        <v>95</v>
      </c>
      <c r="S321" s="5" t="str">
        <f aca="false">CONCATENATE("[",CONCATENATE("Al",IF(D321&gt;1,VALUE(D321),""),IF(E321=0,"",CONCATENATE(" O",IF(E321&gt;1,VALUE(E321),""))),IF(F321=0,"",CONCATENATE("(OH)",IF(F321&gt;1,VALUE(F321),""))),IF(G321=0,"",CONCATENATE("(OH2)",IF(G321&gt;1,VALUE(G321),"")))),"]")</f>
        <v>[Al3 O4(OH)(OH2)8]</v>
      </c>
      <c r="T321" s="5" t="str">
        <f aca="false">CONCATENATE("[",CONCATENATE("Al",IF(H321=0,"",CONCATENATE("O",IF(H321&gt;1,VALUE(H321),""))),CONCATENATE(IF((4-H321)&gt;0,"(OH)",""),IF((4-H321)&gt;1,VALUE(4-H321),""))),"]")</f>
        <v>[Al(OH)4]</v>
      </c>
      <c r="U321" s="5" t="str">
        <f aca="false">IF(B321&gt;0,IF(M321="","",CONCATENATE("[",IF(M321="","",CONCATENATE("Al",IF(D321&gt;1,VALUE(D321),""),IF(E321=0,"",CONCATENATE(" O",IF(E321&gt;1,VALUE(E321),""))),IF(F321=0,"",CONCATENATE("(OH)",IF(F321&gt;1,VALUE(F321),""))),IF(G321=0,"",CONCATENATE("(OH2)",IF(G321&gt;1,VALUE(G321),""))))),"]",IF(M321="","",IF(J321&gt;1,(CONCATENATE(VALUE(J321),"+")),"+")))),"")</f>
        <v/>
      </c>
    </row>
    <row r="322" s="4" customFormat="true" ht="14.05" hidden="false" customHeight="false" outlineLevel="0" collapsed="false">
      <c r="A322" s="5" t="n">
        <v>6</v>
      </c>
      <c r="B322" s="5" t="n">
        <v>1</v>
      </c>
      <c r="C322" s="5" t="n">
        <v>0</v>
      </c>
      <c r="D322" s="5" t="n">
        <v>6</v>
      </c>
      <c r="E322" s="5" t="n">
        <v>6</v>
      </c>
      <c r="F322" s="5" t="n">
        <v>6</v>
      </c>
      <c r="G322" s="5" t="n">
        <v>12</v>
      </c>
      <c r="H322" s="5" t="n">
        <v>0</v>
      </c>
      <c r="I322" s="5" t="n">
        <v>576</v>
      </c>
      <c r="J322" s="5"/>
      <c r="K322" s="6" t="s">
        <v>27</v>
      </c>
      <c r="L322" s="7"/>
      <c r="M322" s="5" t="str">
        <f aca="false">IF(K322="no cation","",IF(L322="","non-candidate",""))</f>
        <v/>
      </c>
      <c r="N322" s="5" t="str">
        <f aca="false">IF(M322="","",IF(B322&gt;0,U322,CONCATENATE("[",IF(M322="","",CONCATENATE("Al",IF(C322+(D322*(1+(C322*3)))&gt;1,VALUE(C322+(D322*(1+(C322*3)))),""),CONCATENATE(IF((E322*(1+(C322*3)))+(C322*H322)&gt;0," O",""),IF((E322*(1+(C322*3)))+(C322*H322)&gt;1,VALUE((E322*(1+(C322*3)))+(C322*H322)),"")),IF(F322=0,"",CONCATENATE("(OH)",IF((F322*(1+(C322*3)))+(C322*(4-H322))&gt;1,VALUE((F322*(1+(C322*3)))+(C322*(4-H322))),""))),IF(G322=0,"",CONCATENATE("(OH2)",IF(G322&gt;1,VALUE(G322),""))))),"]",IF(M322="","",IF(J322&gt;1,(CONCATENATE(VALUE(J322),"+")),"+")))))</f>
        <v/>
      </c>
      <c r="O322" s="5" t="str">
        <f aca="false">IF(B322&gt;0,"",IF(C322=0,CONCATENATE("[",CONCATENATE("Al",IF(D322&gt;1,VALUE(D322),""),IF(E322=0,"",CONCATENATE(" O",IF(E322&gt;1,VALUE(E322),""))),IF(F322=0,"",CONCATENATE("(OH)",IF(F322&gt;1,VALUE(F322),""))),IF(G322=0,"",CONCATENATE("(OH2)",IF(G322&gt;1,VALUE(G322),"")))),"]",IF(J322&gt;1,(CONCATENATE(VALUE(J322),"+")),"+")),CONCATENATE("[",S322,IF(P322&gt;1,VALUE(P322),""),IF((D322*3)&gt;((E322*2)+F322),"+","")," ]",VALUE(4)," ",T322,IF(H322&gt;0,VALUE(H322+1),""),"-"," ")))</f>
        <v/>
      </c>
      <c r="P322" s="5" t="str">
        <f aca="false">IF(C322&lt;1,"",(IF((3*D322)-(2*E322)-F322&gt;0, (3*D322)-(2*E322)-F322, 0)))</f>
        <v/>
      </c>
      <c r="Q322" s="5" t="str">
        <f aca="false">IF(C322&lt;1,"",(27*D322)+(16*(E322+F322+G322))+(F322+(G322*2)))</f>
        <v/>
      </c>
      <c r="R322" s="5" t="str">
        <f aca="false">IF(C322&lt;1,"",27+(16*(H322+(4-H322)))+(4-H322))</f>
        <v/>
      </c>
      <c r="S322" s="5" t="str">
        <f aca="false">CONCATENATE("[",CONCATENATE("Al",IF(D322&gt;1,VALUE(D322),""),IF(E322=0,"",CONCATENATE(" O",IF(E322&gt;1,VALUE(E322),""))),IF(F322=0,"",CONCATENATE("(OH)",IF(F322&gt;1,VALUE(F322),""))),IF(G322=0,"",CONCATENATE("(OH2)",IF(G322&gt;1,VALUE(G322),"")))),"]")</f>
        <v>[Al6 O6(OH)6(OH2)12]</v>
      </c>
      <c r="T322" s="5" t="str">
        <f aca="false">CONCATENATE("[",CONCATENATE("Al",IF(H322=0,"",CONCATENATE("O",IF(H322&gt;1,VALUE(H322),""))),CONCATENATE(IF((4-H322)&gt;0,"(OH)",""),IF((4-H322)&gt;1,VALUE(4-H322),""))),"]")</f>
        <v>[Al(OH)4]</v>
      </c>
      <c r="U322" s="5" t="str">
        <f aca="false">IF(B322&gt;0,IF(M322="","",CONCATENATE("[",IF(M322="","",CONCATENATE("Al",IF(D322&gt;1,VALUE(D322),""),IF(E322=0,"",CONCATENATE(" O",IF(E322&gt;1,VALUE(E322),""))),IF(F322=0,"",CONCATENATE("(OH)",IF(F322&gt;1,VALUE(F322),""))),IF(G322=0,"",CONCATENATE("(OH2)",IF(G322&gt;1,VALUE(G322),""))))),"]",IF(M322="","",IF(J322&gt;1,(CONCATENATE(VALUE(J322),"+")),"+")))),"")</f>
        <v/>
      </c>
    </row>
  </sheetData>
  <printOptions headings="false" gridLines="false" gridLinesSet="true" horizontalCentered="false" verticalCentered="false"/>
  <pageMargins left="0.7" right="0.7" top="0.3" bottom="0.3" header="0.3" footer="0.3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2" zoomScaleNormal="72" zoomScalePageLayoutView="100" workbookViewId="0">
      <selection pane="topLeft" activeCell="A1" activeCellId="0" sqref="A1"/>
    </sheetView>
  </sheetViews>
  <sheetFormatPr defaultRowHeight="12.8"/>
  <cols>
    <col collapsed="false" hidden="false" max="10" min="1" style="0" width="8.63775510204082"/>
    <col collapsed="false" hidden="false" max="11" min="11" style="0" width="21.0612244897959"/>
    <col collapsed="false" hidden="false" max="12" min="12" style="0" width="12.1479591836735"/>
    <col collapsed="false" hidden="false" max="13" min="13" style="0" width="18.4948979591837"/>
    <col collapsed="false" hidden="false" max="14" min="14" style="0" width="29.0255102040816"/>
    <col collapsed="false" hidden="false" max="1025" min="15" style="0" width="8.63775510204082"/>
  </cols>
  <sheetData>
    <row r="1" s="4" customFormat="true" ht="14.0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28</v>
      </c>
      <c r="N1" s="3" t="s">
        <v>20</v>
      </c>
    </row>
    <row r="2" s="4" customFormat="true" ht="14.05" hidden="false" customHeight="false" outlineLevel="0" collapsed="false">
      <c r="A2" s="3" t="n">
        <v>6</v>
      </c>
      <c r="B2" s="3" t="n">
        <v>1</v>
      </c>
      <c r="C2" s="3" t="n">
        <v>0</v>
      </c>
      <c r="D2" s="3" t="n">
        <v>6</v>
      </c>
      <c r="E2" s="3" t="n">
        <v>0</v>
      </c>
      <c r="F2" s="3" t="n">
        <f aca="false">(D2*2)-E2</f>
        <v>12</v>
      </c>
      <c r="G2" s="3" t="n">
        <f aca="false">(A2*D2)-((E2+F2)*2)</f>
        <v>12</v>
      </c>
      <c r="H2" s="3" t="n">
        <v>0</v>
      </c>
      <c r="I2" s="5" t="n">
        <f aca="false">(27*D2)+(16*(E2+F2+G2))+(F2+(G2*2))</f>
        <v>582</v>
      </c>
      <c r="J2" s="5" t="n">
        <f aca="false">IF((3*D2)-(2*E2)-F2&gt;0, (3*D2)-(2*E2)-F2, "")</f>
        <v>6</v>
      </c>
      <c r="K2" s="6" t="n">
        <f aca="false">IF(J2="", "no cation", I2/J2)</f>
        <v>97</v>
      </c>
      <c r="L2" s="7" t="n">
        <f aca="false">IF(J2="","",VALUE(K2))</f>
        <v>97</v>
      </c>
      <c r="M2" s="5" t="str">
        <f aca="false">IF(L2="","","Y")</f>
        <v>Y</v>
      </c>
      <c r="N2" s="5" t="str">
        <f aca="false">IF(B2&gt;0,IF(M2="","",CONCATENATE("[",IF(M2="","",CONCATENATE("Al",IF(D2&gt;1,VALUE(D2),""),IF(E2=0,"",CONCATENATE(" O",IF(E2&gt;1,VALUE(E2),""))),IF(F2=0,"",CONCATENATE("(OH)",IF(F2&gt;1,VALUE(F2),""))),IF(G2=0,"",CONCATENATE("(OH2)",IF(G2&gt;1,VALUE(G2),""))))),"]",IF(M2="","",IF(J2&gt;1,(CONCATENATE(VALUE(J2),"+")),"+")))),"")</f>
        <v>[Al6(OH)12(OH2)12]6+</v>
      </c>
    </row>
    <row r="3" s="4" customFormat="true" ht="14.05" hidden="false" customHeight="false" outlineLevel="0" collapsed="false">
      <c r="A3" s="5" t="n">
        <f aca="false">A2</f>
        <v>6</v>
      </c>
      <c r="B3" s="5" t="n">
        <f aca="false">B2</f>
        <v>1</v>
      </c>
      <c r="C3" s="5" t="n">
        <f aca="false">C2</f>
        <v>0</v>
      </c>
      <c r="D3" s="5" t="n">
        <f aca="false">D2</f>
        <v>6</v>
      </c>
      <c r="E3" s="5" t="n">
        <f aca="false">E2</f>
        <v>0</v>
      </c>
      <c r="F3" s="5" t="n">
        <f aca="false">IF(F2-2&gt;-1,F2-2,"")</f>
        <v>10</v>
      </c>
      <c r="G3" s="5" t="n">
        <f aca="false">IF(E3+F3+(G2+2)&gt;(E$2+F$2+G$2),"low symmetry",(E$2+F$2+$G$2)-(E3+F3))</f>
        <v>14</v>
      </c>
      <c r="H3" s="5" t="n">
        <f aca="false">H2</f>
        <v>0</v>
      </c>
      <c r="I3" s="5" t="n">
        <f aca="false">(27*D3)+(16*(E3+F3+G3))+(F3+(G3*2))</f>
        <v>584</v>
      </c>
      <c r="J3" s="5" t="n">
        <f aca="false">IF((3*D3)-(2*E3)-F3&gt;0, (3*D3)-(2*E3)-F3, "")</f>
        <v>8</v>
      </c>
      <c r="K3" s="6" t="n">
        <f aca="false">IF(J3="", "no cation", I3/J3)</f>
        <v>73</v>
      </c>
      <c r="L3" s="7" t="n">
        <f aca="false">IF(J3="","",VALUE(K3))</f>
        <v>73</v>
      </c>
      <c r="M3" s="5" t="str">
        <f aca="false">IF(L3="","","Y")</f>
        <v>Y</v>
      </c>
      <c r="N3" s="5" t="str">
        <f aca="false">IF(B3&gt;0,IF(M3="","",CONCATENATE("[",IF(M3="","",CONCATENATE("Al",IF(D3&gt;1,VALUE(D3),""),IF(E3=0,"",CONCATENATE(" O",IF(E3&gt;1,VALUE(E3),""))),IF(F3=0,"",CONCATENATE("(OH)",IF(F3&gt;1,VALUE(F3),""))),IF(G3=0,"",CONCATENATE("(OH2)",IF(G3&gt;1,VALUE(G3),""))))),"]",IF(M3="","",IF(J3&gt;1,(CONCATENATE(VALUE(J3),"+")),"+")))),"")</f>
        <v>[Al6(OH)10(OH2)14]8+</v>
      </c>
    </row>
    <row r="4" s="4" customFormat="true" ht="14.05" hidden="false" customHeight="false" outlineLevel="0" collapsed="false">
      <c r="A4" s="5" t="n">
        <f aca="false">A3</f>
        <v>6</v>
      </c>
      <c r="B4" s="5" t="n">
        <f aca="false">B3</f>
        <v>1</v>
      </c>
      <c r="C4" s="5" t="n">
        <f aca="false">C3</f>
        <v>0</v>
      </c>
      <c r="D4" s="5" t="n">
        <f aca="false">D3</f>
        <v>6</v>
      </c>
      <c r="E4" s="5" t="n">
        <f aca="false">E3</f>
        <v>0</v>
      </c>
      <c r="F4" s="5" t="n">
        <f aca="false">IF(F3-2&gt;-1,F3-2,"")</f>
        <v>8</v>
      </c>
      <c r="G4" s="5" t="n">
        <f aca="false">IF(E4+F4+(G3+2)&gt;(E$2+F$2+G$2),"low symmetry",(E$2+F$2+$G$2)-(E4+F4))</f>
        <v>16</v>
      </c>
      <c r="H4" s="5" t="n">
        <f aca="false">H3</f>
        <v>0</v>
      </c>
      <c r="I4" s="5" t="n">
        <f aca="false">(27*D4)+(16*(E4+F4+G4))+(F4+(G4*2))</f>
        <v>586</v>
      </c>
      <c r="J4" s="5" t="n">
        <f aca="false">IF((3*D4)-(2*E4)-F4&gt;0, (3*D4)-(2*E4)-F4, "")</f>
        <v>10</v>
      </c>
      <c r="K4" s="6" t="n">
        <f aca="false">IF(J4="", "no cation", I4/J4)</f>
        <v>58.6</v>
      </c>
      <c r="L4" s="7" t="n">
        <f aca="false">IF(J4="","",VALUE(K4))</f>
        <v>58.6</v>
      </c>
      <c r="M4" s="5" t="str">
        <f aca="false">IF(L4="","","Y")</f>
        <v>Y</v>
      </c>
      <c r="N4" s="5" t="str">
        <f aca="false">IF(B4&gt;0,IF(M4="","",CONCATENATE("[",IF(M4="","",CONCATENATE("Al",IF(D4&gt;1,VALUE(D4),""),IF(E4=0,"",CONCATENATE(" O",IF(E4&gt;1,VALUE(E4),""))),IF(F4=0,"",CONCATENATE("(OH)",IF(F4&gt;1,VALUE(F4),""))),IF(G4=0,"",CONCATENATE("(OH2)",IF(G4&gt;1,VALUE(G4),""))))),"]",IF(M4="","",IF(J4&gt;1,(CONCATENATE(VALUE(J4),"+")),"+")))),"")</f>
        <v>[Al6(OH)8(OH2)16]10+</v>
      </c>
    </row>
    <row r="5" s="4" customFormat="true" ht="14.05" hidden="false" customHeight="false" outlineLevel="0" collapsed="false">
      <c r="A5" s="5" t="n">
        <f aca="false">A4</f>
        <v>6</v>
      </c>
      <c r="B5" s="5" t="n">
        <f aca="false">B4</f>
        <v>1</v>
      </c>
      <c r="C5" s="5" t="n">
        <f aca="false">C4</f>
        <v>0</v>
      </c>
      <c r="D5" s="5" t="n">
        <f aca="false">D4</f>
        <v>6</v>
      </c>
      <c r="E5" s="5" t="n">
        <f aca="false">E4</f>
        <v>0</v>
      </c>
      <c r="F5" s="5" t="n">
        <f aca="false">IF(F4-2&gt;-1,F4-2,"")</f>
        <v>6</v>
      </c>
      <c r="G5" s="5" t="n">
        <f aca="false">IF(E5+F5+(G4+2)&gt;(E$2+F$2+G$2),"low symmetry",(E$2+F$2+$G$2)-(E5+F5))</f>
        <v>18</v>
      </c>
      <c r="H5" s="5" t="n">
        <f aca="false">H4</f>
        <v>0</v>
      </c>
      <c r="I5" s="5" t="n">
        <f aca="false">(27*D5)+(16*(E5+F5+G5))+(F5+(G5*2))</f>
        <v>588</v>
      </c>
      <c r="J5" s="5" t="n">
        <f aca="false">IF((3*D5)-(2*E5)-F5&gt;0, (3*D5)-(2*E5)-F5, "")</f>
        <v>12</v>
      </c>
      <c r="K5" s="6" t="n">
        <f aca="false">IF(J5="", "no cation", I5/J5)</f>
        <v>49</v>
      </c>
      <c r="L5" s="7" t="n">
        <f aca="false">IF(J5="","",VALUE(K5))</f>
        <v>49</v>
      </c>
      <c r="M5" s="5" t="str">
        <f aca="false">IF(L5="","","Y")</f>
        <v>Y</v>
      </c>
      <c r="N5" s="5" t="str">
        <f aca="false">IF(B5&gt;0,IF(M5="","",CONCATENATE("[",IF(M5="","",CONCATENATE("Al",IF(D5&gt;1,VALUE(D5),""),IF(E5=0,"",CONCATENATE(" O",IF(E5&gt;1,VALUE(E5),""))),IF(F5=0,"",CONCATENATE("(OH)",IF(F5&gt;1,VALUE(F5),""))),IF(G5=0,"",CONCATENATE("(OH2)",IF(G5&gt;1,VALUE(G5),""))))),"]",IF(M5="","",IF(J5&gt;1,(CONCATENATE(VALUE(J5),"+")),"+")))),"")</f>
        <v>[Al6(OH)6(OH2)18]12+</v>
      </c>
    </row>
    <row r="6" s="4" customFormat="true" ht="14.05" hidden="false" customHeight="false" outlineLevel="0" collapsed="false">
      <c r="A6" s="5" t="n">
        <f aca="false">A5</f>
        <v>6</v>
      </c>
      <c r="B6" s="5" t="n">
        <f aca="false">B5</f>
        <v>1</v>
      </c>
      <c r="C6" s="5" t="n">
        <f aca="false">C5</f>
        <v>0</v>
      </c>
      <c r="D6" s="5" t="n">
        <f aca="false">D5</f>
        <v>6</v>
      </c>
      <c r="E6" s="5" t="n">
        <f aca="false">E5</f>
        <v>0</v>
      </c>
      <c r="F6" s="5" t="n">
        <f aca="false">IF(F5-2&gt;-1,F5-2,"")</f>
        <v>4</v>
      </c>
      <c r="G6" s="5" t="n">
        <f aca="false">IF(E6+F6+(G5+2)&gt;(E$2+F$2+G$2),"low symmetry",(E$2+F$2+$G$2)-(E6+F6))</f>
        <v>20</v>
      </c>
      <c r="H6" s="5" t="n">
        <f aca="false">H5</f>
        <v>0</v>
      </c>
      <c r="I6" s="5" t="n">
        <f aca="false">(27*D6)+(16*(E6+F6+G6))+(F6+(G6*2))</f>
        <v>590</v>
      </c>
      <c r="J6" s="5" t="n">
        <f aca="false">IF((3*D6)-(2*E6)-F6&gt;0, (3*D6)-(2*E6)-F6, "")</f>
        <v>14</v>
      </c>
      <c r="K6" s="6" t="n">
        <f aca="false">IF(J6="", "no cation", I6/J6)</f>
        <v>42.1428571428571</v>
      </c>
      <c r="L6" s="7" t="n">
        <f aca="false">IF(J6="","",VALUE(K6))</f>
        <v>42.1428571428571</v>
      </c>
      <c r="M6" s="5" t="str">
        <f aca="false">IF(L6="","","Y")</f>
        <v>Y</v>
      </c>
      <c r="N6" s="5" t="str">
        <f aca="false">IF(B6&gt;0,IF(M6="","",CONCATENATE("[",IF(M6="","",CONCATENATE("Al",IF(D6&gt;1,VALUE(D6),""),IF(E6=0,"",CONCATENATE(" O",IF(E6&gt;1,VALUE(E6),""))),IF(F6=0,"",CONCATENATE("(OH)",IF(F6&gt;1,VALUE(F6),""))),IF(G6=0,"",CONCATENATE("(OH2)",IF(G6&gt;1,VALUE(G6),""))))),"]",IF(M6="","",IF(J6&gt;1,(CONCATENATE(VALUE(J6),"+")),"+")))),"")</f>
        <v>[Al6(OH)4(OH2)20]14+</v>
      </c>
    </row>
    <row r="7" s="4" customFormat="true" ht="14.05" hidden="false" customHeight="false" outlineLevel="0" collapsed="false">
      <c r="A7" s="5" t="n">
        <f aca="false">A6</f>
        <v>6</v>
      </c>
      <c r="B7" s="5" t="n">
        <f aca="false">B6</f>
        <v>1</v>
      </c>
      <c r="C7" s="5" t="n">
        <f aca="false">C6</f>
        <v>0</v>
      </c>
      <c r="D7" s="5" t="n">
        <f aca="false">D6</f>
        <v>6</v>
      </c>
      <c r="E7" s="5" t="n">
        <f aca="false">E6</f>
        <v>0</v>
      </c>
      <c r="F7" s="5" t="n">
        <f aca="false">IF(F6-2&gt;-1,F6-2,"")</f>
        <v>2</v>
      </c>
      <c r="G7" s="5" t="n">
        <f aca="false">IF(E7+F7+(G6+2)&gt;(E$2+F$2+G$2),"low symmetry",(E$2+F$2+$G$2)-(E7+F7))</f>
        <v>22</v>
      </c>
      <c r="H7" s="5" t="n">
        <f aca="false">H6</f>
        <v>0</v>
      </c>
      <c r="I7" s="5" t="n">
        <f aca="false">(27*D7)+(16*(E7+F7+G7))+(F7+(G7*2))</f>
        <v>592</v>
      </c>
      <c r="J7" s="5" t="n">
        <f aca="false">IF((3*D7)-(2*E7)-F7&gt;0, (3*D7)-(2*E7)-F7, "")</f>
        <v>16</v>
      </c>
      <c r="K7" s="6" t="n">
        <f aca="false">IF(J7="", "no cation", I7/J7)</f>
        <v>37</v>
      </c>
      <c r="L7" s="7" t="n">
        <f aca="false">IF(J7="","",VALUE(K7))</f>
        <v>37</v>
      </c>
      <c r="M7" s="5" t="str">
        <f aca="false">IF(L7="","","Y")</f>
        <v>Y</v>
      </c>
      <c r="N7" s="5" t="str">
        <f aca="false">IF(B7&gt;0,IF(M7="","",CONCATENATE("[",IF(M7="","",CONCATENATE("Al",IF(D7&gt;1,VALUE(D7),""),IF(E7=0,"",CONCATENATE(" O",IF(E7&gt;1,VALUE(E7),""))),IF(F7=0,"",CONCATENATE("(OH)",IF(F7&gt;1,VALUE(F7),""))),IF(G7=0,"",CONCATENATE("(OH2)",IF(G7&gt;1,VALUE(G7),""))))),"]",IF(M7="","",IF(J7&gt;1,(CONCATENATE(VALUE(J7),"+")),"+")))),"")</f>
        <v>[Al6(OH)2(OH2)22]16+</v>
      </c>
    </row>
    <row r="8" s="4" customFormat="true" ht="14.05" hidden="false" customHeight="false" outlineLevel="0" collapsed="false">
      <c r="A8" s="5" t="n">
        <f aca="false">A7</f>
        <v>6</v>
      </c>
      <c r="B8" s="5" t="n">
        <f aca="false">B7</f>
        <v>1</v>
      </c>
      <c r="C8" s="5" t="n">
        <f aca="false">C7</f>
        <v>0</v>
      </c>
      <c r="D8" s="5" t="n">
        <f aca="false">D7</f>
        <v>6</v>
      </c>
      <c r="E8" s="5" t="n">
        <f aca="false">E7</f>
        <v>0</v>
      </c>
      <c r="F8" s="5" t="n">
        <f aca="false">IF(F7-2&gt;-1,F7-2,"")</f>
        <v>0</v>
      </c>
      <c r="G8" s="5" t="n">
        <f aca="false">IF(E8+F8+(G7+2)&gt;(E$2+F$2+G$2),"low symmetry",(E$2+F$2+$G$2)-(E8+F8))</f>
        <v>24</v>
      </c>
      <c r="H8" s="5" t="n">
        <f aca="false">H7</f>
        <v>0</v>
      </c>
      <c r="I8" s="5" t="n">
        <f aca="false">(27*D8)+(16*(E8+F8+G8))+(F8+(G8*2))</f>
        <v>594</v>
      </c>
      <c r="J8" s="5" t="n">
        <f aca="false">IF((3*D8)-(2*E8)-F8&gt;0, (3*D8)-(2*E8)-F8, "")</f>
        <v>18</v>
      </c>
      <c r="K8" s="6" t="n">
        <f aca="false">IF(J8="", "no cation", I8/J8)</f>
        <v>33</v>
      </c>
      <c r="L8" s="7" t="n">
        <f aca="false">IF(J8="","",VALUE(K8))</f>
        <v>33</v>
      </c>
      <c r="M8" s="5" t="str">
        <f aca="false">IF(L8="","","Y")</f>
        <v>Y</v>
      </c>
      <c r="N8" s="5" t="str">
        <f aca="false">IF(B8&gt;0,IF(M8="","",CONCATENATE("[",IF(M8="","",CONCATENATE("Al",IF(D8&gt;1,VALUE(D8),""),IF(E8=0,"",CONCATENATE(" O",IF(E8&gt;1,VALUE(E8),""))),IF(F8=0,"",CONCATENATE("(OH)",IF(F8&gt;1,VALUE(F8),""))),IF(G8=0,"",CONCATENATE("(OH2)",IF(G8&gt;1,VALUE(G8),""))))),"]",IF(M8="","",IF(J8&gt;1,(CONCATENATE(VALUE(J8),"+")),"+")))),"")</f>
        <v>[Al6(OH2)24]18+</v>
      </c>
    </row>
    <row r="9" s="4" customFormat="true" ht="14.05" hidden="false" customHeight="false" outlineLevel="0" collapsed="false">
      <c r="A9" s="3" t="n">
        <f aca="false">A8</f>
        <v>6</v>
      </c>
      <c r="B9" s="5" t="n">
        <f aca="false">B8</f>
        <v>1</v>
      </c>
      <c r="C9" s="5" t="n">
        <f aca="false">C8</f>
        <v>0</v>
      </c>
      <c r="D9" s="3" t="n">
        <f aca="false">D8</f>
        <v>6</v>
      </c>
      <c r="E9" s="3" t="n">
        <v>2</v>
      </c>
      <c r="F9" s="3" t="n">
        <f aca="false">(D9*2)-E9</f>
        <v>10</v>
      </c>
      <c r="G9" s="3" t="n">
        <f aca="false">(A9*D9)-((E9+F9)*2)</f>
        <v>12</v>
      </c>
      <c r="H9" s="5" t="n">
        <f aca="false">H8</f>
        <v>0</v>
      </c>
      <c r="I9" s="5" t="n">
        <f aca="false">(27*D9)+(16*(E9+F9+G9))+(F9+(G9*2))</f>
        <v>580</v>
      </c>
      <c r="J9" s="5" t="n">
        <f aca="false">IF((3*D9)-(2*E9)-F9&gt;0, (3*D9)-(2*E9)-F9, "")</f>
        <v>4</v>
      </c>
      <c r="K9" s="6" t="n">
        <f aca="false">IF(J9="", "no cation", I9/J9)</f>
        <v>145</v>
      </c>
      <c r="L9" s="7" t="n">
        <f aca="false">IF(J9="","",VALUE(K9))</f>
        <v>145</v>
      </c>
      <c r="M9" s="5" t="str">
        <f aca="false">IF(L9="","","Y")</f>
        <v>Y</v>
      </c>
      <c r="N9" s="5" t="str">
        <f aca="false">IF(B9&gt;0,IF(M9="","",CONCATENATE("[",IF(M9="","",CONCATENATE("Al",IF(D9&gt;1,VALUE(D9),""),IF(E9=0,"",CONCATENATE(" O",IF(E9&gt;1,VALUE(E9),""))),IF(F9=0,"",CONCATENATE("(OH)",IF(F9&gt;1,VALUE(F9),""))),IF(G9=0,"",CONCATENATE("(OH2)",IF(G9&gt;1,VALUE(G9),""))))),"]",IF(M9="","",IF(J9&gt;1,(CONCATENATE(VALUE(J9),"+")),"+")))),"")</f>
        <v>[Al6 O2(OH)10(OH2)12]4+</v>
      </c>
    </row>
    <row r="10" s="4" customFormat="true" ht="14.05" hidden="false" customHeight="false" outlineLevel="0" collapsed="false">
      <c r="A10" s="5" t="n">
        <f aca="false">A9</f>
        <v>6</v>
      </c>
      <c r="B10" s="5" t="n">
        <f aca="false">B9</f>
        <v>1</v>
      </c>
      <c r="C10" s="5" t="n">
        <f aca="false">C9</f>
        <v>0</v>
      </c>
      <c r="D10" s="5" t="n">
        <f aca="false">D9</f>
        <v>6</v>
      </c>
      <c r="E10" s="5" t="n">
        <f aca="false">E9</f>
        <v>2</v>
      </c>
      <c r="F10" s="5" t="n">
        <f aca="false">IF(F9-2&gt;-1,F9-2,"")</f>
        <v>8</v>
      </c>
      <c r="G10" s="5" t="n">
        <f aca="false">IF(E10+F10+(G9+2)&gt;(E$2+F$2+G$2),"low symmetry",(E$2+F$2+$G$2)-(E10+F10))</f>
        <v>14</v>
      </c>
      <c r="H10" s="5" t="n">
        <f aca="false">H9</f>
        <v>0</v>
      </c>
      <c r="I10" s="5" t="n">
        <f aca="false">(27*D10)+(16*(E10+F10+G10))+(F10+(G10*2))</f>
        <v>582</v>
      </c>
      <c r="J10" s="5" t="n">
        <f aca="false">IF((3*D10)-(2*E10)-F10&gt;0, (3*D10)-(2*E10)-F10, "")</f>
        <v>6</v>
      </c>
      <c r="K10" s="6" t="n">
        <f aca="false">IF(J10="", "no cation", I10/J10)</f>
        <v>97</v>
      </c>
      <c r="L10" s="7" t="n">
        <f aca="false">IF(J10="","",VALUE(K10))</f>
        <v>97</v>
      </c>
      <c r="M10" s="5" t="str">
        <f aca="false">IF(L10="","","Y")</f>
        <v>Y</v>
      </c>
      <c r="N10" s="5" t="str">
        <f aca="false">IF(B10&gt;0,IF(M10="","",CONCATENATE("[",IF(M10="","",CONCATENATE("Al",IF(D10&gt;1,VALUE(D10),""),IF(E10=0,"",CONCATENATE(" O",IF(E10&gt;1,VALUE(E10),""))),IF(F10=0,"",CONCATENATE("(OH)",IF(F10&gt;1,VALUE(F10),""))),IF(G10=0,"",CONCATENATE("(OH2)",IF(G10&gt;1,VALUE(G10),""))))),"]",IF(M10="","",IF(J10&gt;1,(CONCATENATE(VALUE(J10),"+")),"+")))),"")</f>
        <v>[Al6 O2(OH)8(OH2)14]6+</v>
      </c>
    </row>
    <row r="11" s="4" customFormat="true" ht="14.05" hidden="false" customHeight="false" outlineLevel="0" collapsed="false">
      <c r="A11" s="5" t="n">
        <f aca="false">A10</f>
        <v>6</v>
      </c>
      <c r="B11" s="5" t="n">
        <f aca="false">B10</f>
        <v>1</v>
      </c>
      <c r="C11" s="5" t="n">
        <f aca="false">C10</f>
        <v>0</v>
      </c>
      <c r="D11" s="5" t="n">
        <f aca="false">D10</f>
        <v>6</v>
      </c>
      <c r="E11" s="5" t="n">
        <f aca="false">E10</f>
        <v>2</v>
      </c>
      <c r="F11" s="5" t="n">
        <f aca="false">IF(F10-2&gt;-1,F10-2,"")</f>
        <v>6</v>
      </c>
      <c r="G11" s="5" t="n">
        <f aca="false">IF(E11+F11+(G10+2)&gt;(E$2+F$2+G$2),"low symmetry",(E$2+F$2+$G$2)-(E11+F11))</f>
        <v>16</v>
      </c>
      <c r="H11" s="5" t="n">
        <f aca="false">H10</f>
        <v>0</v>
      </c>
      <c r="I11" s="5" t="n">
        <f aca="false">(27*D11)+(16*(E11+F11+G11))+(F11+(G11*2))</f>
        <v>584</v>
      </c>
      <c r="J11" s="5" t="n">
        <f aca="false">IF((3*D11)-(2*E11)-F11&gt;0, (3*D11)-(2*E11)-F11, "")</f>
        <v>8</v>
      </c>
      <c r="K11" s="6" t="n">
        <f aca="false">IF(J11="", "no cation", I11/J11)</f>
        <v>73</v>
      </c>
      <c r="L11" s="7" t="n">
        <f aca="false">IF(J11="","",VALUE(K11))</f>
        <v>73</v>
      </c>
      <c r="M11" s="5" t="str">
        <f aca="false">IF(L11="","","Y")</f>
        <v>Y</v>
      </c>
      <c r="N11" s="5" t="str">
        <f aca="false">IF(B11&gt;0,IF(M11="","",CONCATENATE("[",IF(M11="","",CONCATENATE("Al",IF(D11&gt;1,VALUE(D11),""),IF(E11=0,"",CONCATENATE(" O",IF(E11&gt;1,VALUE(E11),""))),IF(F11=0,"",CONCATENATE("(OH)",IF(F11&gt;1,VALUE(F11),""))),IF(G11=0,"",CONCATENATE("(OH2)",IF(G11&gt;1,VALUE(G11),""))))),"]",IF(M11="","",IF(J11&gt;1,(CONCATENATE(VALUE(J11),"+")),"+")))),"")</f>
        <v>[Al6 O2(OH)6(OH2)16]8+</v>
      </c>
    </row>
    <row r="12" s="4" customFormat="true" ht="14.05" hidden="false" customHeight="false" outlineLevel="0" collapsed="false">
      <c r="A12" s="5" t="n">
        <f aca="false">A11</f>
        <v>6</v>
      </c>
      <c r="B12" s="5" t="n">
        <f aca="false">B11</f>
        <v>1</v>
      </c>
      <c r="C12" s="5" t="n">
        <f aca="false">C11</f>
        <v>0</v>
      </c>
      <c r="D12" s="5" t="n">
        <f aca="false">D11</f>
        <v>6</v>
      </c>
      <c r="E12" s="5" t="n">
        <f aca="false">E11</f>
        <v>2</v>
      </c>
      <c r="F12" s="5" t="n">
        <f aca="false">IF(F11-2&gt;-1,F11-2,"")</f>
        <v>4</v>
      </c>
      <c r="G12" s="5" t="n">
        <f aca="false">IF(E12+F12+(G11+2)&gt;(E$2+F$2+G$2),"low symmetry",(E$2+F$2+$G$2)-(E12+F12))</f>
        <v>18</v>
      </c>
      <c r="H12" s="5" t="n">
        <f aca="false">H11</f>
        <v>0</v>
      </c>
      <c r="I12" s="5" t="n">
        <f aca="false">(27*D12)+(16*(E12+F12+G12))+(F12+(G12*2))</f>
        <v>586</v>
      </c>
      <c r="J12" s="5" t="n">
        <f aca="false">IF((3*D12)-(2*E12)-F12&gt;0, (3*D12)-(2*E12)-F12, "")</f>
        <v>10</v>
      </c>
      <c r="K12" s="6" t="n">
        <f aca="false">IF(J12="", "no cation", I12/J12)</f>
        <v>58.6</v>
      </c>
      <c r="L12" s="7" t="n">
        <f aca="false">IF(J12="","",VALUE(K12))</f>
        <v>58.6</v>
      </c>
      <c r="M12" s="5" t="str">
        <f aca="false">IF(L12="","","Y")</f>
        <v>Y</v>
      </c>
      <c r="N12" s="5" t="str">
        <f aca="false">IF(B12&gt;0,IF(M12="","",CONCATENATE("[",IF(M12="","",CONCATENATE("Al",IF(D12&gt;1,VALUE(D12),""),IF(E12=0,"",CONCATENATE(" O",IF(E12&gt;1,VALUE(E12),""))),IF(F12=0,"",CONCATENATE("(OH)",IF(F12&gt;1,VALUE(F12),""))),IF(G12=0,"",CONCATENATE("(OH2)",IF(G12&gt;1,VALUE(G12),""))))),"]",IF(M12="","",IF(J12&gt;1,(CONCATENATE(VALUE(J12),"+")),"+")))),"")</f>
        <v>[Al6 O2(OH)4(OH2)18]10+</v>
      </c>
    </row>
    <row r="13" s="4" customFormat="true" ht="14.05" hidden="false" customHeight="false" outlineLevel="0" collapsed="false">
      <c r="A13" s="5" t="n">
        <f aca="false">A12</f>
        <v>6</v>
      </c>
      <c r="B13" s="5" t="n">
        <f aca="false">B12</f>
        <v>1</v>
      </c>
      <c r="C13" s="5" t="n">
        <f aca="false">C12</f>
        <v>0</v>
      </c>
      <c r="D13" s="5" t="n">
        <f aca="false">D12</f>
        <v>6</v>
      </c>
      <c r="E13" s="5" t="n">
        <f aca="false">E12</f>
        <v>2</v>
      </c>
      <c r="F13" s="5" t="n">
        <f aca="false">IF(F12-2&gt;-1,F12-2,"")</f>
        <v>2</v>
      </c>
      <c r="G13" s="5" t="n">
        <f aca="false">IF(E13+F13+(G12+2)&gt;(E$2+F$2+G$2),"low symmetry",(E$2+F$2+$G$2)-(E13+F13))</f>
        <v>20</v>
      </c>
      <c r="H13" s="5" t="n">
        <f aca="false">H12</f>
        <v>0</v>
      </c>
      <c r="I13" s="5" t="n">
        <f aca="false">(27*D13)+(16*(E13+F13+G13))+(F13+(G13*2))</f>
        <v>588</v>
      </c>
      <c r="J13" s="5" t="n">
        <f aca="false">IF((3*D13)-(2*E13)-F13&gt;0, (3*D13)-(2*E13)-F13, "")</f>
        <v>12</v>
      </c>
      <c r="K13" s="6" t="n">
        <f aca="false">IF(J13="", "no cation", I13/J13)</f>
        <v>49</v>
      </c>
      <c r="L13" s="7" t="n">
        <f aca="false">IF(J13="","",VALUE(K13))</f>
        <v>49</v>
      </c>
      <c r="M13" s="5" t="str">
        <f aca="false">IF(L13="","","Y")</f>
        <v>Y</v>
      </c>
      <c r="N13" s="5" t="str">
        <f aca="false">IF(B13&gt;0,IF(M13="","",CONCATENATE("[",IF(M13="","",CONCATENATE("Al",IF(D13&gt;1,VALUE(D13),""),IF(E13=0,"",CONCATENATE(" O",IF(E13&gt;1,VALUE(E13),""))),IF(F13=0,"",CONCATENATE("(OH)",IF(F13&gt;1,VALUE(F13),""))),IF(G13=0,"",CONCATENATE("(OH2)",IF(G13&gt;1,VALUE(G13),""))))),"]",IF(M13="","",IF(J13&gt;1,(CONCATENATE(VALUE(J13),"+")),"+")))),"")</f>
        <v>[Al6 O2(OH)2(OH2)20]12+</v>
      </c>
    </row>
    <row r="14" s="4" customFormat="true" ht="14.05" hidden="false" customHeight="false" outlineLevel="0" collapsed="false">
      <c r="A14" s="5" t="n">
        <f aca="false">A13</f>
        <v>6</v>
      </c>
      <c r="B14" s="5" t="n">
        <f aca="false">B13</f>
        <v>1</v>
      </c>
      <c r="C14" s="5" t="n">
        <f aca="false">C13</f>
        <v>0</v>
      </c>
      <c r="D14" s="5" t="n">
        <f aca="false">D13</f>
        <v>6</v>
      </c>
      <c r="E14" s="5" t="n">
        <f aca="false">E13</f>
        <v>2</v>
      </c>
      <c r="F14" s="5" t="n">
        <f aca="false">IF(F13-2&gt;-1,F13-2,"")</f>
        <v>0</v>
      </c>
      <c r="G14" s="5" t="n">
        <f aca="false">IF(E14+F14+(G13+2)&gt;(E$2+F$2+G$2),"low symmetry",(E$2+F$2+$G$2)-(E14+F14))</f>
        <v>22</v>
      </c>
      <c r="H14" s="5" t="n">
        <f aca="false">H13</f>
        <v>0</v>
      </c>
      <c r="I14" s="5" t="n">
        <f aca="false">(27*D14)+(16*(E14+F14+G14))+(F14+(G14*2))</f>
        <v>590</v>
      </c>
      <c r="J14" s="5" t="n">
        <f aca="false">IF((3*D14)-(2*E14)-F14&gt;0, (3*D14)-(2*E14)-F14, "")</f>
        <v>14</v>
      </c>
      <c r="K14" s="6" t="n">
        <f aca="false">IF(J14="", "no cation", I14/J14)</f>
        <v>42.1428571428571</v>
      </c>
      <c r="L14" s="7" t="n">
        <f aca="false">IF(J14="","",VALUE(K14))</f>
        <v>42.1428571428571</v>
      </c>
      <c r="M14" s="5" t="str">
        <f aca="false">IF(L14="","","Y")</f>
        <v>Y</v>
      </c>
      <c r="N14" s="5" t="str">
        <f aca="false">IF(B14&gt;0,IF(M14="","",CONCATENATE("[",IF(M14="","",CONCATENATE("Al",IF(D14&gt;1,VALUE(D14),""),IF(E14=0,"",CONCATENATE(" O",IF(E14&gt;1,VALUE(E14),""))),IF(F14=0,"",CONCATENATE("(OH)",IF(F14&gt;1,VALUE(F14),""))),IF(G14=0,"",CONCATENATE("(OH2)",IF(G14&gt;1,VALUE(G14),""))))),"]",IF(M14="","",IF(J14&gt;1,(CONCATENATE(VALUE(J14),"+")),"+")))),"")</f>
        <v>[Al6 O2(OH2)22]14+</v>
      </c>
    </row>
    <row r="15" s="4" customFormat="true" ht="14.05" hidden="false" customHeight="false" outlineLevel="0" collapsed="false">
      <c r="A15" s="3" t="n">
        <f aca="false">A14</f>
        <v>6</v>
      </c>
      <c r="B15" s="5" t="n">
        <f aca="false">B14</f>
        <v>1</v>
      </c>
      <c r="C15" s="5" t="n">
        <f aca="false">C14</f>
        <v>0</v>
      </c>
      <c r="D15" s="3" t="n">
        <f aca="false">D14</f>
        <v>6</v>
      </c>
      <c r="E15" s="3" t="n">
        <v>4</v>
      </c>
      <c r="F15" s="3" t="n">
        <f aca="false">(D15*2)-E15</f>
        <v>8</v>
      </c>
      <c r="G15" s="3" t="n">
        <f aca="false">(A15*D15)-((E15+F15)*2)</f>
        <v>12</v>
      </c>
      <c r="H15" s="5" t="n">
        <f aca="false">H14</f>
        <v>0</v>
      </c>
      <c r="I15" s="5" t="n">
        <f aca="false">(27*D15)+(16*(E15+F15+G15))+(F15+(G15*2))</f>
        <v>578</v>
      </c>
      <c r="J15" s="5" t="n">
        <f aca="false">IF((3*D15)-(2*E15)-F15&gt;0, (3*D15)-(2*E15)-F15, "")</f>
        <v>2</v>
      </c>
      <c r="K15" s="6" t="n">
        <f aca="false">IF(J15="", "no cation", I15/J15)</f>
        <v>289</v>
      </c>
      <c r="L15" s="7" t="n">
        <f aca="false">IF(J15="","",VALUE(K15))</f>
        <v>289</v>
      </c>
      <c r="M15" s="5" t="str">
        <f aca="false">IF(L15="","","Y")</f>
        <v>Y</v>
      </c>
      <c r="N15" s="5" t="str">
        <f aca="false">IF(B15&gt;0,IF(M15="","",CONCATENATE("[",IF(M15="","",CONCATENATE("Al",IF(D15&gt;1,VALUE(D15),""),IF(E15=0,"",CONCATENATE(" O",IF(E15&gt;1,VALUE(E15),""))),IF(F15=0,"",CONCATENATE("(OH)",IF(F15&gt;1,VALUE(F15),""))),IF(G15=0,"",CONCATENATE("(OH2)",IF(G15&gt;1,VALUE(G15),""))))),"]",IF(M15="","",IF(J15&gt;1,(CONCATENATE(VALUE(J15),"+")),"+")))),"")</f>
        <v>[Al6 O4(OH)8(OH2)12]2+</v>
      </c>
    </row>
    <row r="16" s="4" customFormat="true" ht="14.05" hidden="false" customHeight="false" outlineLevel="0" collapsed="false">
      <c r="A16" s="5" t="n">
        <f aca="false">A15</f>
        <v>6</v>
      </c>
      <c r="B16" s="5" t="n">
        <f aca="false">B15</f>
        <v>1</v>
      </c>
      <c r="C16" s="5" t="n">
        <f aca="false">C15</f>
        <v>0</v>
      </c>
      <c r="D16" s="5" t="n">
        <f aca="false">D15</f>
        <v>6</v>
      </c>
      <c r="E16" s="5" t="n">
        <f aca="false">E15</f>
        <v>4</v>
      </c>
      <c r="F16" s="5" t="n">
        <f aca="false">IF(F15-2&gt;-1,F15-2,"")</f>
        <v>6</v>
      </c>
      <c r="G16" s="5" t="n">
        <f aca="false">IF(E16+F16+(G15+2)&gt;(E$2+F$2+G$2),"low symmetry",(E$2+F$2+$G$2)-(E16+F16))</f>
        <v>14</v>
      </c>
      <c r="H16" s="5" t="n">
        <f aca="false">H15</f>
        <v>0</v>
      </c>
      <c r="I16" s="5" t="n">
        <f aca="false">(27*D16)+(16*(E16+F16+G16))+(F16+(G16*2))</f>
        <v>580</v>
      </c>
      <c r="J16" s="5" t="n">
        <f aca="false">IF((3*D16)-(2*E16)-F16&gt;0, (3*D16)-(2*E16)-F16, "")</f>
        <v>4</v>
      </c>
      <c r="K16" s="6" t="n">
        <f aca="false">IF(J16="", "no cation", I16/J16)</f>
        <v>145</v>
      </c>
      <c r="L16" s="7" t="n">
        <f aca="false">IF(J16="","",VALUE(K16))</f>
        <v>145</v>
      </c>
      <c r="M16" s="5" t="str">
        <f aca="false">IF(L16="","","Y")</f>
        <v>Y</v>
      </c>
      <c r="N16" s="5" t="str">
        <f aca="false">IF(B16&gt;0,IF(M16="","",CONCATENATE("[",IF(M16="","",CONCATENATE("Al",IF(D16&gt;1,VALUE(D16),""),IF(E16=0,"",CONCATENATE(" O",IF(E16&gt;1,VALUE(E16),""))),IF(F16=0,"",CONCATENATE("(OH)",IF(F16&gt;1,VALUE(F16),""))),IF(G16=0,"",CONCATENATE("(OH2)",IF(G16&gt;1,VALUE(G16),""))))),"]",IF(M16="","",IF(J16&gt;1,(CONCATENATE(VALUE(J16),"+")),"+")))),"")</f>
        <v>[Al6 O4(OH)6(OH2)14]4+</v>
      </c>
    </row>
    <row r="17" s="4" customFormat="true" ht="14.05" hidden="false" customHeight="false" outlineLevel="0" collapsed="false">
      <c r="A17" s="5" t="n">
        <f aca="false">A16</f>
        <v>6</v>
      </c>
      <c r="B17" s="5" t="n">
        <f aca="false">B16</f>
        <v>1</v>
      </c>
      <c r="C17" s="5" t="n">
        <f aca="false">C16</f>
        <v>0</v>
      </c>
      <c r="D17" s="5" t="n">
        <f aca="false">D16</f>
        <v>6</v>
      </c>
      <c r="E17" s="5" t="n">
        <f aca="false">E16</f>
        <v>4</v>
      </c>
      <c r="F17" s="5" t="n">
        <f aca="false">IF(F16-2&gt;-1,F16-2,"")</f>
        <v>4</v>
      </c>
      <c r="G17" s="5" t="n">
        <f aca="false">IF(E17+F17+(G16+2)&gt;(E$2+F$2+G$2),"low symmetry",(E$2+F$2+$G$2)-(E17+F17))</f>
        <v>16</v>
      </c>
      <c r="H17" s="5" t="n">
        <f aca="false">H16</f>
        <v>0</v>
      </c>
      <c r="I17" s="5" t="n">
        <f aca="false">(27*D17)+(16*(E17+F17+G17))+(F17+(G17*2))</f>
        <v>582</v>
      </c>
      <c r="J17" s="5" t="n">
        <f aca="false">IF((3*D17)-(2*E17)-F17&gt;0, (3*D17)-(2*E17)-F17, "")</f>
        <v>6</v>
      </c>
      <c r="K17" s="6" t="n">
        <f aca="false">IF(J17="", "no cation", I17/J17)</f>
        <v>97</v>
      </c>
      <c r="L17" s="7" t="n">
        <f aca="false">IF(J17="","",VALUE(K17))</f>
        <v>97</v>
      </c>
      <c r="M17" s="5" t="str">
        <f aca="false">IF(L17="","","Y")</f>
        <v>Y</v>
      </c>
      <c r="N17" s="5" t="str">
        <f aca="false">IF(B17&gt;0,IF(M17="","",CONCATENATE("[",IF(M17="","",CONCATENATE("Al",IF(D17&gt;1,VALUE(D17),""),IF(E17=0,"",CONCATENATE(" O",IF(E17&gt;1,VALUE(E17),""))),IF(F17=0,"",CONCATENATE("(OH)",IF(F17&gt;1,VALUE(F17),""))),IF(G17=0,"",CONCATENATE("(OH2)",IF(G17&gt;1,VALUE(G17),""))))),"]",IF(M17="","",IF(J17&gt;1,(CONCATENATE(VALUE(J17),"+")),"+")))),"")</f>
        <v>[Al6 O4(OH)4(OH2)16]6+</v>
      </c>
    </row>
    <row r="18" s="4" customFormat="true" ht="14.05" hidden="false" customHeight="false" outlineLevel="0" collapsed="false">
      <c r="A18" s="5" t="n">
        <f aca="false">A17</f>
        <v>6</v>
      </c>
      <c r="B18" s="5" t="n">
        <f aca="false">B17</f>
        <v>1</v>
      </c>
      <c r="C18" s="5" t="n">
        <f aca="false">C17</f>
        <v>0</v>
      </c>
      <c r="D18" s="5" t="n">
        <f aca="false">D17</f>
        <v>6</v>
      </c>
      <c r="E18" s="5" t="n">
        <f aca="false">E17</f>
        <v>4</v>
      </c>
      <c r="F18" s="5" t="n">
        <f aca="false">IF(F17-2&gt;-1,F17-2,"")</f>
        <v>2</v>
      </c>
      <c r="G18" s="5" t="n">
        <f aca="false">IF(E18+F18+(G17+2)&gt;(E$2+F$2+G$2),"low symmetry",(E$2+F$2+$G$2)-(E18+F18))</f>
        <v>18</v>
      </c>
      <c r="H18" s="5" t="n">
        <f aca="false">H17</f>
        <v>0</v>
      </c>
      <c r="I18" s="5" t="n">
        <f aca="false">(27*D18)+(16*(E18+F18+G18))+(F18+(G18*2))</f>
        <v>584</v>
      </c>
      <c r="J18" s="5" t="n">
        <f aca="false">IF((3*D18)-(2*E18)-F18&gt;0, (3*D18)-(2*E18)-F18, "")</f>
        <v>8</v>
      </c>
      <c r="K18" s="6" t="n">
        <f aca="false">IF(J18="", "no cation", I18/J18)</f>
        <v>73</v>
      </c>
      <c r="L18" s="7" t="n">
        <f aca="false">IF(J18="","",VALUE(K18))</f>
        <v>73</v>
      </c>
      <c r="M18" s="5" t="str">
        <f aca="false">IF(L18="","","Y")</f>
        <v>Y</v>
      </c>
      <c r="N18" s="5" t="str">
        <f aca="false">IF(B18&gt;0,IF(M18="","",CONCATENATE("[",IF(M18="","",CONCATENATE("Al",IF(D18&gt;1,VALUE(D18),""),IF(E18=0,"",CONCATENATE(" O",IF(E18&gt;1,VALUE(E18),""))),IF(F18=0,"",CONCATENATE("(OH)",IF(F18&gt;1,VALUE(F18),""))),IF(G18=0,"",CONCATENATE("(OH2)",IF(G18&gt;1,VALUE(G18),""))))),"]",IF(M18="","",IF(J18&gt;1,(CONCATENATE(VALUE(J18),"+")),"+")))),"")</f>
        <v>[Al6 O4(OH)2(OH2)18]8+</v>
      </c>
    </row>
    <row r="19" s="4" customFormat="true" ht="14.05" hidden="false" customHeight="false" outlineLevel="0" collapsed="false">
      <c r="A19" s="5" t="n">
        <f aca="false">A18</f>
        <v>6</v>
      </c>
      <c r="B19" s="5" t="n">
        <f aca="false">B18</f>
        <v>1</v>
      </c>
      <c r="C19" s="5" t="n">
        <f aca="false">C18</f>
        <v>0</v>
      </c>
      <c r="D19" s="5" t="n">
        <f aca="false">D18</f>
        <v>6</v>
      </c>
      <c r="E19" s="5" t="n">
        <f aca="false">E18</f>
        <v>4</v>
      </c>
      <c r="F19" s="5" t="n">
        <f aca="false">IF(F18-2&gt;-1,F18-2,"")</f>
        <v>0</v>
      </c>
      <c r="G19" s="5" t="n">
        <f aca="false">IF(E19+F19+(G18+2)&gt;(E$2+F$2+G$2),"low symmetry",(E$2+F$2+$G$2)-(E19+F19))</f>
        <v>20</v>
      </c>
      <c r="H19" s="5" t="n">
        <f aca="false">H18</f>
        <v>0</v>
      </c>
      <c r="I19" s="5" t="n">
        <f aca="false">(27*D19)+(16*(E19+F19+G19))+(F19+(G19*2))</f>
        <v>586</v>
      </c>
      <c r="J19" s="5" t="n">
        <f aca="false">IF((3*D19)-(2*E19)-F19&gt;0, (3*D19)-(2*E19)-F19, "")</f>
        <v>10</v>
      </c>
      <c r="K19" s="6" t="n">
        <f aca="false">IF(J19="", "no cation", I19/J19)</f>
        <v>58.6</v>
      </c>
      <c r="L19" s="7" t="n">
        <f aca="false">IF(J19="","",VALUE(K19))</f>
        <v>58.6</v>
      </c>
      <c r="M19" s="5" t="str">
        <f aca="false">IF(L19="","","Y")</f>
        <v>Y</v>
      </c>
      <c r="N19" s="5" t="str">
        <f aca="false">IF(B19&gt;0,IF(M19="","",CONCATENATE("[",IF(M19="","",CONCATENATE("Al",IF(D19&gt;1,VALUE(D19),""),IF(E19=0,"",CONCATENATE(" O",IF(E19&gt;1,VALUE(E19),""))),IF(F19=0,"",CONCATENATE("(OH)",IF(F19&gt;1,VALUE(F19),""))),IF(G19=0,"",CONCATENATE("(OH2)",IF(G19&gt;1,VALUE(G19),""))))),"]",IF(M19="","",IF(J19&gt;1,(CONCATENATE(VALUE(J19),"+")),"+")))),"")</f>
        <v>[Al6 O4(OH2)20]10+</v>
      </c>
    </row>
    <row r="20" s="4" customFormat="true" ht="14.05" hidden="false" customHeight="false" outlineLevel="0" collapsed="false">
      <c r="A20" s="3" t="n">
        <f aca="false">A19</f>
        <v>6</v>
      </c>
      <c r="B20" s="5" t="n">
        <f aca="false">B19</f>
        <v>1</v>
      </c>
      <c r="C20" s="5" t="n">
        <f aca="false">C19</f>
        <v>0</v>
      </c>
      <c r="D20" s="3" t="n">
        <f aca="false">D19</f>
        <v>6</v>
      </c>
      <c r="E20" s="3" t="n">
        <v>6</v>
      </c>
      <c r="F20" s="3" t="n">
        <f aca="false">(D20*2)-E20</f>
        <v>6</v>
      </c>
      <c r="G20" s="3" t="n">
        <f aca="false">(A20*D20)-((E20+F20)*2)</f>
        <v>12</v>
      </c>
      <c r="H20" s="5" t="n">
        <f aca="false">H19</f>
        <v>0</v>
      </c>
      <c r="I20" s="5" t="n">
        <f aca="false">(27*D20)+(16*(E20+F20+G20))+(F20+(G20*2))</f>
        <v>576</v>
      </c>
      <c r="J20" s="5" t="str">
        <f aca="false">IF((3*D20)-(2*E20)-F20&gt;0, (3*D20)-(2*E20)-F20, "")</f>
        <v/>
      </c>
      <c r="K20" s="6" t="str">
        <f aca="false">IF(J20="", "no cation", I20/J20)</f>
        <v>no cation</v>
      </c>
      <c r="L20" s="7" t="str">
        <f aca="false">IF(J20="","",VALUE(K20))</f>
        <v/>
      </c>
      <c r="M20" s="5" t="str">
        <f aca="false">IF(L20="","","Y")</f>
        <v/>
      </c>
      <c r="N20" s="5" t="str">
        <f aca="false">IF(B20&gt;0,IF(M20="","",CONCATENATE("[",IF(M20="","",CONCATENATE("Al",IF(D20&gt;1,VALUE(D20),""),IF(E20=0,"",CONCATENATE(" O",IF(E20&gt;1,VALUE(E20),""))),IF(F20=0,"",CONCATENATE("(OH)",IF(F20&gt;1,VALUE(F20),""))),IF(G20=0,"",CONCATENATE("(OH2)",IF(G20&gt;1,VALUE(G20),""))))),"]",IF(M20="","",IF(J20&gt;1,(CONCATENATE(VALUE(J20),"+")),"+")))),"")</f>
        <v/>
      </c>
    </row>
    <row r="21" s="4" customFormat="true" ht="14.05" hidden="false" customHeight="false" outlineLevel="0" collapsed="false">
      <c r="A21" s="5" t="n">
        <f aca="false">A20</f>
        <v>6</v>
      </c>
      <c r="B21" s="5" t="n">
        <f aca="false">B20</f>
        <v>1</v>
      </c>
      <c r="C21" s="5" t="n">
        <f aca="false">C20</f>
        <v>0</v>
      </c>
      <c r="D21" s="5" t="n">
        <f aca="false">D20</f>
        <v>6</v>
      </c>
      <c r="E21" s="5" t="n">
        <f aca="false">E20</f>
        <v>6</v>
      </c>
      <c r="F21" s="5" t="n">
        <f aca="false">IF(F20-2&gt;-1,F20-2,"")</f>
        <v>4</v>
      </c>
      <c r="G21" s="5" t="n">
        <f aca="false">IF(E21+F21+(G20+2)&gt;(E$2+F$2+G$2),"low symmetry",(E$2+F$2+$G$2)-(E21+F21))</f>
        <v>14</v>
      </c>
      <c r="H21" s="5" t="n">
        <f aca="false">H20</f>
        <v>0</v>
      </c>
      <c r="I21" s="5" t="n">
        <f aca="false">(27*D21)+(16*(E21+F21+G21))+(F21+(G21*2))</f>
        <v>578</v>
      </c>
      <c r="J21" s="5" t="n">
        <f aca="false">IF((3*D21)-(2*E21)-F21&gt;0, (3*D21)-(2*E21)-F21, "")</f>
        <v>2</v>
      </c>
      <c r="K21" s="6" t="n">
        <f aca="false">IF(J21="", "no cation", I21/J21)</f>
        <v>289</v>
      </c>
      <c r="L21" s="7" t="n">
        <f aca="false">IF(J21="","",VALUE(K21))</f>
        <v>289</v>
      </c>
      <c r="M21" s="5" t="str">
        <f aca="false">IF(L21="","","Y")</f>
        <v>Y</v>
      </c>
      <c r="N21" s="5" t="str">
        <f aca="false">IF(B21&gt;0,IF(M21="","",CONCATENATE("[",IF(M21="","",CONCATENATE("Al",IF(D21&gt;1,VALUE(D21),""),IF(E21=0,"",CONCATENATE(" O",IF(E21&gt;1,VALUE(E21),""))),IF(F21=0,"",CONCATENATE("(OH)",IF(F21&gt;1,VALUE(F21),""))),IF(G21=0,"",CONCATENATE("(OH2)",IF(G21&gt;1,VALUE(G21),""))))),"]",IF(M21="","",IF(J21&gt;1,(CONCATENATE(VALUE(J21),"+")),"+")))),"")</f>
        <v>[Al6 O6(OH)4(OH2)14]2+</v>
      </c>
    </row>
    <row r="22" s="4" customFormat="true" ht="14.05" hidden="false" customHeight="false" outlineLevel="0" collapsed="false">
      <c r="A22" s="5" t="n">
        <f aca="false">A21</f>
        <v>6</v>
      </c>
      <c r="B22" s="5" t="n">
        <f aca="false">B21</f>
        <v>1</v>
      </c>
      <c r="C22" s="5" t="n">
        <f aca="false">C21</f>
        <v>0</v>
      </c>
      <c r="D22" s="5" t="n">
        <f aca="false">D21</f>
        <v>6</v>
      </c>
      <c r="E22" s="5" t="n">
        <f aca="false">E21</f>
        <v>6</v>
      </c>
      <c r="F22" s="5" t="n">
        <f aca="false">IF(F21-2&gt;-1,F21-2,"")</f>
        <v>2</v>
      </c>
      <c r="G22" s="5" t="n">
        <f aca="false">IF(E22+F22+(G21+2)&gt;(E$2+F$2+G$2),"low symmetry",(E$2+F$2+$G$2)-(E22+F22))</f>
        <v>16</v>
      </c>
      <c r="H22" s="5" t="n">
        <f aca="false">H21</f>
        <v>0</v>
      </c>
      <c r="I22" s="5" t="n">
        <f aca="false">(27*D22)+(16*(E22+F22+G22))+(F22+(G22*2))</f>
        <v>580</v>
      </c>
      <c r="J22" s="5" t="n">
        <f aca="false">IF((3*D22)-(2*E22)-F22&gt;0, (3*D22)-(2*E22)-F22, "")</f>
        <v>4</v>
      </c>
      <c r="K22" s="6" t="n">
        <f aca="false">IF(J22="", "no cation", I22/J22)</f>
        <v>145</v>
      </c>
      <c r="L22" s="7" t="n">
        <f aca="false">IF(J22="","",VALUE(K22))</f>
        <v>145</v>
      </c>
      <c r="M22" s="5" t="str">
        <f aca="false">IF(L22="","","Y")</f>
        <v>Y</v>
      </c>
      <c r="N22" s="5" t="str">
        <f aca="false">IF(B22&gt;0,IF(M22="","",CONCATENATE("[",IF(M22="","",CONCATENATE("Al",IF(D22&gt;1,VALUE(D22),""),IF(E22=0,"",CONCATENATE(" O",IF(E22&gt;1,VALUE(E22),""))),IF(F22=0,"",CONCATENATE("(OH)",IF(F22&gt;1,VALUE(F22),""))),IF(G22=0,"",CONCATENATE("(OH2)",IF(G22&gt;1,VALUE(G22),""))))),"]",IF(M22="","",IF(J22&gt;1,(CONCATENATE(VALUE(J22),"+")),"+")))),"")</f>
        <v>[Al6 O6(OH)2(OH2)16]4+</v>
      </c>
    </row>
    <row r="23" s="4" customFormat="true" ht="14.05" hidden="false" customHeight="false" outlineLevel="0" collapsed="false">
      <c r="A23" s="5" t="n">
        <f aca="false">A22</f>
        <v>6</v>
      </c>
      <c r="B23" s="5" t="n">
        <f aca="false">B22</f>
        <v>1</v>
      </c>
      <c r="C23" s="5" t="n">
        <f aca="false">C22</f>
        <v>0</v>
      </c>
      <c r="D23" s="5" t="n">
        <f aca="false">D22</f>
        <v>6</v>
      </c>
      <c r="E23" s="5" t="n">
        <f aca="false">E22</f>
        <v>6</v>
      </c>
      <c r="F23" s="5" t="n">
        <f aca="false">IF(F22-2&gt;-1,F22-2,"")</f>
        <v>0</v>
      </c>
      <c r="G23" s="5" t="n">
        <f aca="false">IF(E23+F23+(G22+2)&gt;(E$2+F$2+G$2),"low symmetry",(E$2+F$2+$G$2)-(E23+F23))</f>
        <v>18</v>
      </c>
      <c r="H23" s="5" t="n">
        <f aca="false">H22</f>
        <v>0</v>
      </c>
      <c r="I23" s="5" t="n">
        <f aca="false">(27*D23)+(16*(E23+F23+G23))+(F23+(G23*2))</f>
        <v>582</v>
      </c>
      <c r="J23" s="5" t="n">
        <f aca="false">IF((3*D23)-(2*E23)-F23&gt;0, (3*D23)-(2*E23)-F23, "")</f>
        <v>6</v>
      </c>
      <c r="K23" s="6" t="n">
        <f aca="false">IF(J23="", "no cation", I23/J23)</f>
        <v>97</v>
      </c>
      <c r="L23" s="7" t="n">
        <f aca="false">IF(J23="","",VALUE(K23))</f>
        <v>97</v>
      </c>
      <c r="M23" s="5" t="str">
        <f aca="false">IF(L23="","","Y")</f>
        <v>Y</v>
      </c>
      <c r="N23" s="5" t="str">
        <f aca="false">IF(B23&gt;0,IF(M23="","",CONCATENATE("[",IF(M23="","",CONCATENATE("Al",IF(D23&gt;1,VALUE(D23),""),IF(E23=0,"",CONCATENATE(" O",IF(E23&gt;1,VALUE(E23),""))),IF(F23=0,"",CONCATENATE("(OH)",IF(F23&gt;1,VALUE(F23),""))),IF(G23=0,"",CONCATENATE("(OH2)",IF(G23&gt;1,VALUE(G23),""))))),"]",IF(M23="","",IF(J23&gt;1,(CONCATENATE(VALUE(J23),"+")),"+")))),"")</f>
        <v>[Al6 O6(OH2)18]6+</v>
      </c>
    </row>
  </sheetData>
  <printOptions headings="false" gridLines="false" gridLinesSet="true" horizontalCentered="false" verticalCentered="false"/>
  <pageMargins left="0.7" right="0.7" top="0.3" bottom="0.3" header="0.3" footer="0.3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4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2" zoomScaleNormal="72" zoomScalePageLayoutView="100" workbookViewId="0">
      <selection pane="topLeft" activeCell="A1" activeCellId="0" sqref="A1"/>
    </sheetView>
  </sheetViews>
  <sheetFormatPr defaultRowHeight="12.8"/>
  <cols>
    <col collapsed="false" hidden="false" max="10" min="1" style="0" width="8.63775510204082"/>
    <col collapsed="false" hidden="false" max="11" min="11" style="0" width="21.0612244897959"/>
    <col collapsed="false" hidden="false" max="12" min="12" style="0" width="12.1479591836735"/>
    <col collapsed="false" hidden="false" max="13" min="13" style="0" width="18.4948979591837"/>
    <col collapsed="false" hidden="false" max="14" min="14" style="0" width="30.9132653061224"/>
    <col collapsed="false" hidden="false" max="15" min="15" style="0" width="49.8112244897959"/>
    <col collapsed="false" hidden="false" max="16" min="16" style="0" width="8.63775510204082"/>
    <col collapsed="false" hidden="false" max="17" min="17" style="0" width="13.5"/>
    <col collapsed="false" hidden="false" max="18" min="18" style="0" width="8.63775510204082"/>
    <col collapsed="false" hidden="false" max="20" min="19" style="0" width="29.0255102040816"/>
    <col collapsed="false" hidden="false" max="1025" min="21" style="0" width="8.63775510204082"/>
  </cols>
  <sheetData>
    <row r="1" s="4" customFormat="true" ht="14.0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28</v>
      </c>
      <c r="N1" s="3" t="s">
        <v>29</v>
      </c>
      <c r="O1" s="3" t="s">
        <v>31</v>
      </c>
      <c r="P1" s="3" t="s">
        <v>15</v>
      </c>
      <c r="Q1" s="1" t="s">
        <v>32</v>
      </c>
      <c r="R1" s="1" t="s">
        <v>17</v>
      </c>
      <c r="S1" s="3" t="s">
        <v>18</v>
      </c>
      <c r="T1" s="3" t="s">
        <v>19</v>
      </c>
    </row>
    <row r="2" s="4" customFormat="true" ht="14.05" hidden="false" customHeight="false" outlineLevel="0" collapsed="false">
      <c r="A2" s="3" t="n">
        <v>6</v>
      </c>
      <c r="B2" s="3" t="n">
        <v>0</v>
      </c>
      <c r="C2" s="3" t="n">
        <v>1</v>
      </c>
      <c r="D2" s="3" t="n">
        <v>3</v>
      </c>
      <c r="E2" s="3" t="n">
        <v>0</v>
      </c>
      <c r="F2" s="5" t="n">
        <v>0</v>
      </c>
      <c r="G2" s="5" t="n">
        <f aca="false">IF(C2=0,((A2-2)*D2)+2-(E2+F2),IF((D2*(A2-2))-(C2-2)-(E2+F2)&gt;-1,(D2*(A2-2))-(C2-2)-(E2+F2),0))</f>
        <v>13</v>
      </c>
      <c r="H2" s="3" t="n">
        <v>0</v>
      </c>
      <c r="I2" s="5" t="n">
        <f aca="false">IF(C2=0,(27*D2)+(16*(E2+F2+G2))+(F2+(G2*2)),(Q2*4)+R2)</f>
        <v>1355</v>
      </c>
      <c r="J2" s="5" t="n">
        <f aca="false">IF(C2=0,IF((3*D2)-(2*E2)-F2&gt;0, (3*D2)-(2*E2)-F2, ""),IF((P2*4)-(H2+1)&gt;0,(P2*4)-(H2+1),""))</f>
        <v>35</v>
      </c>
      <c r="K2" s="6" t="n">
        <f aca="false">IF(J2="", "no cation", I2/J2)</f>
        <v>38.7142857142857</v>
      </c>
      <c r="L2" s="7" t="n">
        <f aca="false">IF(J2="","",K2)</f>
        <v>38.7142857142857</v>
      </c>
      <c r="M2" s="5" t="str">
        <f aca="false">IF(J2="","","Y")</f>
        <v>Y</v>
      </c>
      <c r="N2" s="5" t="str">
        <f aca="false">IF(M2="","",CONCATENATE("[",IF(M2="","",CONCATENATE("Al",IF(C2+(D2*(1+(C2*3)))&gt;1,VALUE(C2+(D2*(1+(C2*3)))),""),CONCATENATE(IF((E2*(1+(C2*3)))+(C2*H2)&gt;0," O",""),IF((E2*(1+(C2*3)))+(C2*H2)&gt;1,VALUE((E2*(1+(C2*3)))+(C2*H2)),"")),IF(F2=0,"",CONCATENATE("(OH)",IF((F2*(1+(C2*3)))+(C2*(4-H2))&gt;1,VALUE((F2*(1+(C2*3)))+(C2*(4-H2))),""))),IF(G2=0,"",CONCATENATE("(OH2)",IF(G2&gt;1,VALUE(G2),""))))),"]",IF(M2="","",IF(J2&gt;1,(CONCATENATE(VALUE(J2),"+")),"+"))))</f>
        <v>[Al13(OH2)13]35+</v>
      </c>
      <c r="O2" s="5" t="str">
        <f aca="false">IF(C2=0,IF(M2="","",CONCATENATE("[",IF(M2="","",CONCATENATE("Al",IF(D2&gt;1,VALUE(D2),""),IF(E2=0,"",CONCATENATE(" O",IF(E2&gt;1,VALUE(E2),""))),IF(F2=0,"",CONCATENATE("(OH)",IF(F2&gt;1,VALUE(F2),""))),IF(G2=0,"",CONCATENATE("(OH2)",IF(G2&gt;1,VALUE(G2),""))))),"]",IF(M2="","",IF(J2&gt;1,(CONCATENATE(VALUE(J2),"+")),"+")))),CONCATENATE("[",S2,IF(P2&gt;1,VALUE(P2),""),IF((D2*3)&gt;((E2*2)+F2),"+","")," ]",VALUE(4)," ",T2,IF(H2&gt;0,VALUE(H2+1),""),"-"," "))</f>
        <v>[[Al3(OH2)13]9+ ]4 [Al(OH)4]- </v>
      </c>
      <c r="P2" s="5" t="n">
        <f aca="false">IF((3*D2)-(2*E2)-F2&gt;0, (3*D2)-(2*E2)-F2, 0)</f>
        <v>9</v>
      </c>
      <c r="Q2" s="5" t="n">
        <f aca="false">(27*D2)+(16*(E2+F2+G2))+(F2+(G2*2))</f>
        <v>315</v>
      </c>
      <c r="R2" s="5" t="n">
        <f aca="false">27+(16*(H2+(4-H2)))+(4-H2)</f>
        <v>95</v>
      </c>
      <c r="S2" s="5" t="str">
        <f aca="false">CONCATENATE("[",CONCATENATE("Al",IF(D2&gt;1,VALUE(D2),""),IF(E2=0,"",CONCATENATE(" O",IF(E2&gt;1,VALUE(E2),""))),IF(F2=0,"",CONCATENATE("(OH)",IF(F2&gt;1,VALUE(F2),""))),IF(G2=0,"",CONCATENATE("(OH2)",IF(G2&gt;1,VALUE(G2),"")))),"]")</f>
        <v>[Al3(OH2)13]</v>
      </c>
      <c r="T2" s="5" t="str">
        <f aca="false">CONCATENATE("[",CONCATENATE("Al",IF(H2=0,"",CONCATENATE("O",IF(H2&gt;1,VALUE(H2),""))),CONCATENATE(IF((4-H2)&gt;0,"(OH)",""),IF((4-H2)&gt;1,VALUE(4-H2),""))),"]")</f>
        <v>[Al(OH)4]</v>
      </c>
    </row>
    <row r="3" s="4" customFormat="true" ht="14.05" hidden="false" customHeight="false" outlineLevel="0" collapsed="false">
      <c r="A3" s="5" t="n">
        <f aca="false">A2</f>
        <v>6</v>
      </c>
      <c r="B3" s="5" t="n">
        <v>0</v>
      </c>
      <c r="C3" s="5" t="n">
        <f aca="false">C2</f>
        <v>1</v>
      </c>
      <c r="D3" s="5" t="n">
        <f aca="false">D2</f>
        <v>3</v>
      </c>
      <c r="E3" s="5" t="n">
        <f aca="false">E2</f>
        <v>0</v>
      </c>
      <c r="F3" s="5" t="n">
        <f aca="false">F2+1</f>
        <v>1</v>
      </c>
      <c r="G3" s="5" t="n">
        <f aca="false">IF(C3=0,((A3-2)*D3)+2-(E3+F3),IF((D3*(A3-2))-(C3-2)-(E3+F3)&gt;-1,(D3*(A3-2))-(C3-2)-(E3+F3),0))</f>
        <v>12</v>
      </c>
      <c r="H3" s="5" t="n">
        <f aca="false">H2</f>
        <v>0</v>
      </c>
      <c r="I3" s="5" t="n">
        <f aca="false">IF(C3=0,(27*D3)+(16*(E3+F3+G3))+(F3+(G3*2)),(Q3*4)+R3)</f>
        <v>1351</v>
      </c>
      <c r="J3" s="5" t="n">
        <f aca="false">IF(C3=0,IF((3*D3)-(2*E3)-F3&gt;0, (3*D3)-(2*E3)-F3, ""),IF((P3*4)-(H3+1)&gt;0,(P3*4)-(H3+1),""))</f>
        <v>31</v>
      </c>
      <c r="K3" s="6" t="n">
        <f aca="false">IF(J3="", "no cation", I3/J3)</f>
        <v>43.5806451612903</v>
      </c>
      <c r="L3" s="7" t="n">
        <f aca="false">IF(J3="","",K3)</f>
        <v>43.5806451612903</v>
      </c>
      <c r="M3" s="5" t="str">
        <f aca="false">IF(J3="","","Y")</f>
        <v>Y</v>
      </c>
      <c r="N3" s="5" t="str">
        <f aca="false">IF(M3="","",CONCATENATE("[",IF(M3="","",CONCATENATE("Al",IF(C3+(D3*(1+(C3*3)))&gt;1,VALUE(C3+(D3*(1+(C3*3)))),""),CONCATENATE(IF((E3*(1+(C3*3)))+(C3*H3)&gt;0," O",""),IF((E3*(1+(C3*3)))+(C3*H3)&gt;1,VALUE((E3*(1+(C3*3)))+(C3*H3)),"")),IF(F3=0,"",CONCATENATE("(OH)",IF((F3*(1+(C3*3)))+(C3*(4-H3))&gt;1,VALUE((F3*(1+(C3*3)))+(C3*(4-H3))),""))),IF(G3=0,"",CONCATENATE("(OH2)",IF(G3&gt;1,VALUE(G3),""))))),"]",IF(M3="","",IF(J3&gt;1,(CONCATENATE(VALUE(J3),"+")),"+"))))</f>
        <v>[Al13(OH)8(OH2)12]31+</v>
      </c>
      <c r="O3" s="5" t="str">
        <f aca="false">IF(C3=0,IF(M3="","",CONCATENATE("[",IF(M3="","",CONCATENATE("Al",IF(D3&gt;1,VALUE(D3),""),IF(E3=0,"",CONCATENATE(" O",IF(E3&gt;1,VALUE(E3),""))),IF(F3=0,"",CONCATENATE("(OH)",IF(F3&gt;1,VALUE(F3),""))),IF(G3=0,"",CONCATENATE("(OH2)",IF(G3&gt;1,VALUE(G3),""))))),"]",IF(M3="","",IF(J3&gt;1,(CONCATENATE(VALUE(J3),"+")),"+")))),CONCATENATE("[",S3,IF(P3&gt;1,VALUE(P3),""),IF((D3*3)&gt;((E3*2)+F3),"+","")," ]",VALUE(4)," ",T3,IF(H3&gt;0,VALUE(H3+1),""),"-"," "))</f>
        <v>[[Al3(OH)(OH2)12]8+ ]4 [Al(OH)4]- </v>
      </c>
      <c r="P3" s="5" t="n">
        <f aca="false">IF((3*D3)-(2*E3)-F3&gt;0, (3*D3)-(2*E3)-F3, 0)</f>
        <v>8</v>
      </c>
      <c r="Q3" s="5" t="n">
        <f aca="false">(27*D3)+(16*(E3+F3+G3))+(F3+(G3*2))</f>
        <v>314</v>
      </c>
      <c r="R3" s="5" t="n">
        <f aca="false">27+(16*(H3+(4-H3)))+(4-H3)</f>
        <v>95</v>
      </c>
      <c r="S3" s="5" t="str">
        <f aca="false">CONCATENATE("[",CONCATENATE("Al",IF(D3&gt;1,VALUE(D3),""),IF(E3=0,"",CONCATENATE(" O",IF(E3&gt;1,VALUE(E3),""))),IF(F3=0,"",CONCATENATE("(OH)",IF(F3&gt;1,VALUE(F3),""))),IF(G3=0,"",CONCATENATE("(OH2)",IF(G3&gt;1,VALUE(G3),"")))),"]")</f>
        <v>[Al3(OH)(OH2)12]</v>
      </c>
      <c r="T3" s="5" t="str">
        <f aca="false">CONCATENATE("[",CONCATENATE("Al",IF(H3=0,"",CONCATENATE("O",IF(H3&gt;1,VALUE(H3),""))),CONCATENATE(IF((4-H3)&gt;0,"(OH)",""),IF((4-H3)&gt;1,VALUE(4-H3),""))),"]")</f>
        <v>[Al(OH)4]</v>
      </c>
    </row>
    <row r="4" s="4" customFormat="true" ht="14.05" hidden="false" customHeight="false" outlineLevel="0" collapsed="false">
      <c r="A4" s="5" t="n">
        <f aca="false">A3</f>
        <v>6</v>
      </c>
      <c r="B4" s="5" t="n">
        <v>0</v>
      </c>
      <c r="C4" s="5" t="n">
        <f aca="false">C3</f>
        <v>1</v>
      </c>
      <c r="D4" s="5" t="n">
        <f aca="false">D3</f>
        <v>3</v>
      </c>
      <c r="E4" s="5" t="n">
        <f aca="false">E3</f>
        <v>0</v>
      </c>
      <c r="F4" s="5" t="n">
        <f aca="false">F3+1</f>
        <v>2</v>
      </c>
      <c r="G4" s="5" t="n">
        <f aca="false">IF(C4=0,((A4-2)*D4)+2-(E4+F4),IF((D4*(A4-2))-(C4-2)-(E4+F4)&gt;-1,(D4*(A4-2))-(C4-2)-(E4+F4),0))</f>
        <v>11</v>
      </c>
      <c r="H4" s="5" t="n">
        <f aca="false">H3</f>
        <v>0</v>
      </c>
      <c r="I4" s="5" t="n">
        <f aca="false">IF(C4=0,(27*D4)+(16*(E4+F4+G4))+(F4+(G4*2)),(Q4*4)+R4)</f>
        <v>1347</v>
      </c>
      <c r="J4" s="5" t="n">
        <f aca="false">IF(C4=0,IF((3*D4)-(2*E4)-F4&gt;0, (3*D4)-(2*E4)-F4, ""),IF((P4*4)-(H4+1)&gt;0,(P4*4)-(H4+1),""))</f>
        <v>27</v>
      </c>
      <c r="K4" s="6" t="n">
        <f aca="false">IF(J4="", "no cation", I4/J4)</f>
        <v>49.8888888888889</v>
      </c>
      <c r="L4" s="7" t="n">
        <f aca="false">IF(J4="","",K4)</f>
        <v>49.8888888888889</v>
      </c>
      <c r="M4" s="5" t="str">
        <f aca="false">IF(J4="","","Y")</f>
        <v>Y</v>
      </c>
      <c r="N4" s="5" t="str">
        <f aca="false">IF(M4="","",CONCATENATE("[",IF(M4="","",CONCATENATE("Al",IF(C4+(D4*(1+(C4*3)))&gt;1,VALUE(C4+(D4*(1+(C4*3)))),""),CONCATENATE(IF((E4*(1+(C4*3)))+(C4*H4)&gt;0," O",""),IF((E4*(1+(C4*3)))+(C4*H4)&gt;1,VALUE((E4*(1+(C4*3)))+(C4*H4)),"")),IF(F4=0,"",CONCATENATE("(OH)",IF((F4*(1+(C4*3)))+(C4*(4-H4))&gt;1,VALUE((F4*(1+(C4*3)))+(C4*(4-H4))),""))),IF(G4=0,"",CONCATENATE("(OH2)",IF(G4&gt;1,VALUE(G4),""))))),"]",IF(M4="","",IF(J4&gt;1,(CONCATENATE(VALUE(J4),"+")),"+"))))</f>
        <v>[Al13(OH)12(OH2)11]27+</v>
      </c>
      <c r="O4" s="5" t="str">
        <f aca="false">IF(C4=0,IF(M4="","",CONCATENATE("[",IF(M4="","",CONCATENATE("Al",IF(D4&gt;1,VALUE(D4),""),IF(E4=0,"",CONCATENATE(" O",IF(E4&gt;1,VALUE(E4),""))),IF(F4=0,"",CONCATENATE("(OH)",IF(F4&gt;1,VALUE(F4),""))),IF(G4=0,"",CONCATENATE("(OH2)",IF(G4&gt;1,VALUE(G4),""))))),"]",IF(M4="","",IF(J4&gt;1,(CONCATENATE(VALUE(J4),"+")),"+")))),CONCATENATE("[",S4,IF(P4&gt;1,VALUE(P4),""),IF((D4*3)&gt;((E4*2)+F4),"+","")," ]",VALUE(4)," ",T4,IF(H4&gt;0,VALUE(H4+1),""),"-"," "))</f>
        <v>[[Al3(OH)2(OH2)11]7+ ]4 [Al(OH)4]- </v>
      </c>
      <c r="P4" s="5" t="n">
        <f aca="false">IF((3*D4)-(2*E4)-F4&gt;0, (3*D4)-(2*E4)-F4, 0)</f>
        <v>7</v>
      </c>
      <c r="Q4" s="5" t="n">
        <f aca="false">(27*D4)+(16*(E4+F4+G4))+(F4+(G4*2))</f>
        <v>313</v>
      </c>
      <c r="R4" s="5" t="n">
        <f aca="false">27+(16*(H4+(4-H4)))+(4-H4)</f>
        <v>95</v>
      </c>
      <c r="S4" s="5" t="str">
        <f aca="false">CONCATENATE("[",CONCATENATE("Al",IF(D4&gt;1,VALUE(D4),""),IF(E4=0,"",CONCATENATE(" O",IF(E4&gt;1,VALUE(E4),""))),IF(F4=0,"",CONCATENATE("(OH)",IF(F4&gt;1,VALUE(F4),""))),IF(G4=0,"",CONCATENATE("(OH2)",IF(G4&gt;1,VALUE(G4),"")))),"]")</f>
        <v>[Al3(OH)2(OH2)11]</v>
      </c>
      <c r="T4" s="5" t="str">
        <f aca="false">CONCATENATE("[",CONCATENATE("Al",IF(H4=0,"",CONCATENATE("O",IF(H4&gt;1,VALUE(H4),""))),CONCATENATE(IF((4-H4)&gt;0,"(OH)",""),IF((4-H4)&gt;1,VALUE(4-H4),""))),"]")</f>
        <v>[Al(OH)4]</v>
      </c>
    </row>
    <row r="5" s="4" customFormat="true" ht="14.05" hidden="false" customHeight="false" outlineLevel="0" collapsed="false">
      <c r="A5" s="5" t="n">
        <f aca="false">A4</f>
        <v>6</v>
      </c>
      <c r="B5" s="5" t="n">
        <v>0</v>
      </c>
      <c r="C5" s="5" t="n">
        <f aca="false">C4</f>
        <v>1</v>
      </c>
      <c r="D5" s="5" t="n">
        <f aca="false">D4</f>
        <v>3</v>
      </c>
      <c r="E5" s="5" t="n">
        <f aca="false">E4</f>
        <v>0</v>
      </c>
      <c r="F5" s="5" t="n">
        <f aca="false">F4+1</f>
        <v>3</v>
      </c>
      <c r="G5" s="5" t="n">
        <f aca="false">IF(C5=0,((A5-2)*D5)+2-(E5+F5),IF((D5*(A5-2))-(C5-2)-(E5+F5)&gt;-1,(D5*(A5-2))-(C5-2)-(E5+F5),0))</f>
        <v>10</v>
      </c>
      <c r="H5" s="5" t="n">
        <f aca="false">H4</f>
        <v>0</v>
      </c>
      <c r="I5" s="5" t="n">
        <f aca="false">IF(C5=0,(27*D5)+(16*(E5+F5+G5))+(F5+(G5*2)),(Q5*4)+R5)</f>
        <v>1343</v>
      </c>
      <c r="J5" s="5" t="n">
        <f aca="false">IF(C5=0,IF((3*D5)-(2*E5)-F5&gt;0, (3*D5)-(2*E5)-F5, ""),IF((P5*4)-(H5+1)&gt;0,(P5*4)-(H5+1),""))</f>
        <v>23</v>
      </c>
      <c r="K5" s="6" t="n">
        <f aca="false">IF(J5="", "no cation", I5/J5)</f>
        <v>58.3913043478261</v>
      </c>
      <c r="L5" s="7" t="n">
        <f aca="false">IF(J5="","",K5)</f>
        <v>58.3913043478261</v>
      </c>
      <c r="M5" s="5" t="str">
        <f aca="false">IF(J5="","","Y")</f>
        <v>Y</v>
      </c>
      <c r="N5" s="5" t="str">
        <f aca="false">IF(M5="","",CONCATENATE("[",IF(M5="","",CONCATENATE("Al",IF(C5+(D5*(1+(C5*3)))&gt;1,VALUE(C5+(D5*(1+(C5*3)))),""),CONCATENATE(IF((E5*(1+(C5*3)))+(C5*H5)&gt;0," O",""),IF((E5*(1+(C5*3)))+(C5*H5)&gt;1,VALUE((E5*(1+(C5*3)))+(C5*H5)),"")),IF(F5=0,"",CONCATENATE("(OH)",IF((F5*(1+(C5*3)))+(C5*(4-H5))&gt;1,VALUE((F5*(1+(C5*3)))+(C5*(4-H5))),""))),IF(G5=0,"",CONCATENATE("(OH2)",IF(G5&gt;1,VALUE(G5),""))))),"]",IF(M5="","",IF(J5&gt;1,(CONCATENATE(VALUE(J5),"+")),"+"))))</f>
        <v>[Al13(OH)16(OH2)10]23+</v>
      </c>
      <c r="O5" s="5" t="str">
        <f aca="false">IF(C5=0,IF(M5="","",CONCATENATE("[",IF(M5="","",CONCATENATE("Al",IF(D5&gt;1,VALUE(D5),""),IF(E5=0,"",CONCATENATE(" O",IF(E5&gt;1,VALUE(E5),""))),IF(F5=0,"",CONCATENATE("(OH)",IF(F5&gt;1,VALUE(F5),""))),IF(G5=0,"",CONCATENATE("(OH2)",IF(G5&gt;1,VALUE(G5),""))))),"]",IF(M5="","",IF(J5&gt;1,(CONCATENATE(VALUE(J5),"+")),"+")))),CONCATENATE("[",S5,IF(P5&gt;1,VALUE(P5),""),IF((D5*3)&gt;((E5*2)+F5),"+","")," ]",VALUE(4)," ",T5,IF(H5&gt;0,VALUE(H5+1),""),"-"," "))</f>
        <v>[[Al3(OH)3(OH2)10]6+ ]4 [Al(OH)4]- </v>
      </c>
      <c r="P5" s="5" t="n">
        <f aca="false">IF((3*D5)-(2*E5)-F5&gt;0, (3*D5)-(2*E5)-F5, 0)</f>
        <v>6</v>
      </c>
      <c r="Q5" s="5" t="n">
        <f aca="false">(27*D5)+(16*(E5+F5+G5))+(F5+(G5*2))</f>
        <v>312</v>
      </c>
      <c r="R5" s="5" t="n">
        <f aca="false">27+(16*(H5+(4-H5)))+(4-H5)</f>
        <v>95</v>
      </c>
      <c r="S5" s="5" t="str">
        <f aca="false">CONCATENATE("[",CONCATENATE("Al",IF(D5&gt;1,VALUE(D5),""),IF(E5=0,"",CONCATENATE(" O",IF(E5&gt;1,VALUE(E5),""))),IF(F5=0,"",CONCATENATE("(OH)",IF(F5&gt;1,VALUE(F5),""))),IF(G5=0,"",CONCATENATE("(OH2)",IF(G5&gt;1,VALUE(G5),"")))),"]")</f>
        <v>[Al3(OH)3(OH2)10]</v>
      </c>
      <c r="T5" s="5" t="str">
        <f aca="false">CONCATENATE("[",CONCATENATE("Al",IF(H5=0,"",CONCATENATE("O",IF(H5&gt;1,VALUE(H5),""))),CONCATENATE(IF((4-H5)&gt;0,"(OH)",""),IF((4-H5)&gt;1,VALUE(4-H5),""))),"]")</f>
        <v>[Al(OH)4]</v>
      </c>
    </row>
    <row r="6" s="4" customFormat="true" ht="14.05" hidden="false" customHeight="false" outlineLevel="0" collapsed="false">
      <c r="A6" s="5" t="n">
        <f aca="false">A5</f>
        <v>6</v>
      </c>
      <c r="B6" s="5" t="n">
        <v>0</v>
      </c>
      <c r="C6" s="5" t="n">
        <f aca="false">C5</f>
        <v>1</v>
      </c>
      <c r="D6" s="5" t="n">
        <f aca="false">D5</f>
        <v>3</v>
      </c>
      <c r="E6" s="5" t="n">
        <f aca="false">E5</f>
        <v>0</v>
      </c>
      <c r="F6" s="5" t="n">
        <f aca="false">F5+1</f>
        <v>4</v>
      </c>
      <c r="G6" s="5" t="n">
        <f aca="false">IF(C6=0,((A6-2)*D6)+2-(E6+F6),IF((D6*(A6-2))-(C6-2)-(E6+F6)&gt;-1,(D6*(A6-2))-(C6-2)-(E6+F6),0))</f>
        <v>9</v>
      </c>
      <c r="H6" s="5" t="n">
        <f aca="false">H5</f>
        <v>0</v>
      </c>
      <c r="I6" s="5" t="n">
        <f aca="false">IF(C6=0,(27*D6)+(16*(E6+F6+G6))+(F6+(G6*2)),(Q6*4)+R6)</f>
        <v>1339</v>
      </c>
      <c r="J6" s="5" t="n">
        <f aca="false">IF(C6=0,IF((3*D6)-(2*E6)-F6&gt;0, (3*D6)-(2*E6)-F6, ""),IF((P6*4)-(H6+1)&gt;0,(P6*4)-(H6+1),""))</f>
        <v>19</v>
      </c>
      <c r="K6" s="6" t="n">
        <f aca="false">IF(J6="", "no cation", I6/J6)</f>
        <v>70.4736842105263</v>
      </c>
      <c r="L6" s="7" t="n">
        <f aca="false">IF(J6="","",K6)</f>
        <v>70.4736842105263</v>
      </c>
      <c r="M6" s="5" t="str">
        <f aca="false">IF(J6="","","Y")</f>
        <v>Y</v>
      </c>
      <c r="N6" s="5" t="str">
        <f aca="false">IF(M6="","",CONCATENATE("[",IF(M6="","",CONCATENATE("Al",IF(C6+(D6*(1+(C6*3)))&gt;1,VALUE(C6+(D6*(1+(C6*3)))),""),CONCATENATE(IF((E6*(1+(C6*3)))+(C6*H6)&gt;0," O",""),IF((E6*(1+(C6*3)))+(C6*H6)&gt;1,VALUE((E6*(1+(C6*3)))+(C6*H6)),"")),IF(F6=0,"",CONCATENATE("(OH)",IF((F6*(1+(C6*3)))+(C6*(4-H6))&gt;1,VALUE((F6*(1+(C6*3)))+(C6*(4-H6))),""))),IF(G6=0,"",CONCATENATE("(OH2)",IF(G6&gt;1,VALUE(G6),""))))),"]",IF(M6="","",IF(J6&gt;1,(CONCATENATE(VALUE(J6),"+")),"+"))))</f>
        <v>[Al13(OH)20(OH2)9]19+</v>
      </c>
      <c r="O6" s="5" t="str">
        <f aca="false">IF(C6=0,IF(M6="","",CONCATENATE("[",IF(M6="","",CONCATENATE("Al",IF(D6&gt;1,VALUE(D6),""),IF(E6=0,"",CONCATENATE(" O",IF(E6&gt;1,VALUE(E6),""))),IF(F6=0,"",CONCATENATE("(OH)",IF(F6&gt;1,VALUE(F6),""))),IF(G6=0,"",CONCATENATE("(OH2)",IF(G6&gt;1,VALUE(G6),""))))),"]",IF(M6="","",IF(J6&gt;1,(CONCATENATE(VALUE(J6),"+")),"+")))),CONCATENATE("[",S6,IF(P6&gt;1,VALUE(P6),""),IF((D6*3)&gt;((E6*2)+F6),"+","")," ]",VALUE(4)," ",T6,IF(H6&gt;0,VALUE(H6+1),""),"-"," "))</f>
        <v>[[Al3(OH)4(OH2)9]5+ ]4 [Al(OH)4]- </v>
      </c>
      <c r="P6" s="5" t="n">
        <f aca="false">IF((3*D6)-(2*E6)-F6&gt;0, (3*D6)-(2*E6)-F6, 0)</f>
        <v>5</v>
      </c>
      <c r="Q6" s="5" t="n">
        <f aca="false">(27*D6)+(16*(E6+F6+G6))+(F6+(G6*2))</f>
        <v>311</v>
      </c>
      <c r="R6" s="5" t="n">
        <f aca="false">27+(16*(H6+(4-H6)))+(4-H6)</f>
        <v>95</v>
      </c>
      <c r="S6" s="5" t="str">
        <f aca="false">CONCATENATE("[",CONCATENATE("Al",IF(D6&gt;1,VALUE(D6),""),IF(E6=0,"",CONCATENATE(" O",IF(E6&gt;1,VALUE(E6),""))),IF(F6=0,"",CONCATENATE("(OH)",IF(F6&gt;1,VALUE(F6),""))),IF(G6=0,"",CONCATENATE("(OH2)",IF(G6&gt;1,VALUE(G6),"")))),"]")</f>
        <v>[Al3(OH)4(OH2)9]</v>
      </c>
      <c r="T6" s="5" t="str">
        <f aca="false">CONCATENATE("[",CONCATENATE("Al",IF(H6=0,"",CONCATENATE("O",IF(H6&gt;1,VALUE(H6),""))),CONCATENATE(IF((4-H6)&gt;0,"(OH)",""),IF((4-H6)&gt;1,VALUE(4-H6),""))),"]")</f>
        <v>[Al(OH)4]</v>
      </c>
    </row>
    <row r="7" s="4" customFormat="true" ht="14.05" hidden="false" customHeight="false" outlineLevel="0" collapsed="false">
      <c r="A7" s="5" t="n">
        <f aca="false">A6</f>
        <v>6</v>
      </c>
      <c r="B7" s="5" t="n">
        <v>0</v>
      </c>
      <c r="C7" s="5" t="n">
        <f aca="false">C6</f>
        <v>1</v>
      </c>
      <c r="D7" s="5" t="n">
        <f aca="false">D6</f>
        <v>3</v>
      </c>
      <c r="E7" s="5" t="n">
        <f aca="false">E6</f>
        <v>0</v>
      </c>
      <c r="F7" s="5" t="n">
        <f aca="false">F6+1</f>
        <v>5</v>
      </c>
      <c r="G7" s="5" t="n">
        <f aca="false">IF(C7=0,((A7-2)*D7)+2-(E7+F7),IF((D7*(A7-2))-(C7-2)-(E7+F7)&gt;-1,(D7*(A7-2))-(C7-2)-(E7+F7),0))</f>
        <v>8</v>
      </c>
      <c r="H7" s="5" t="n">
        <f aca="false">H6</f>
        <v>0</v>
      </c>
      <c r="I7" s="5" t="n">
        <f aca="false">IF(C7=0,(27*D7)+(16*(E7+F7+G7))+(F7+(G7*2)),(Q7*4)+R7)</f>
        <v>1335</v>
      </c>
      <c r="J7" s="5" t="n">
        <f aca="false">IF(C7=0,IF((3*D7)-(2*E7)-F7&gt;0, (3*D7)-(2*E7)-F7, ""),IF((P7*4)-(H7+1)&gt;0,(P7*4)-(H7+1),""))</f>
        <v>15</v>
      </c>
      <c r="K7" s="6" t="n">
        <f aca="false">IF(J7="", "no cation", I7/J7)</f>
        <v>89</v>
      </c>
      <c r="L7" s="7" t="n">
        <f aca="false">IF(J7="","",K7)</f>
        <v>89</v>
      </c>
      <c r="M7" s="5" t="str">
        <f aca="false">IF(J7="","","Y")</f>
        <v>Y</v>
      </c>
      <c r="N7" s="5" t="str">
        <f aca="false">IF(M7="","",CONCATENATE("[",IF(M7="","",CONCATENATE("Al",IF(C7+(D7*(1+(C7*3)))&gt;1,VALUE(C7+(D7*(1+(C7*3)))),""),CONCATENATE(IF((E7*(1+(C7*3)))+(C7*H7)&gt;0," O",""),IF((E7*(1+(C7*3)))+(C7*H7)&gt;1,VALUE((E7*(1+(C7*3)))+(C7*H7)),"")),IF(F7=0,"",CONCATENATE("(OH)",IF((F7*(1+(C7*3)))+(C7*(4-H7))&gt;1,VALUE((F7*(1+(C7*3)))+(C7*(4-H7))),""))),IF(G7=0,"",CONCATENATE("(OH2)",IF(G7&gt;1,VALUE(G7),""))))),"]",IF(M7="","",IF(J7&gt;1,(CONCATENATE(VALUE(J7),"+")),"+"))))</f>
        <v>[Al13(OH)24(OH2)8]15+</v>
      </c>
      <c r="O7" s="5" t="str">
        <f aca="false">IF(C7=0,IF(M7="","",CONCATENATE("[",IF(M7="","",CONCATENATE("Al",IF(D7&gt;1,VALUE(D7),""),IF(E7=0,"",CONCATENATE(" O",IF(E7&gt;1,VALUE(E7),""))),IF(F7=0,"",CONCATENATE("(OH)",IF(F7&gt;1,VALUE(F7),""))),IF(G7=0,"",CONCATENATE("(OH2)",IF(G7&gt;1,VALUE(G7),""))))),"]",IF(M7="","",IF(J7&gt;1,(CONCATENATE(VALUE(J7),"+")),"+")))),CONCATENATE("[",S7,IF(P7&gt;1,VALUE(P7),""),IF((D7*3)&gt;((E7*2)+F7),"+","")," ]",VALUE(4)," ",T7,IF(H7&gt;0,VALUE(H7+1),""),"-"," "))</f>
        <v>[[Al3(OH)5(OH2)8]4+ ]4 [Al(OH)4]- </v>
      </c>
      <c r="P7" s="5" t="n">
        <f aca="false">IF((3*D7)-(2*E7)-F7&gt;0, (3*D7)-(2*E7)-F7, 0)</f>
        <v>4</v>
      </c>
      <c r="Q7" s="5" t="n">
        <f aca="false">(27*D7)+(16*(E7+F7+G7))+(F7+(G7*2))</f>
        <v>310</v>
      </c>
      <c r="R7" s="5" t="n">
        <f aca="false">27+(16*(H7+(4-H7)))+(4-H7)</f>
        <v>95</v>
      </c>
      <c r="S7" s="5" t="str">
        <f aca="false">CONCATENATE("[",CONCATENATE("Al",IF(D7&gt;1,VALUE(D7),""),IF(E7=0,"",CONCATENATE(" O",IF(E7&gt;1,VALUE(E7),""))),IF(F7=0,"",CONCATENATE("(OH)",IF(F7&gt;1,VALUE(F7),""))),IF(G7=0,"",CONCATENATE("(OH2)",IF(G7&gt;1,VALUE(G7),"")))),"]")</f>
        <v>[Al3(OH)5(OH2)8]</v>
      </c>
      <c r="T7" s="5" t="str">
        <f aca="false">CONCATENATE("[",CONCATENATE("Al",IF(H7=0,"",CONCATENATE("O",IF(H7&gt;1,VALUE(H7),""))),CONCATENATE(IF((4-H7)&gt;0,"(OH)",""),IF((4-H7)&gt;1,VALUE(4-H7),""))),"]")</f>
        <v>[Al(OH)4]</v>
      </c>
    </row>
    <row r="8" s="4" customFormat="true" ht="14.05" hidden="false" customHeight="false" outlineLevel="0" collapsed="false">
      <c r="A8" s="5" t="n">
        <f aca="false">A7</f>
        <v>6</v>
      </c>
      <c r="B8" s="5" t="n">
        <v>0</v>
      </c>
      <c r="C8" s="5" t="n">
        <f aca="false">C7</f>
        <v>1</v>
      </c>
      <c r="D8" s="5" t="n">
        <f aca="false">D7</f>
        <v>3</v>
      </c>
      <c r="E8" s="5" t="n">
        <f aca="false">E7</f>
        <v>0</v>
      </c>
      <c r="F8" s="5" t="n">
        <f aca="false">F7+1</f>
        <v>6</v>
      </c>
      <c r="G8" s="5" t="n">
        <f aca="false">IF(C8=0,((A8-2)*D8)+2-(E8+F8),IF((D8*(A8-2))-(C8-2)-(E8+F8)&gt;-1,(D8*(A8-2))-(C8-2)-(E8+F8),0))</f>
        <v>7</v>
      </c>
      <c r="H8" s="5" t="n">
        <f aca="false">H7</f>
        <v>0</v>
      </c>
      <c r="I8" s="5" t="n">
        <f aca="false">IF(C8=0,(27*D8)+(16*(E8+F8+G8))+(F8+(G8*2)),(Q8*4)+R8)</f>
        <v>1331</v>
      </c>
      <c r="J8" s="5" t="n">
        <f aca="false">IF(C8=0,IF((3*D8)-(2*E8)-F8&gt;0, (3*D8)-(2*E8)-F8, ""),IF((P8*4)-(H8+1)&gt;0,(P8*4)-(H8+1),""))</f>
        <v>11</v>
      </c>
      <c r="K8" s="6" t="n">
        <f aca="false">IF(J8="", "no cation", I8/J8)</f>
        <v>121</v>
      </c>
      <c r="L8" s="7" t="n">
        <f aca="false">IF(J8="","",K8)</f>
        <v>121</v>
      </c>
      <c r="M8" s="5" t="str">
        <f aca="false">IF(J8="","","Y")</f>
        <v>Y</v>
      </c>
      <c r="N8" s="5" t="str">
        <f aca="false">IF(M8="","",CONCATENATE("[",IF(M8="","",CONCATENATE("Al",IF(C8+(D8*(1+(C8*3)))&gt;1,VALUE(C8+(D8*(1+(C8*3)))),""),CONCATENATE(IF((E8*(1+(C8*3)))+(C8*H8)&gt;0," O",""),IF((E8*(1+(C8*3)))+(C8*H8)&gt;1,VALUE((E8*(1+(C8*3)))+(C8*H8)),"")),IF(F8=0,"",CONCATENATE("(OH)",IF((F8*(1+(C8*3)))+(C8*(4-H8))&gt;1,VALUE((F8*(1+(C8*3)))+(C8*(4-H8))),""))),IF(G8=0,"",CONCATENATE("(OH2)",IF(G8&gt;1,VALUE(G8),""))))),"]",IF(M8="","",IF(J8&gt;1,(CONCATENATE(VALUE(J8),"+")),"+"))))</f>
        <v>[Al13(OH)28(OH2)7]11+</v>
      </c>
      <c r="O8" s="5" t="str">
        <f aca="false">IF(C8=0,IF(M8="","",CONCATENATE("[",IF(M8="","",CONCATENATE("Al",IF(D8&gt;1,VALUE(D8),""),IF(E8=0,"",CONCATENATE(" O",IF(E8&gt;1,VALUE(E8),""))),IF(F8=0,"",CONCATENATE("(OH)",IF(F8&gt;1,VALUE(F8),""))),IF(G8=0,"",CONCATENATE("(OH2)",IF(G8&gt;1,VALUE(G8),""))))),"]",IF(M8="","",IF(J8&gt;1,(CONCATENATE(VALUE(J8),"+")),"+")))),CONCATENATE("[",S8,IF(P8&gt;1,VALUE(P8),""),IF((D8*3)&gt;((E8*2)+F8),"+","")," ]",VALUE(4)," ",T8,IF(H8&gt;0,VALUE(H8+1),""),"-"," "))</f>
        <v>[[Al3(OH)6(OH2)7]3+ ]4 [Al(OH)4]- </v>
      </c>
      <c r="P8" s="5" t="n">
        <f aca="false">IF((3*D8)-(2*E8)-F8&gt;0, (3*D8)-(2*E8)-F8, 0)</f>
        <v>3</v>
      </c>
      <c r="Q8" s="5" t="n">
        <f aca="false">(27*D8)+(16*(E8+F8+G8))+(F8+(G8*2))</f>
        <v>309</v>
      </c>
      <c r="R8" s="5" t="n">
        <f aca="false">27+(16*(H8+(4-H8)))+(4-H8)</f>
        <v>95</v>
      </c>
      <c r="S8" s="5" t="str">
        <f aca="false">CONCATENATE("[",CONCATENATE("Al",IF(D8&gt;1,VALUE(D8),""),IF(E8=0,"",CONCATENATE(" O",IF(E8&gt;1,VALUE(E8),""))),IF(F8=0,"",CONCATENATE("(OH)",IF(F8&gt;1,VALUE(F8),""))),IF(G8=0,"",CONCATENATE("(OH2)",IF(G8&gt;1,VALUE(G8),"")))),"]")</f>
        <v>[Al3(OH)6(OH2)7]</v>
      </c>
      <c r="T8" s="5" t="str">
        <f aca="false">CONCATENATE("[",CONCATENATE("Al",IF(H8=0,"",CONCATENATE("O",IF(H8&gt;1,VALUE(H8),""))),CONCATENATE(IF((4-H8)&gt;0,"(OH)",""),IF((4-H8)&gt;1,VALUE(4-H8),""))),"]")</f>
        <v>[Al(OH)4]</v>
      </c>
    </row>
    <row r="9" s="4" customFormat="true" ht="14.05" hidden="false" customHeight="false" outlineLevel="0" collapsed="false">
      <c r="A9" s="5" t="n">
        <f aca="false">A8</f>
        <v>6</v>
      </c>
      <c r="B9" s="5" t="n">
        <v>0</v>
      </c>
      <c r="C9" s="5" t="n">
        <f aca="false">C8</f>
        <v>1</v>
      </c>
      <c r="D9" s="5" t="n">
        <f aca="false">D8</f>
        <v>3</v>
      </c>
      <c r="E9" s="5" t="n">
        <f aca="false">E8</f>
        <v>0</v>
      </c>
      <c r="F9" s="5" t="n">
        <f aca="false">F8+1</f>
        <v>7</v>
      </c>
      <c r="G9" s="5" t="n">
        <f aca="false">IF(C9=0,((A9-2)*D9)+2-(E9+F9),IF((D9*(A9-2))-(C9-2)-(E9+F9)&gt;-1,(D9*(A9-2))-(C9-2)-(E9+F9),0))</f>
        <v>6</v>
      </c>
      <c r="H9" s="5" t="n">
        <f aca="false">H8</f>
        <v>0</v>
      </c>
      <c r="I9" s="5" t="n">
        <f aca="false">IF(C9=0,(27*D9)+(16*(E9+F9+G9))+(F9+(G9*2)),(Q9*4)+R9)</f>
        <v>1327</v>
      </c>
      <c r="J9" s="5" t="n">
        <f aca="false">IF(C9=0,IF((3*D9)-(2*E9)-F9&gt;0, (3*D9)-(2*E9)-F9, ""),IF((P9*4)-(H9+1)&gt;0,(P9*4)-(H9+1),""))</f>
        <v>7</v>
      </c>
      <c r="K9" s="6" t="n">
        <f aca="false">IF(J9="", "no cation", I9/J9)</f>
        <v>189.571428571429</v>
      </c>
      <c r="L9" s="7" t="n">
        <f aca="false">IF(J9="","",K9)</f>
        <v>189.571428571429</v>
      </c>
      <c r="M9" s="5" t="str">
        <f aca="false">IF(J9="","","Y")</f>
        <v>Y</v>
      </c>
      <c r="N9" s="5" t="str">
        <f aca="false">IF(M9="","",CONCATENATE("[",IF(M9="","",CONCATENATE("Al",IF(C9+(D9*(1+(C9*3)))&gt;1,VALUE(C9+(D9*(1+(C9*3)))),""),CONCATENATE(IF((E9*(1+(C9*3)))+(C9*H9)&gt;0," O",""),IF((E9*(1+(C9*3)))+(C9*H9)&gt;1,VALUE((E9*(1+(C9*3)))+(C9*H9)),"")),IF(F9=0,"",CONCATENATE("(OH)",IF((F9*(1+(C9*3)))+(C9*(4-H9))&gt;1,VALUE((F9*(1+(C9*3)))+(C9*(4-H9))),""))),IF(G9=0,"",CONCATENATE("(OH2)",IF(G9&gt;1,VALUE(G9),""))))),"]",IF(M9="","",IF(J9&gt;1,(CONCATENATE(VALUE(J9),"+")),"+"))))</f>
        <v>[Al13(OH)32(OH2)6]7+</v>
      </c>
      <c r="O9" s="5" t="str">
        <f aca="false">IF(C9=0,IF(M9="","",CONCATENATE("[",IF(M9="","",CONCATENATE("Al",IF(D9&gt;1,VALUE(D9),""),IF(E9=0,"",CONCATENATE(" O",IF(E9&gt;1,VALUE(E9),""))),IF(F9=0,"",CONCATENATE("(OH)",IF(F9&gt;1,VALUE(F9),""))),IF(G9=0,"",CONCATENATE("(OH2)",IF(G9&gt;1,VALUE(G9),""))))),"]",IF(M9="","",IF(J9&gt;1,(CONCATENATE(VALUE(J9),"+")),"+")))),CONCATENATE("[",S9,IF(P9&gt;1,VALUE(P9),""),IF((D9*3)&gt;((E9*2)+F9),"+","")," ]",VALUE(4)," ",T9,IF(H9&gt;0,VALUE(H9+1),""),"-"," "))</f>
        <v>[[Al3(OH)7(OH2)6]2+ ]4 [Al(OH)4]- </v>
      </c>
      <c r="P9" s="5" t="n">
        <f aca="false">IF((3*D9)-(2*E9)-F9&gt;0, (3*D9)-(2*E9)-F9, 0)</f>
        <v>2</v>
      </c>
      <c r="Q9" s="5" t="n">
        <f aca="false">(27*D9)+(16*(E9+F9+G9))+(F9+(G9*2))</f>
        <v>308</v>
      </c>
      <c r="R9" s="5" t="n">
        <f aca="false">27+(16*(H9+(4-H9)))+(4-H9)</f>
        <v>95</v>
      </c>
      <c r="S9" s="5" t="str">
        <f aca="false">CONCATENATE("[",CONCATENATE("Al",IF(D9&gt;1,VALUE(D9),""),IF(E9=0,"",CONCATENATE(" O",IF(E9&gt;1,VALUE(E9),""))),IF(F9=0,"",CONCATENATE("(OH)",IF(F9&gt;1,VALUE(F9),""))),IF(G9=0,"",CONCATENATE("(OH2)",IF(G9&gt;1,VALUE(G9),"")))),"]")</f>
        <v>[Al3(OH)7(OH2)6]</v>
      </c>
      <c r="T9" s="5" t="str">
        <f aca="false">CONCATENATE("[",CONCATENATE("Al",IF(H9=0,"",CONCATENATE("O",IF(H9&gt;1,VALUE(H9),""))),CONCATENATE(IF((4-H9)&gt;0,"(OH)",""),IF((4-H9)&gt;1,VALUE(4-H9),""))),"]")</f>
        <v>[Al(OH)4]</v>
      </c>
    </row>
    <row r="10" s="4" customFormat="true" ht="14.05" hidden="false" customHeight="false" outlineLevel="0" collapsed="false">
      <c r="A10" s="5" t="n">
        <f aca="false">A9</f>
        <v>6</v>
      </c>
      <c r="B10" s="5" t="n">
        <v>0</v>
      </c>
      <c r="C10" s="5" t="n">
        <f aca="false">C9</f>
        <v>1</v>
      </c>
      <c r="D10" s="5" t="n">
        <f aca="false">D9</f>
        <v>3</v>
      </c>
      <c r="E10" s="5" t="n">
        <f aca="false">E9</f>
        <v>0</v>
      </c>
      <c r="F10" s="5" t="n">
        <f aca="false">F9+1</f>
        <v>8</v>
      </c>
      <c r="G10" s="5" t="n">
        <f aca="false">IF(C10=0,((A10-2)*D10)+2-(E10+F10),IF((D10*(A10-2))-(C10-2)-(E10+F10)&gt;-1,(D10*(A10-2))-(C10-2)-(E10+F10),0))</f>
        <v>5</v>
      </c>
      <c r="H10" s="5" t="n">
        <f aca="false">H9</f>
        <v>0</v>
      </c>
      <c r="I10" s="5" t="n">
        <f aca="false">IF(C10=0,(27*D10)+(16*(E10+F10+G10))+(F10+(G10*2)),(Q10*4)+R10)</f>
        <v>1323</v>
      </c>
      <c r="J10" s="5" t="n">
        <f aca="false">IF(C10=0,IF((3*D10)-(2*E10)-F10&gt;0, (3*D10)-(2*E10)-F10, ""),IF((P10*4)-(H10+1)&gt;0,(P10*4)-(H10+1),""))</f>
        <v>3</v>
      </c>
      <c r="K10" s="6" t="n">
        <f aca="false">IF(J10="", "no cation", I10/J10)</f>
        <v>441</v>
      </c>
      <c r="L10" s="7" t="n">
        <f aca="false">IF(J10="","",K10)</f>
        <v>441</v>
      </c>
      <c r="M10" s="5" t="str">
        <f aca="false">IF(J10="","","Y")</f>
        <v>Y</v>
      </c>
      <c r="N10" s="5" t="str">
        <f aca="false">IF(M10="","",CONCATENATE("[",IF(M10="","",CONCATENATE("Al",IF(C10+(D10*(1+(C10*3)))&gt;1,VALUE(C10+(D10*(1+(C10*3)))),""),CONCATENATE(IF((E10*(1+(C10*3)))+(C10*H10)&gt;0," O",""),IF((E10*(1+(C10*3)))+(C10*H10)&gt;1,VALUE((E10*(1+(C10*3)))+(C10*H10)),"")),IF(F10=0,"",CONCATENATE("(OH)",IF((F10*(1+(C10*3)))+(C10*(4-H10))&gt;1,VALUE((F10*(1+(C10*3)))+(C10*(4-H10))),""))),IF(G10=0,"",CONCATENATE("(OH2)",IF(G10&gt;1,VALUE(G10),""))))),"]",IF(M10="","",IF(J10&gt;1,(CONCATENATE(VALUE(J10),"+")),"+"))))</f>
        <v>[Al13(OH)36(OH2)5]3+</v>
      </c>
      <c r="O10" s="5" t="str">
        <f aca="false">IF(C10=0,IF(M10="","",CONCATENATE("[",IF(M10="","",CONCATENATE("Al",IF(D10&gt;1,VALUE(D10),""),IF(E10=0,"",CONCATENATE(" O",IF(E10&gt;1,VALUE(E10),""))),IF(F10=0,"",CONCATENATE("(OH)",IF(F10&gt;1,VALUE(F10),""))),IF(G10=0,"",CONCATENATE("(OH2)",IF(G10&gt;1,VALUE(G10),""))))),"]",IF(M10="","",IF(J10&gt;1,(CONCATENATE(VALUE(J10),"+")),"+")))),CONCATENATE("[",S10,IF(P10&gt;1,VALUE(P10),""),IF((D10*3)&gt;((E10*2)+F10),"+","")," ]",VALUE(4)," ",T10,IF(H10&gt;0,VALUE(H10+1),""),"-"," "))</f>
        <v>[[Al3(OH)8(OH2)5]+ ]4 [Al(OH)4]- </v>
      </c>
      <c r="P10" s="5" t="n">
        <f aca="false">IF((3*D10)-(2*E10)-F10&gt;0, (3*D10)-(2*E10)-F10, 0)</f>
        <v>1</v>
      </c>
      <c r="Q10" s="5" t="n">
        <f aca="false">(27*D10)+(16*(E10+F10+G10))+(F10+(G10*2))</f>
        <v>307</v>
      </c>
      <c r="R10" s="5" t="n">
        <f aca="false">27+(16*(H10+(4-H10)))+(4-H10)</f>
        <v>95</v>
      </c>
      <c r="S10" s="5" t="str">
        <f aca="false">CONCATENATE("[",CONCATENATE("Al",IF(D10&gt;1,VALUE(D10),""),IF(E10=0,"",CONCATENATE(" O",IF(E10&gt;1,VALUE(E10),""))),IF(F10=0,"",CONCATENATE("(OH)",IF(F10&gt;1,VALUE(F10),""))),IF(G10=0,"",CONCATENATE("(OH2)",IF(G10&gt;1,VALUE(G10),"")))),"]")</f>
        <v>[Al3(OH)8(OH2)5]</v>
      </c>
      <c r="T10" s="5" t="str">
        <f aca="false">CONCATENATE("[",CONCATENATE("Al",IF(H10=0,"",CONCATENATE("O",IF(H10&gt;1,VALUE(H10),""))),CONCATENATE(IF((4-H10)&gt;0,"(OH)",""),IF((4-H10)&gt;1,VALUE(4-H10),""))),"]")</f>
        <v>[Al(OH)4]</v>
      </c>
    </row>
    <row r="11" s="4" customFormat="true" ht="14.05" hidden="false" customHeight="false" outlineLevel="0" collapsed="false">
      <c r="A11" s="5" t="n">
        <f aca="false">A10</f>
        <v>6</v>
      </c>
      <c r="B11" s="5" t="n">
        <v>0</v>
      </c>
      <c r="C11" s="5" t="n">
        <f aca="false">C10</f>
        <v>1</v>
      </c>
      <c r="D11" s="5" t="n">
        <f aca="false">D10</f>
        <v>3</v>
      </c>
      <c r="E11" s="5" t="n">
        <f aca="false">E10</f>
        <v>0</v>
      </c>
      <c r="F11" s="5" t="n">
        <f aca="false">F10+1</f>
        <v>9</v>
      </c>
      <c r="G11" s="5" t="n">
        <f aca="false">IF(C11=0,((A11-2)*D11)+2-(E11+F11),IF((D11*(A11-2))-(C11-2)-(E11+F11)&gt;-1,(D11*(A11-2))-(C11-2)-(E11+F11),0))</f>
        <v>4</v>
      </c>
      <c r="H11" s="5" t="n">
        <f aca="false">H10</f>
        <v>0</v>
      </c>
      <c r="I11" s="5" t="n">
        <f aca="false">IF(C11=0,(27*D11)+(16*(E11+F11+G11))+(F11+(G11*2)),(Q11*4)+R11)</f>
        <v>1319</v>
      </c>
      <c r="J11" s="5" t="str">
        <f aca="false">IF(C11=0,IF((3*D11)-(2*E11)-F11&gt;0, (3*D11)-(2*E11)-F11, ""),IF((P11*4)-(H11+1)&gt;0,(P11*4)-(H11+1),""))</f>
        <v/>
      </c>
      <c r="K11" s="6" t="str">
        <f aca="false">IF(J11="", "no cation", I11/J11)</f>
        <v>no cation</v>
      </c>
      <c r="L11" s="7" t="str">
        <f aca="false">IF(J11="","",K11)</f>
        <v/>
      </c>
      <c r="M11" s="5" t="str">
        <f aca="false">IF(J11="","","Y")</f>
        <v/>
      </c>
      <c r="N11" s="5" t="str">
        <f aca="false">IF(M11="","",CONCATENATE("[",IF(M11="","",CONCATENATE("Al",IF(C11+(D11*(1+(C11*3)))&gt;1,VALUE(C11+(D11*(1+(C11*3)))),""),CONCATENATE(IF((E11*(1+(C11*3)))+(C11*H11)&gt;0," O",""),IF((E11*(1+(C11*3)))+(C11*H11)&gt;1,VALUE((E11*(1+(C11*3)))+(C11*H11)),"")),IF(F11=0,"",CONCATENATE("(OH)",IF((F11*(1+(C11*3)))+(C11*(4-H11))&gt;1,VALUE((F11*(1+(C11*3)))+(C11*(4-H11))),""))),IF(G11=0,"",CONCATENATE("(OH2)",IF(G11&gt;1,VALUE(G11),""))))),"]",IF(M11="","",IF(J11&gt;1,(CONCATENATE(VALUE(J11),"+")),"+"))))</f>
        <v/>
      </c>
      <c r="O11" s="5" t="str">
        <f aca="false">IF(C11=0,IF(M11="","",CONCATENATE("[",IF(M11="","",CONCATENATE("Al",IF(D11&gt;1,VALUE(D11),""),IF(E11=0,"",CONCATENATE(" O",IF(E11&gt;1,VALUE(E11),""))),IF(F11=0,"",CONCATENATE("(OH)",IF(F11&gt;1,VALUE(F11),""))),IF(G11=0,"",CONCATENATE("(OH2)",IF(G11&gt;1,VALUE(G11),""))))),"]",IF(M11="","",IF(J11&gt;1,(CONCATENATE(VALUE(J11),"+")),"+")))),CONCATENATE("[",S11,IF(P11&gt;1,VALUE(P11),""),IF((D11*3)&gt;((E11*2)+F11),"+","")," ]",VALUE(4)," ",T11,IF(H11&gt;0,VALUE(H11+1),""),"-"," "))</f>
        <v>[[Al3(OH)9(OH2)4] ]4 [Al(OH)4]- </v>
      </c>
      <c r="P11" s="5" t="n">
        <f aca="false">IF((3*D11)-(2*E11)-F11&gt;0, (3*D11)-(2*E11)-F11, 0)</f>
        <v>0</v>
      </c>
      <c r="Q11" s="5" t="n">
        <f aca="false">(27*D11)+(16*(E11+F11+G11))+(F11+(G11*2))</f>
        <v>306</v>
      </c>
      <c r="R11" s="5" t="n">
        <f aca="false">27+(16*(H11+(4-H11)))+(4-H11)</f>
        <v>95</v>
      </c>
      <c r="S11" s="5" t="str">
        <f aca="false">CONCATENATE("[",CONCATENATE("Al",IF(D11&gt;1,VALUE(D11),""),IF(E11=0,"",CONCATENATE(" O",IF(E11&gt;1,VALUE(E11),""))),IF(F11=0,"",CONCATENATE("(OH)",IF(F11&gt;1,VALUE(F11),""))),IF(G11=0,"",CONCATENATE("(OH2)",IF(G11&gt;1,VALUE(G11),"")))),"]")</f>
        <v>[Al3(OH)9(OH2)4]</v>
      </c>
      <c r="T11" s="5" t="str">
        <f aca="false">CONCATENATE("[",CONCATENATE("Al",IF(H11=0,"",CONCATENATE("O",IF(H11&gt;1,VALUE(H11),""))),CONCATENATE(IF((4-H11)&gt;0,"(OH)",""),IF((4-H11)&gt;1,VALUE(4-H11),""))),"]")</f>
        <v>[Al(OH)4]</v>
      </c>
    </row>
    <row r="12" s="4" customFormat="true" ht="14.05" hidden="false" customHeight="false" outlineLevel="0" collapsed="false">
      <c r="A12" s="3" t="n">
        <v>6</v>
      </c>
      <c r="B12" s="5" t="n">
        <v>0</v>
      </c>
      <c r="C12" s="3" t="n">
        <v>1</v>
      </c>
      <c r="D12" s="3" t="n">
        <v>3</v>
      </c>
      <c r="E12" s="3" t="n">
        <v>1</v>
      </c>
      <c r="F12" s="5" t="n">
        <v>0</v>
      </c>
      <c r="G12" s="5" t="n">
        <f aca="false">IF(C12=0,((A12-2)*D12)+2-(E12+F12),IF((D12*(A12-2))-(C12-2)-(E12+F12)&gt;-1,(D12*(A12-2))-(C12-2)-(E12+F12),0))</f>
        <v>12</v>
      </c>
      <c r="H12" s="3" t="n">
        <v>0</v>
      </c>
      <c r="I12" s="5" t="n">
        <f aca="false">IF(C12=0,(27*D12)+(16*(E12+F12+G12))+(F12+(G12*2)),(Q12*4)+R12)</f>
        <v>1347</v>
      </c>
      <c r="J12" s="5" t="n">
        <f aca="false">IF(C12=0,IF((3*D12)-(2*E12)-F12&gt;0, (3*D12)-(2*E12)-F12, ""),IF((P12*4)-(H12+1)&gt;0,(P12*4)-(H12+1),""))</f>
        <v>27</v>
      </c>
      <c r="K12" s="6" t="n">
        <f aca="false">IF(J12="", "no cation", I12/J12)</f>
        <v>49.8888888888889</v>
      </c>
      <c r="L12" s="7" t="n">
        <f aca="false">IF(J12="","",K12)</f>
        <v>49.8888888888889</v>
      </c>
      <c r="M12" s="5" t="str">
        <f aca="false">IF(J12="","","Y")</f>
        <v>Y</v>
      </c>
      <c r="N12" s="5" t="str">
        <f aca="false">IF(M12="","",CONCATENATE("[",IF(M12="","",CONCATENATE("Al",IF(C12+(D12*(1+(C12*3)))&gt;1,VALUE(C12+(D12*(1+(C12*3)))),""),CONCATENATE(IF((E12*(1+(C12*3)))+(C12*H12)&gt;0," O",""),IF((E12*(1+(C12*3)))+(C12*H12)&gt;1,VALUE((E12*(1+(C12*3)))+(C12*H12)),"")),IF(F12=0,"",CONCATENATE("(OH)",IF((F12*(1+(C12*3)))+(C12*(4-H12))&gt;1,VALUE((F12*(1+(C12*3)))+(C12*(4-H12))),""))),IF(G12=0,"",CONCATENATE("(OH2)",IF(G12&gt;1,VALUE(G12),""))))),"]",IF(M12="","",IF(J12&gt;1,(CONCATENATE(VALUE(J12),"+")),"+"))))</f>
        <v>[Al13 O4(OH2)12]27+</v>
      </c>
      <c r="O12" s="5" t="str">
        <f aca="false">IF(C12=0,IF(M12="","",CONCATENATE("[",IF(M12="","",CONCATENATE("Al",IF(D12&gt;1,VALUE(D12),""),IF(E12=0,"",CONCATENATE(" O",IF(E12&gt;1,VALUE(E12),""))),IF(F12=0,"",CONCATENATE("(OH)",IF(F12&gt;1,VALUE(F12),""))),IF(G12=0,"",CONCATENATE("(OH2)",IF(G12&gt;1,VALUE(G12),""))))),"]",IF(M12="","",IF(J12&gt;1,(CONCATENATE(VALUE(J12),"+")),"+")))),CONCATENATE("[",S12,IF(P12&gt;1,VALUE(P12),""),IF((D12*3)&gt;((E12*2)+F12),"+","")," ]",VALUE(4)," ",T12,IF(H12&gt;0,VALUE(H12+1),""),"-"," "))</f>
        <v>[[Al3 O(OH2)12]7+ ]4 [Al(OH)4]- </v>
      </c>
      <c r="P12" s="5" t="n">
        <f aca="false">IF((3*D12)-(2*E12)-F12&gt;0, (3*D12)-(2*E12)-F12, 0)</f>
        <v>7</v>
      </c>
      <c r="Q12" s="5" t="n">
        <f aca="false">(27*D12)+(16*(E12+F12+G12))+(F12+(G12*2))</f>
        <v>313</v>
      </c>
      <c r="R12" s="5" t="n">
        <f aca="false">27+(16*(H12+(4-H12)))+(4-H12)</f>
        <v>95</v>
      </c>
      <c r="S12" s="5" t="str">
        <f aca="false">CONCATENATE("[",CONCATENATE("Al",IF(D12&gt;1,VALUE(D12),""),IF(E12=0,"",CONCATENATE(" O",IF(E12&gt;1,VALUE(E12),""))),IF(F12=0,"",CONCATENATE("(OH)",IF(F12&gt;1,VALUE(F12),""))),IF(G12=0,"",CONCATENATE("(OH2)",IF(G12&gt;1,VALUE(G12),"")))),"]")</f>
        <v>[Al3 O(OH2)12]</v>
      </c>
      <c r="T12" s="5" t="str">
        <f aca="false">CONCATENATE("[",CONCATENATE("Al",IF(H12=0,"",CONCATENATE("O",IF(H12&gt;1,VALUE(H12),""))),CONCATENATE(IF((4-H12)&gt;0,"(OH)",""),IF((4-H12)&gt;1,VALUE(4-H12),""))),"]")</f>
        <v>[Al(OH)4]</v>
      </c>
    </row>
    <row r="13" s="4" customFormat="true" ht="14.05" hidden="false" customHeight="false" outlineLevel="0" collapsed="false">
      <c r="A13" s="5" t="n">
        <f aca="false">A12</f>
        <v>6</v>
      </c>
      <c r="B13" s="5" t="n">
        <v>0</v>
      </c>
      <c r="C13" s="5" t="n">
        <f aca="false">C12</f>
        <v>1</v>
      </c>
      <c r="D13" s="5" t="n">
        <f aca="false">D12</f>
        <v>3</v>
      </c>
      <c r="E13" s="5" t="n">
        <f aca="false">E12</f>
        <v>1</v>
      </c>
      <c r="F13" s="5" t="n">
        <f aca="false">F12+1</f>
        <v>1</v>
      </c>
      <c r="G13" s="5" t="n">
        <f aca="false">IF(C13=0,((A13-2)*D13)+2-(E13+F13),IF((D13*(A13-2))-(C13-2)-(E13+F13)&gt;-1,(D13*(A13-2))-(C13-2)-(E13+F13),0))</f>
        <v>11</v>
      </c>
      <c r="H13" s="5" t="n">
        <f aca="false">H12</f>
        <v>0</v>
      </c>
      <c r="I13" s="5" t="n">
        <f aca="false">IF(C13=0,(27*D13)+(16*(E13+F13+G13))+(F13+(G13*2)),(Q13*4)+R13)</f>
        <v>1343</v>
      </c>
      <c r="J13" s="5" t="n">
        <f aca="false">IF(C13=0,IF((3*D13)-(2*E13)-F13&gt;0, (3*D13)-(2*E13)-F13, ""),IF((P13*4)-(H13+1)&gt;0,(P13*4)-(H13+1),""))</f>
        <v>23</v>
      </c>
      <c r="K13" s="6" t="n">
        <f aca="false">IF(J13="", "no cation", I13/J13)</f>
        <v>58.3913043478261</v>
      </c>
      <c r="L13" s="7" t="n">
        <f aca="false">IF(J13="","",K13)</f>
        <v>58.3913043478261</v>
      </c>
      <c r="M13" s="5" t="str">
        <f aca="false">IF(J13="","","Y")</f>
        <v>Y</v>
      </c>
      <c r="N13" s="5" t="str">
        <f aca="false">IF(M13="","",CONCATENATE("[",IF(M13="","",CONCATENATE("Al",IF(C13+(D13*(1+(C13*3)))&gt;1,VALUE(C13+(D13*(1+(C13*3)))),""),CONCATENATE(IF((E13*(1+(C13*3)))+(C13*H13)&gt;0," O",""),IF((E13*(1+(C13*3)))+(C13*H13)&gt;1,VALUE((E13*(1+(C13*3)))+(C13*H13)),"")),IF(F13=0,"",CONCATENATE("(OH)",IF((F13*(1+(C13*3)))+(C13*(4-H13))&gt;1,VALUE((F13*(1+(C13*3)))+(C13*(4-H13))),""))),IF(G13=0,"",CONCATENATE("(OH2)",IF(G13&gt;1,VALUE(G13),""))))),"]",IF(M13="","",IF(J13&gt;1,(CONCATENATE(VALUE(J13),"+")),"+"))))</f>
        <v>[Al13 O4(OH)8(OH2)11]23+</v>
      </c>
      <c r="O13" s="5" t="str">
        <f aca="false">IF(C13=0,IF(M13="","",CONCATENATE("[",IF(M13="","",CONCATENATE("Al",IF(D13&gt;1,VALUE(D13),""),IF(E13=0,"",CONCATENATE(" O",IF(E13&gt;1,VALUE(E13),""))),IF(F13=0,"",CONCATENATE("(OH)",IF(F13&gt;1,VALUE(F13),""))),IF(G13=0,"",CONCATENATE("(OH2)",IF(G13&gt;1,VALUE(G13),""))))),"]",IF(M13="","",IF(J13&gt;1,(CONCATENATE(VALUE(J13),"+")),"+")))),CONCATENATE("[",S13,IF(P13&gt;1,VALUE(P13),""),IF((D13*3)&gt;((E13*2)+F13),"+","")," ]",VALUE(4)," ",T13,IF(H13&gt;0,VALUE(H13+1),""),"-"," "))</f>
        <v>[[Al3 O(OH)(OH2)11]6+ ]4 [Al(OH)4]- </v>
      </c>
      <c r="P13" s="5" t="n">
        <f aca="false">IF((3*D13)-(2*E13)-F13&gt;0, (3*D13)-(2*E13)-F13, 0)</f>
        <v>6</v>
      </c>
      <c r="Q13" s="5" t="n">
        <f aca="false">(27*D13)+(16*(E13+F13+G13))+(F13+(G13*2))</f>
        <v>312</v>
      </c>
      <c r="R13" s="5" t="n">
        <f aca="false">27+(16*(H13+(4-H13)))+(4-H13)</f>
        <v>95</v>
      </c>
      <c r="S13" s="5" t="str">
        <f aca="false">CONCATENATE("[",CONCATENATE("Al",IF(D13&gt;1,VALUE(D13),""),IF(E13=0,"",CONCATENATE(" O",IF(E13&gt;1,VALUE(E13),""))),IF(F13=0,"",CONCATENATE("(OH)",IF(F13&gt;1,VALUE(F13),""))),IF(G13=0,"",CONCATENATE("(OH2)",IF(G13&gt;1,VALUE(G13),"")))),"]")</f>
        <v>[Al3 O(OH)(OH2)11]</v>
      </c>
      <c r="T13" s="5" t="str">
        <f aca="false">CONCATENATE("[",CONCATENATE("Al",IF(H13=0,"",CONCATENATE("O",IF(H13&gt;1,VALUE(H13),""))),CONCATENATE(IF((4-H13)&gt;0,"(OH)",""),IF((4-H13)&gt;1,VALUE(4-H13),""))),"]")</f>
        <v>[Al(OH)4]</v>
      </c>
    </row>
    <row r="14" s="4" customFormat="true" ht="14.05" hidden="false" customHeight="false" outlineLevel="0" collapsed="false">
      <c r="A14" s="5" t="n">
        <f aca="false">A13</f>
        <v>6</v>
      </c>
      <c r="B14" s="5" t="n">
        <v>0</v>
      </c>
      <c r="C14" s="5" t="n">
        <f aca="false">C13</f>
        <v>1</v>
      </c>
      <c r="D14" s="5" t="n">
        <f aca="false">D13</f>
        <v>3</v>
      </c>
      <c r="E14" s="5" t="n">
        <f aca="false">E13</f>
        <v>1</v>
      </c>
      <c r="F14" s="5" t="n">
        <f aca="false">F13+1</f>
        <v>2</v>
      </c>
      <c r="G14" s="5" t="n">
        <f aca="false">IF(C14=0,((A14-2)*D14)+2-(E14+F14),IF((D14*(A14-2))-(C14-2)-(E14+F14)&gt;-1,(D14*(A14-2))-(C14-2)-(E14+F14),0))</f>
        <v>10</v>
      </c>
      <c r="H14" s="5" t="n">
        <f aca="false">H13</f>
        <v>0</v>
      </c>
      <c r="I14" s="5" t="n">
        <f aca="false">IF(C14=0,(27*D14)+(16*(E14+F14+G14))+(F14+(G14*2)),(Q14*4)+R14)</f>
        <v>1339</v>
      </c>
      <c r="J14" s="5" t="n">
        <f aca="false">IF(C14=0,IF((3*D14)-(2*E14)-F14&gt;0, (3*D14)-(2*E14)-F14, ""),IF((P14*4)-(H14+1)&gt;0,(P14*4)-(H14+1),""))</f>
        <v>19</v>
      </c>
      <c r="K14" s="6" t="n">
        <f aca="false">IF(J14="", "no cation", I14/J14)</f>
        <v>70.4736842105263</v>
      </c>
      <c r="L14" s="7" t="n">
        <f aca="false">IF(J14="","",K14)</f>
        <v>70.4736842105263</v>
      </c>
      <c r="M14" s="5" t="str">
        <f aca="false">IF(J14="","","Y")</f>
        <v>Y</v>
      </c>
      <c r="N14" s="5" t="str">
        <f aca="false">IF(M14="","",CONCATENATE("[",IF(M14="","",CONCATENATE("Al",IF(C14+(D14*(1+(C14*3)))&gt;1,VALUE(C14+(D14*(1+(C14*3)))),""),CONCATENATE(IF((E14*(1+(C14*3)))+(C14*H14)&gt;0," O",""),IF((E14*(1+(C14*3)))+(C14*H14)&gt;1,VALUE((E14*(1+(C14*3)))+(C14*H14)),"")),IF(F14=0,"",CONCATENATE("(OH)",IF((F14*(1+(C14*3)))+(C14*(4-H14))&gt;1,VALUE((F14*(1+(C14*3)))+(C14*(4-H14))),""))),IF(G14=0,"",CONCATENATE("(OH2)",IF(G14&gt;1,VALUE(G14),""))))),"]",IF(M14="","",IF(J14&gt;1,(CONCATENATE(VALUE(J14),"+")),"+"))))</f>
        <v>[Al13 O4(OH)12(OH2)10]19+</v>
      </c>
      <c r="O14" s="5" t="str">
        <f aca="false">IF(C14=0,IF(M14="","",CONCATENATE("[",IF(M14="","",CONCATENATE("Al",IF(D14&gt;1,VALUE(D14),""),IF(E14=0,"",CONCATENATE(" O",IF(E14&gt;1,VALUE(E14),""))),IF(F14=0,"",CONCATENATE("(OH)",IF(F14&gt;1,VALUE(F14),""))),IF(G14=0,"",CONCATENATE("(OH2)",IF(G14&gt;1,VALUE(G14),""))))),"]",IF(M14="","",IF(J14&gt;1,(CONCATENATE(VALUE(J14),"+")),"+")))),CONCATENATE("[",S14,IF(P14&gt;1,VALUE(P14),""),IF((D14*3)&gt;((E14*2)+F14),"+","")," ]",VALUE(4)," ",T14,IF(H14&gt;0,VALUE(H14+1),""),"-"," "))</f>
        <v>[[Al3 O(OH)2(OH2)10]5+ ]4 [Al(OH)4]- </v>
      </c>
      <c r="P14" s="5" t="n">
        <f aca="false">IF((3*D14)-(2*E14)-F14&gt;0, (3*D14)-(2*E14)-F14, 0)</f>
        <v>5</v>
      </c>
      <c r="Q14" s="5" t="n">
        <f aca="false">(27*D14)+(16*(E14+F14+G14))+(F14+(G14*2))</f>
        <v>311</v>
      </c>
      <c r="R14" s="5" t="n">
        <f aca="false">27+(16*(H14+(4-H14)))+(4-H14)</f>
        <v>95</v>
      </c>
      <c r="S14" s="5" t="str">
        <f aca="false">CONCATENATE("[",CONCATENATE("Al",IF(D14&gt;1,VALUE(D14),""),IF(E14=0,"",CONCATENATE(" O",IF(E14&gt;1,VALUE(E14),""))),IF(F14=0,"",CONCATENATE("(OH)",IF(F14&gt;1,VALUE(F14),""))),IF(G14=0,"",CONCATENATE("(OH2)",IF(G14&gt;1,VALUE(G14),"")))),"]")</f>
        <v>[Al3 O(OH)2(OH2)10]</v>
      </c>
      <c r="T14" s="5" t="str">
        <f aca="false">CONCATENATE("[",CONCATENATE("Al",IF(H14=0,"",CONCATENATE("O",IF(H14&gt;1,VALUE(H14),""))),CONCATENATE(IF((4-H14)&gt;0,"(OH)",""),IF((4-H14)&gt;1,VALUE(4-H14),""))),"]")</f>
        <v>[Al(OH)4]</v>
      </c>
    </row>
    <row r="15" s="4" customFormat="true" ht="14.05" hidden="false" customHeight="false" outlineLevel="0" collapsed="false">
      <c r="A15" s="5" t="n">
        <f aca="false">A14</f>
        <v>6</v>
      </c>
      <c r="B15" s="5" t="n">
        <v>0</v>
      </c>
      <c r="C15" s="5" t="n">
        <f aca="false">C14</f>
        <v>1</v>
      </c>
      <c r="D15" s="5" t="n">
        <f aca="false">D14</f>
        <v>3</v>
      </c>
      <c r="E15" s="5" t="n">
        <f aca="false">E14</f>
        <v>1</v>
      </c>
      <c r="F15" s="5" t="n">
        <f aca="false">F14+1</f>
        <v>3</v>
      </c>
      <c r="G15" s="5" t="n">
        <f aca="false">IF(C15=0,((A15-2)*D15)+2-(E15+F15),IF((D15*(A15-2))-(C15-2)-(E15+F15)&gt;-1,(D15*(A15-2))-(C15-2)-(E15+F15),0))</f>
        <v>9</v>
      </c>
      <c r="H15" s="5" t="n">
        <f aca="false">H14</f>
        <v>0</v>
      </c>
      <c r="I15" s="5" t="n">
        <f aca="false">IF(C15=0,(27*D15)+(16*(E15+F15+G15))+(F15+(G15*2)),(Q15*4)+R15)</f>
        <v>1335</v>
      </c>
      <c r="J15" s="5" t="n">
        <f aca="false">IF(C15=0,IF((3*D15)-(2*E15)-F15&gt;0, (3*D15)-(2*E15)-F15, ""),IF((P15*4)-(H15+1)&gt;0,(P15*4)-(H15+1),""))</f>
        <v>15</v>
      </c>
      <c r="K15" s="6" t="n">
        <f aca="false">IF(J15="", "no cation", I15/J15)</f>
        <v>89</v>
      </c>
      <c r="L15" s="7" t="n">
        <f aca="false">IF(J15="","",K15)</f>
        <v>89</v>
      </c>
      <c r="M15" s="5" t="str">
        <f aca="false">IF(J15="","","Y")</f>
        <v>Y</v>
      </c>
      <c r="N15" s="5" t="str">
        <f aca="false">IF(M15="","",CONCATENATE("[",IF(M15="","",CONCATENATE("Al",IF(C15+(D15*(1+(C15*3)))&gt;1,VALUE(C15+(D15*(1+(C15*3)))),""),CONCATENATE(IF((E15*(1+(C15*3)))+(C15*H15)&gt;0," O",""),IF((E15*(1+(C15*3)))+(C15*H15)&gt;1,VALUE((E15*(1+(C15*3)))+(C15*H15)),"")),IF(F15=0,"",CONCATENATE("(OH)",IF((F15*(1+(C15*3)))+(C15*(4-H15))&gt;1,VALUE((F15*(1+(C15*3)))+(C15*(4-H15))),""))),IF(G15=0,"",CONCATENATE("(OH2)",IF(G15&gt;1,VALUE(G15),""))))),"]",IF(M15="","",IF(J15&gt;1,(CONCATENATE(VALUE(J15),"+")),"+"))))</f>
        <v>[Al13 O4(OH)16(OH2)9]15+</v>
      </c>
      <c r="O15" s="5" t="str">
        <f aca="false">IF(C15=0,IF(M15="","",CONCATENATE("[",IF(M15="","",CONCATENATE("Al",IF(D15&gt;1,VALUE(D15),""),IF(E15=0,"",CONCATENATE(" O",IF(E15&gt;1,VALUE(E15),""))),IF(F15=0,"",CONCATENATE("(OH)",IF(F15&gt;1,VALUE(F15),""))),IF(G15=0,"",CONCATENATE("(OH2)",IF(G15&gt;1,VALUE(G15),""))))),"]",IF(M15="","",IF(J15&gt;1,(CONCATENATE(VALUE(J15),"+")),"+")))),CONCATENATE("[",S15,IF(P15&gt;1,VALUE(P15),""),IF((D15*3)&gt;((E15*2)+F15),"+","")," ]",VALUE(4)," ",T15,IF(H15&gt;0,VALUE(H15+1),""),"-"," "))</f>
        <v>[[Al3 O(OH)3(OH2)9]4+ ]4 [Al(OH)4]- </v>
      </c>
      <c r="P15" s="5" t="n">
        <f aca="false">IF((3*D15)-(2*E15)-F15&gt;0, (3*D15)-(2*E15)-F15, 0)</f>
        <v>4</v>
      </c>
      <c r="Q15" s="5" t="n">
        <f aca="false">(27*D15)+(16*(E15+F15+G15))+(F15+(G15*2))</f>
        <v>310</v>
      </c>
      <c r="R15" s="5" t="n">
        <f aca="false">27+(16*(H15+(4-H15)))+(4-H15)</f>
        <v>95</v>
      </c>
      <c r="S15" s="5" t="str">
        <f aca="false">CONCATENATE("[",CONCATENATE("Al",IF(D15&gt;1,VALUE(D15),""),IF(E15=0,"",CONCATENATE(" O",IF(E15&gt;1,VALUE(E15),""))),IF(F15=0,"",CONCATENATE("(OH)",IF(F15&gt;1,VALUE(F15),""))),IF(G15=0,"",CONCATENATE("(OH2)",IF(G15&gt;1,VALUE(G15),"")))),"]")</f>
        <v>[Al3 O(OH)3(OH2)9]</v>
      </c>
      <c r="T15" s="5" t="str">
        <f aca="false">CONCATENATE("[",CONCATENATE("Al",IF(H15=0,"",CONCATENATE("O",IF(H15&gt;1,VALUE(H15),""))),CONCATENATE(IF((4-H15)&gt;0,"(OH)",""),IF((4-H15)&gt;1,VALUE(4-H15),""))),"]")</f>
        <v>[Al(OH)4]</v>
      </c>
    </row>
    <row r="16" s="4" customFormat="true" ht="14.05" hidden="false" customHeight="false" outlineLevel="0" collapsed="false">
      <c r="A16" s="5" t="n">
        <f aca="false">A15</f>
        <v>6</v>
      </c>
      <c r="B16" s="5" t="n">
        <v>0</v>
      </c>
      <c r="C16" s="5" t="n">
        <f aca="false">C15</f>
        <v>1</v>
      </c>
      <c r="D16" s="5" t="n">
        <f aca="false">D15</f>
        <v>3</v>
      </c>
      <c r="E16" s="5" t="n">
        <f aca="false">E15</f>
        <v>1</v>
      </c>
      <c r="F16" s="5" t="n">
        <f aca="false">F15+1</f>
        <v>4</v>
      </c>
      <c r="G16" s="5" t="n">
        <f aca="false">IF(C16=0,((A16-2)*D16)+2-(E16+F16),IF((D16*(A16-2))-(C16-2)-(E16+F16)&gt;-1,(D16*(A16-2))-(C16-2)-(E16+F16),0))</f>
        <v>8</v>
      </c>
      <c r="H16" s="5" t="n">
        <f aca="false">H15</f>
        <v>0</v>
      </c>
      <c r="I16" s="5" t="n">
        <f aca="false">IF(C16=0,(27*D16)+(16*(E16+F16+G16))+(F16+(G16*2)),(Q16*4)+R16)</f>
        <v>1331</v>
      </c>
      <c r="J16" s="5" t="n">
        <f aca="false">IF(C16=0,IF((3*D16)-(2*E16)-F16&gt;0, (3*D16)-(2*E16)-F16, ""),IF((P16*4)-(H16+1)&gt;0,(P16*4)-(H16+1),""))</f>
        <v>11</v>
      </c>
      <c r="K16" s="6" t="n">
        <f aca="false">IF(J16="", "no cation", I16/J16)</f>
        <v>121</v>
      </c>
      <c r="L16" s="7" t="n">
        <f aca="false">IF(J16="","",K16)</f>
        <v>121</v>
      </c>
      <c r="M16" s="5" t="str">
        <f aca="false">IF(J16="","","Y")</f>
        <v>Y</v>
      </c>
      <c r="N16" s="5" t="str">
        <f aca="false">IF(M16="","",CONCATENATE("[",IF(M16="","",CONCATENATE("Al",IF(C16+(D16*(1+(C16*3)))&gt;1,VALUE(C16+(D16*(1+(C16*3)))),""),CONCATENATE(IF((E16*(1+(C16*3)))+(C16*H16)&gt;0," O",""),IF((E16*(1+(C16*3)))+(C16*H16)&gt;1,VALUE((E16*(1+(C16*3)))+(C16*H16)),"")),IF(F16=0,"",CONCATENATE("(OH)",IF((F16*(1+(C16*3)))+(C16*(4-H16))&gt;1,VALUE((F16*(1+(C16*3)))+(C16*(4-H16))),""))),IF(G16=0,"",CONCATENATE("(OH2)",IF(G16&gt;1,VALUE(G16),""))))),"]",IF(M16="","",IF(J16&gt;1,(CONCATENATE(VALUE(J16),"+")),"+"))))</f>
        <v>[Al13 O4(OH)20(OH2)8]11+</v>
      </c>
      <c r="O16" s="5" t="str">
        <f aca="false">IF(C16=0,IF(M16="","",CONCATENATE("[",IF(M16="","",CONCATENATE("Al",IF(D16&gt;1,VALUE(D16),""),IF(E16=0,"",CONCATENATE(" O",IF(E16&gt;1,VALUE(E16),""))),IF(F16=0,"",CONCATENATE("(OH)",IF(F16&gt;1,VALUE(F16),""))),IF(G16=0,"",CONCATENATE("(OH2)",IF(G16&gt;1,VALUE(G16),""))))),"]",IF(M16="","",IF(J16&gt;1,(CONCATENATE(VALUE(J16),"+")),"+")))),CONCATENATE("[",S16,IF(P16&gt;1,VALUE(P16),""),IF((D16*3)&gt;((E16*2)+F16),"+","")," ]",VALUE(4)," ",T16,IF(H16&gt;0,VALUE(H16+1),""),"-"," "))</f>
        <v>[[Al3 O(OH)4(OH2)8]3+ ]4 [Al(OH)4]- </v>
      </c>
      <c r="P16" s="5" t="n">
        <f aca="false">IF((3*D16)-(2*E16)-F16&gt;0, (3*D16)-(2*E16)-F16, 0)</f>
        <v>3</v>
      </c>
      <c r="Q16" s="5" t="n">
        <f aca="false">(27*D16)+(16*(E16+F16+G16))+(F16+(G16*2))</f>
        <v>309</v>
      </c>
      <c r="R16" s="5" t="n">
        <f aca="false">27+(16*(H16+(4-H16)))+(4-H16)</f>
        <v>95</v>
      </c>
      <c r="S16" s="5" t="str">
        <f aca="false">CONCATENATE("[",CONCATENATE("Al",IF(D16&gt;1,VALUE(D16),""),IF(E16=0,"",CONCATENATE(" O",IF(E16&gt;1,VALUE(E16),""))),IF(F16=0,"",CONCATENATE("(OH)",IF(F16&gt;1,VALUE(F16),""))),IF(G16=0,"",CONCATENATE("(OH2)",IF(G16&gt;1,VALUE(G16),"")))),"]")</f>
        <v>[Al3 O(OH)4(OH2)8]</v>
      </c>
      <c r="T16" s="5" t="str">
        <f aca="false">CONCATENATE("[",CONCATENATE("Al",IF(H16=0,"",CONCATENATE("O",IF(H16&gt;1,VALUE(H16),""))),CONCATENATE(IF((4-H16)&gt;0,"(OH)",""),IF((4-H16)&gt;1,VALUE(4-H16),""))),"]")</f>
        <v>[Al(OH)4]</v>
      </c>
    </row>
    <row r="17" s="4" customFormat="true" ht="14.05" hidden="false" customHeight="false" outlineLevel="0" collapsed="false">
      <c r="A17" s="5" t="n">
        <f aca="false">A16</f>
        <v>6</v>
      </c>
      <c r="B17" s="5" t="n">
        <v>0</v>
      </c>
      <c r="C17" s="5" t="n">
        <f aca="false">C16</f>
        <v>1</v>
      </c>
      <c r="D17" s="5" t="n">
        <f aca="false">D16</f>
        <v>3</v>
      </c>
      <c r="E17" s="5" t="n">
        <f aca="false">E16</f>
        <v>1</v>
      </c>
      <c r="F17" s="5" t="n">
        <f aca="false">F16+1</f>
        <v>5</v>
      </c>
      <c r="G17" s="5" t="n">
        <f aca="false">IF(C17=0,((A17-2)*D17)+2-(E17+F17),IF((D17*(A17-2))-(C17-2)-(E17+F17)&gt;-1,(D17*(A17-2))-(C17-2)-(E17+F17),0))</f>
        <v>7</v>
      </c>
      <c r="H17" s="5" t="n">
        <f aca="false">H16</f>
        <v>0</v>
      </c>
      <c r="I17" s="5" t="n">
        <f aca="false">IF(C17=0,(27*D17)+(16*(E17+F17+G17))+(F17+(G17*2)),(Q17*4)+R17)</f>
        <v>1327</v>
      </c>
      <c r="J17" s="5" t="n">
        <f aca="false">IF(C17=0,IF((3*D17)-(2*E17)-F17&gt;0, (3*D17)-(2*E17)-F17, ""),IF((P17*4)-(H17+1)&gt;0,(P17*4)-(H17+1),""))</f>
        <v>7</v>
      </c>
      <c r="K17" s="6" t="n">
        <f aca="false">IF(J17="", "no cation", I17/J17)</f>
        <v>189.571428571429</v>
      </c>
      <c r="L17" s="7" t="n">
        <f aca="false">IF(J17="","",K17)</f>
        <v>189.571428571429</v>
      </c>
      <c r="M17" s="5" t="str">
        <f aca="false">IF(J17="","","Y")</f>
        <v>Y</v>
      </c>
      <c r="N17" s="5" t="str">
        <f aca="false">IF(M17="","",CONCATENATE("[",IF(M17="","",CONCATENATE("Al",IF(C17+(D17*(1+(C17*3)))&gt;1,VALUE(C17+(D17*(1+(C17*3)))),""),CONCATENATE(IF((E17*(1+(C17*3)))+(C17*H17)&gt;0," O",""),IF((E17*(1+(C17*3)))+(C17*H17)&gt;1,VALUE((E17*(1+(C17*3)))+(C17*H17)),"")),IF(F17=0,"",CONCATENATE("(OH)",IF((F17*(1+(C17*3)))+(C17*(4-H17))&gt;1,VALUE((F17*(1+(C17*3)))+(C17*(4-H17))),""))),IF(G17=0,"",CONCATENATE("(OH2)",IF(G17&gt;1,VALUE(G17),""))))),"]",IF(M17="","",IF(J17&gt;1,(CONCATENATE(VALUE(J17),"+")),"+"))))</f>
        <v>[Al13 O4(OH)24(OH2)7]7+</v>
      </c>
      <c r="O17" s="5" t="str">
        <f aca="false">IF(C17=0,IF(M17="","",CONCATENATE("[",IF(M17="","",CONCATENATE("Al",IF(D17&gt;1,VALUE(D17),""),IF(E17=0,"",CONCATENATE(" O",IF(E17&gt;1,VALUE(E17),""))),IF(F17=0,"",CONCATENATE("(OH)",IF(F17&gt;1,VALUE(F17),""))),IF(G17=0,"",CONCATENATE("(OH2)",IF(G17&gt;1,VALUE(G17),""))))),"]",IF(M17="","",IF(J17&gt;1,(CONCATENATE(VALUE(J17),"+")),"+")))),CONCATENATE("[",S17,IF(P17&gt;1,VALUE(P17),""),IF((D17*3)&gt;((E17*2)+F17),"+","")," ]",VALUE(4)," ",T17,IF(H17&gt;0,VALUE(H17+1),""),"-"," "))</f>
        <v>[[Al3 O(OH)5(OH2)7]2+ ]4 [Al(OH)4]- </v>
      </c>
      <c r="P17" s="5" t="n">
        <f aca="false">IF((3*D17)-(2*E17)-F17&gt;0, (3*D17)-(2*E17)-F17, 0)</f>
        <v>2</v>
      </c>
      <c r="Q17" s="5" t="n">
        <f aca="false">(27*D17)+(16*(E17+F17+G17))+(F17+(G17*2))</f>
        <v>308</v>
      </c>
      <c r="R17" s="5" t="n">
        <f aca="false">27+(16*(H17+(4-H17)))+(4-H17)</f>
        <v>95</v>
      </c>
      <c r="S17" s="5" t="str">
        <f aca="false">CONCATENATE("[",CONCATENATE("Al",IF(D17&gt;1,VALUE(D17),""),IF(E17=0,"",CONCATENATE(" O",IF(E17&gt;1,VALUE(E17),""))),IF(F17=0,"",CONCATENATE("(OH)",IF(F17&gt;1,VALUE(F17),""))),IF(G17=0,"",CONCATENATE("(OH2)",IF(G17&gt;1,VALUE(G17),"")))),"]")</f>
        <v>[Al3 O(OH)5(OH2)7]</v>
      </c>
      <c r="T17" s="5" t="str">
        <f aca="false">CONCATENATE("[",CONCATENATE("Al",IF(H17=0,"",CONCATENATE("O",IF(H17&gt;1,VALUE(H17),""))),CONCATENATE(IF((4-H17)&gt;0,"(OH)",""),IF((4-H17)&gt;1,VALUE(4-H17),""))),"]")</f>
        <v>[Al(OH)4]</v>
      </c>
    </row>
    <row r="18" s="4" customFormat="true" ht="14.05" hidden="false" customHeight="false" outlineLevel="0" collapsed="false">
      <c r="A18" s="5" t="n">
        <f aca="false">A17</f>
        <v>6</v>
      </c>
      <c r="B18" s="5" t="n">
        <v>0</v>
      </c>
      <c r="C18" s="5" t="n">
        <f aca="false">C17</f>
        <v>1</v>
      </c>
      <c r="D18" s="5" t="n">
        <f aca="false">D17</f>
        <v>3</v>
      </c>
      <c r="E18" s="5" t="n">
        <f aca="false">E17</f>
        <v>1</v>
      </c>
      <c r="F18" s="5" t="n">
        <f aca="false">F17+1</f>
        <v>6</v>
      </c>
      <c r="G18" s="5" t="n">
        <f aca="false">IF(C18=0,((A18-2)*D18)+2-(E18+F18),IF((D18*(A18-2))-(C18-2)-(E18+F18)&gt;-1,(D18*(A18-2))-(C18-2)-(E18+F18),0))</f>
        <v>6</v>
      </c>
      <c r="H18" s="5" t="n">
        <f aca="false">H17</f>
        <v>0</v>
      </c>
      <c r="I18" s="5" t="n">
        <f aca="false">IF(C18=0,(27*D18)+(16*(E18+F18+G18))+(F18+(G18*2)),(Q18*4)+R18)</f>
        <v>1323</v>
      </c>
      <c r="J18" s="5" t="n">
        <f aca="false">IF(C18=0,IF((3*D18)-(2*E18)-F18&gt;0, (3*D18)-(2*E18)-F18, ""),IF((P18*4)-(H18+1)&gt;0,(P18*4)-(H18+1),""))</f>
        <v>3</v>
      </c>
      <c r="K18" s="6" t="n">
        <f aca="false">IF(J18="", "no cation", I18/J18)</f>
        <v>441</v>
      </c>
      <c r="L18" s="7" t="n">
        <f aca="false">IF(J18="","",K18)</f>
        <v>441</v>
      </c>
      <c r="M18" s="5" t="str">
        <f aca="false">IF(J18="","","Y")</f>
        <v>Y</v>
      </c>
      <c r="N18" s="5" t="str">
        <f aca="false">IF(M18="","",CONCATENATE("[",IF(M18="","",CONCATENATE("Al",IF(C18+(D18*(1+(C18*3)))&gt;1,VALUE(C18+(D18*(1+(C18*3)))),""),CONCATENATE(IF((E18*(1+(C18*3)))+(C18*H18)&gt;0," O",""),IF((E18*(1+(C18*3)))+(C18*H18)&gt;1,VALUE((E18*(1+(C18*3)))+(C18*H18)),"")),IF(F18=0,"",CONCATENATE("(OH)",IF((F18*(1+(C18*3)))+(C18*(4-H18))&gt;1,VALUE((F18*(1+(C18*3)))+(C18*(4-H18))),""))),IF(G18=0,"",CONCATENATE("(OH2)",IF(G18&gt;1,VALUE(G18),""))))),"]",IF(M18="","",IF(J18&gt;1,(CONCATENATE(VALUE(J18),"+")),"+"))))</f>
        <v>[Al13 O4(OH)28(OH2)6]3+</v>
      </c>
      <c r="O18" s="5" t="str">
        <f aca="false">IF(C18=0,IF(M18="","",CONCATENATE("[",IF(M18="","",CONCATENATE("Al",IF(D18&gt;1,VALUE(D18),""),IF(E18=0,"",CONCATENATE(" O",IF(E18&gt;1,VALUE(E18),""))),IF(F18=0,"",CONCATENATE("(OH)",IF(F18&gt;1,VALUE(F18),""))),IF(G18=0,"",CONCATENATE("(OH2)",IF(G18&gt;1,VALUE(G18),""))))),"]",IF(M18="","",IF(J18&gt;1,(CONCATENATE(VALUE(J18),"+")),"+")))),CONCATENATE("[",S18,IF(P18&gt;1,VALUE(P18),""),IF((D18*3)&gt;((E18*2)+F18),"+","")," ]",VALUE(4)," ",T18,IF(H18&gt;0,VALUE(H18+1),""),"-"," "))</f>
        <v>[[Al3 O(OH)6(OH2)6]+ ]4 [Al(OH)4]- </v>
      </c>
      <c r="P18" s="5" t="n">
        <f aca="false">IF((3*D18)-(2*E18)-F18&gt;0, (3*D18)-(2*E18)-F18, 0)</f>
        <v>1</v>
      </c>
      <c r="Q18" s="5" t="n">
        <f aca="false">(27*D18)+(16*(E18+F18+G18))+(F18+(G18*2))</f>
        <v>307</v>
      </c>
      <c r="R18" s="5" t="n">
        <f aca="false">27+(16*(H18+(4-H18)))+(4-H18)</f>
        <v>95</v>
      </c>
      <c r="S18" s="5" t="str">
        <f aca="false">CONCATENATE("[",CONCATENATE("Al",IF(D18&gt;1,VALUE(D18),""),IF(E18=0,"",CONCATENATE(" O",IF(E18&gt;1,VALUE(E18),""))),IF(F18=0,"",CONCATENATE("(OH)",IF(F18&gt;1,VALUE(F18),""))),IF(G18=0,"",CONCATENATE("(OH2)",IF(G18&gt;1,VALUE(G18),"")))),"]")</f>
        <v>[Al3 O(OH)6(OH2)6]</v>
      </c>
      <c r="T18" s="5" t="str">
        <f aca="false">CONCATENATE("[",CONCATENATE("Al",IF(H18=0,"",CONCATENATE("O",IF(H18&gt;1,VALUE(H18),""))),CONCATENATE(IF((4-H18)&gt;0,"(OH)",""),IF((4-H18)&gt;1,VALUE(4-H18),""))),"]")</f>
        <v>[Al(OH)4]</v>
      </c>
    </row>
    <row r="19" s="4" customFormat="true" ht="14.05" hidden="false" customHeight="false" outlineLevel="0" collapsed="false">
      <c r="A19" s="3" t="n">
        <v>6</v>
      </c>
      <c r="B19" s="5" t="n">
        <v>0</v>
      </c>
      <c r="C19" s="3" t="n">
        <v>1</v>
      </c>
      <c r="D19" s="3" t="n">
        <v>3</v>
      </c>
      <c r="E19" s="3" t="n">
        <v>2</v>
      </c>
      <c r="F19" s="5" t="n">
        <v>0</v>
      </c>
      <c r="G19" s="5" t="n">
        <f aca="false">IF(C19=0,((A19-2)*D19)+2-(E19+F19),IF((D19*(A19-2))-(C19-2)-(E19+F19)&gt;-1,(D19*(A19-2))-(C19-2)-(E19+F19),0))</f>
        <v>11</v>
      </c>
      <c r="H19" s="3" t="n">
        <v>0</v>
      </c>
      <c r="I19" s="5" t="n">
        <f aca="false">IF(C19=0,(27*D19)+(16*(E19+F19+G19))+(F19+(G19*2)),(Q19*4)+R19)</f>
        <v>1339</v>
      </c>
      <c r="J19" s="5" t="n">
        <f aca="false">IF(C19=0,IF((3*D19)-(2*E19)-F19&gt;0, (3*D19)-(2*E19)-F19, ""),IF((P19*4)-(H19+1)&gt;0,(P19*4)-(H19+1),""))</f>
        <v>19</v>
      </c>
      <c r="K19" s="6" t="n">
        <f aca="false">IF(J19="", "no cation", I19/J19)</f>
        <v>70.4736842105263</v>
      </c>
      <c r="L19" s="7" t="n">
        <f aca="false">IF(J19="","",K19)</f>
        <v>70.4736842105263</v>
      </c>
      <c r="M19" s="5" t="str">
        <f aca="false">IF(J19="","","Y")</f>
        <v>Y</v>
      </c>
      <c r="N19" s="5" t="str">
        <f aca="false">IF(M19="","",CONCATENATE("[",IF(M19="","",CONCATENATE("Al",IF(C19+(D19*(1+(C19*3)))&gt;1,VALUE(C19+(D19*(1+(C19*3)))),""),CONCATENATE(IF((E19*(1+(C19*3)))+(C19*H19)&gt;0," O",""),IF((E19*(1+(C19*3)))+(C19*H19)&gt;1,VALUE((E19*(1+(C19*3)))+(C19*H19)),"")),IF(F19=0,"",CONCATENATE("(OH)",IF((F19*(1+(C19*3)))+(C19*(4-H19))&gt;1,VALUE((F19*(1+(C19*3)))+(C19*(4-H19))),""))),IF(G19=0,"",CONCATENATE("(OH2)",IF(G19&gt;1,VALUE(G19),""))))),"]",IF(M19="","",IF(J19&gt;1,(CONCATENATE(VALUE(J19),"+")),"+"))))</f>
        <v>[Al13 O8(OH2)11]19+</v>
      </c>
      <c r="O19" s="5" t="str">
        <f aca="false">IF(C19=0,IF(M19="","",CONCATENATE("[",IF(M19="","",CONCATENATE("Al",IF(D19&gt;1,VALUE(D19),""),IF(E19=0,"",CONCATENATE(" O",IF(E19&gt;1,VALUE(E19),""))),IF(F19=0,"",CONCATENATE("(OH)",IF(F19&gt;1,VALUE(F19),""))),IF(G19=0,"",CONCATENATE("(OH2)",IF(G19&gt;1,VALUE(G19),""))))),"]",IF(M19="","",IF(J19&gt;1,(CONCATENATE(VALUE(J19),"+")),"+")))),CONCATENATE("[",S19,IF(P19&gt;1,VALUE(P19),""),IF((D19*3)&gt;((E19*2)+F19),"+","")," ]",VALUE(4)," ",T19,IF(H19&gt;0,VALUE(H19+1),""),"-"," "))</f>
        <v>[[Al3 O2(OH2)11]5+ ]4 [Al(OH)4]- </v>
      </c>
      <c r="P19" s="5" t="n">
        <f aca="false">IF((3*D19)-(2*E19)-F19&gt;0, (3*D19)-(2*E19)-F19, 0)</f>
        <v>5</v>
      </c>
      <c r="Q19" s="5" t="n">
        <f aca="false">(27*D19)+(16*(E19+F19+G19))+(F19+(G19*2))</f>
        <v>311</v>
      </c>
      <c r="R19" s="5" t="n">
        <f aca="false">27+(16*(H19+(4-H19)))+(4-H19)</f>
        <v>95</v>
      </c>
      <c r="S19" s="5" t="str">
        <f aca="false">CONCATENATE("[",CONCATENATE("Al",IF(D19&gt;1,VALUE(D19),""),IF(E19=0,"",CONCATENATE(" O",IF(E19&gt;1,VALUE(E19),""))),IF(F19=0,"",CONCATENATE("(OH)",IF(F19&gt;1,VALUE(F19),""))),IF(G19=0,"",CONCATENATE("(OH2)",IF(G19&gt;1,VALUE(G19),"")))),"]")</f>
        <v>[Al3 O2(OH2)11]</v>
      </c>
      <c r="T19" s="5" t="str">
        <f aca="false">CONCATENATE("[",CONCATENATE("Al",IF(H19=0,"",CONCATENATE("O",IF(H19&gt;1,VALUE(H19),""))),CONCATENATE(IF((4-H19)&gt;0,"(OH)",""),IF((4-H19)&gt;1,VALUE(4-H19),""))),"]")</f>
        <v>[Al(OH)4]</v>
      </c>
    </row>
    <row r="20" s="4" customFormat="true" ht="14.05" hidden="false" customHeight="false" outlineLevel="0" collapsed="false">
      <c r="A20" s="5" t="n">
        <f aca="false">A19</f>
        <v>6</v>
      </c>
      <c r="B20" s="5" t="n">
        <v>0</v>
      </c>
      <c r="C20" s="5" t="n">
        <f aca="false">C19</f>
        <v>1</v>
      </c>
      <c r="D20" s="5" t="n">
        <f aca="false">D19</f>
        <v>3</v>
      </c>
      <c r="E20" s="5" t="n">
        <f aca="false">E19</f>
        <v>2</v>
      </c>
      <c r="F20" s="5" t="n">
        <f aca="false">F19+1</f>
        <v>1</v>
      </c>
      <c r="G20" s="5" t="n">
        <f aca="false">IF(C20=0,((A20-2)*D20)+2-(E20+F20),IF((D20*(A20-2))-(C20-2)-(E20+F20)&gt;-1,(D20*(A20-2))-(C20-2)-(E20+F20),0))</f>
        <v>10</v>
      </c>
      <c r="H20" s="5" t="n">
        <f aca="false">H19</f>
        <v>0</v>
      </c>
      <c r="I20" s="5" t="n">
        <f aca="false">IF(C20=0,(27*D20)+(16*(E20+F20+G20))+(F20+(G20*2)),(Q20*4)+R20)</f>
        <v>1335</v>
      </c>
      <c r="J20" s="5" t="n">
        <f aca="false">IF(C20=0,IF((3*D20)-(2*E20)-F20&gt;0, (3*D20)-(2*E20)-F20, ""),IF((P20*4)-(H20+1)&gt;0,(P20*4)-(H20+1),""))</f>
        <v>15</v>
      </c>
      <c r="K20" s="6" t="n">
        <f aca="false">IF(J20="", "no cation", I20/J20)</f>
        <v>89</v>
      </c>
      <c r="L20" s="7" t="n">
        <f aca="false">IF(J20="","",K20)</f>
        <v>89</v>
      </c>
      <c r="M20" s="5" t="str">
        <f aca="false">IF(J20="","","Y")</f>
        <v>Y</v>
      </c>
      <c r="N20" s="5" t="str">
        <f aca="false">IF(M20="","",CONCATENATE("[",IF(M20="","",CONCATENATE("Al",IF(C20+(D20*(1+(C20*3)))&gt;1,VALUE(C20+(D20*(1+(C20*3)))),""),CONCATENATE(IF((E20*(1+(C20*3)))+(C20*H20)&gt;0," O",""),IF((E20*(1+(C20*3)))+(C20*H20)&gt;1,VALUE((E20*(1+(C20*3)))+(C20*H20)),"")),IF(F20=0,"",CONCATENATE("(OH)",IF((F20*(1+(C20*3)))+(C20*(4-H20))&gt;1,VALUE((F20*(1+(C20*3)))+(C20*(4-H20))),""))),IF(G20=0,"",CONCATENATE("(OH2)",IF(G20&gt;1,VALUE(G20),""))))),"]",IF(M20="","",IF(J20&gt;1,(CONCATENATE(VALUE(J20),"+")),"+"))))</f>
        <v>[Al13 O8(OH)8(OH2)10]15+</v>
      </c>
      <c r="O20" s="5" t="str">
        <f aca="false">IF(C20=0,IF(M20="","",CONCATENATE("[",IF(M20="","",CONCATENATE("Al",IF(D20&gt;1,VALUE(D20),""),IF(E20=0,"",CONCATENATE(" O",IF(E20&gt;1,VALUE(E20),""))),IF(F20=0,"",CONCATENATE("(OH)",IF(F20&gt;1,VALUE(F20),""))),IF(G20=0,"",CONCATENATE("(OH2)",IF(G20&gt;1,VALUE(G20),""))))),"]",IF(M20="","",IF(J20&gt;1,(CONCATENATE(VALUE(J20),"+")),"+")))),CONCATENATE("[",S20,IF(P20&gt;1,VALUE(P20),""),IF((D20*3)&gt;((E20*2)+F20),"+","")," ]",VALUE(4)," ",T20,IF(H20&gt;0,VALUE(H20+1),""),"-"," "))</f>
        <v>[[Al3 O2(OH)(OH2)10]4+ ]4 [Al(OH)4]- </v>
      </c>
      <c r="P20" s="5" t="n">
        <f aca="false">IF((3*D20)-(2*E20)-F20&gt;0, (3*D20)-(2*E20)-F20, 0)</f>
        <v>4</v>
      </c>
      <c r="Q20" s="5" t="n">
        <f aca="false">(27*D20)+(16*(E20+F20+G20))+(F20+(G20*2))</f>
        <v>310</v>
      </c>
      <c r="R20" s="5" t="n">
        <f aca="false">27+(16*(H20+(4-H20)))+(4-H20)</f>
        <v>95</v>
      </c>
      <c r="S20" s="5" t="str">
        <f aca="false">CONCATENATE("[",CONCATENATE("Al",IF(D20&gt;1,VALUE(D20),""),IF(E20=0,"",CONCATENATE(" O",IF(E20&gt;1,VALUE(E20),""))),IF(F20=0,"",CONCATENATE("(OH)",IF(F20&gt;1,VALUE(F20),""))),IF(G20=0,"",CONCATENATE("(OH2)",IF(G20&gt;1,VALUE(G20),"")))),"]")</f>
        <v>[Al3 O2(OH)(OH2)10]</v>
      </c>
      <c r="T20" s="5" t="str">
        <f aca="false">CONCATENATE("[",CONCATENATE("Al",IF(H20=0,"",CONCATENATE("O",IF(H20&gt;1,VALUE(H20),""))),CONCATENATE(IF((4-H20)&gt;0,"(OH)",""),IF((4-H20)&gt;1,VALUE(4-H20),""))),"]")</f>
        <v>[Al(OH)4]</v>
      </c>
    </row>
    <row r="21" s="4" customFormat="true" ht="14.05" hidden="false" customHeight="false" outlineLevel="0" collapsed="false">
      <c r="A21" s="5" t="n">
        <f aca="false">A20</f>
        <v>6</v>
      </c>
      <c r="B21" s="5" t="n">
        <v>0</v>
      </c>
      <c r="C21" s="5" t="n">
        <f aca="false">C20</f>
        <v>1</v>
      </c>
      <c r="D21" s="5" t="n">
        <f aca="false">D20</f>
        <v>3</v>
      </c>
      <c r="E21" s="5" t="n">
        <f aca="false">E20</f>
        <v>2</v>
      </c>
      <c r="F21" s="5" t="n">
        <f aca="false">F20+1</f>
        <v>2</v>
      </c>
      <c r="G21" s="5" t="n">
        <f aca="false">IF(C21=0,((A21-2)*D21)+2-(E21+F21),IF((D21*(A21-2))-(C21-2)-(E21+F21)&gt;-1,(D21*(A21-2))-(C21-2)-(E21+F21),0))</f>
        <v>9</v>
      </c>
      <c r="H21" s="5" t="n">
        <f aca="false">H20</f>
        <v>0</v>
      </c>
      <c r="I21" s="5" t="n">
        <f aca="false">IF(C21=0,(27*D21)+(16*(E21+F21+G21))+(F21+(G21*2)),(Q21*4)+R21)</f>
        <v>1331</v>
      </c>
      <c r="J21" s="5" t="n">
        <f aca="false">IF(C21=0,IF((3*D21)-(2*E21)-F21&gt;0, (3*D21)-(2*E21)-F21, ""),IF((P21*4)-(H21+1)&gt;0,(P21*4)-(H21+1),""))</f>
        <v>11</v>
      </c>
      <c r="K21" s="6" t="n">
        <f aca="false">IF(J21="", "no cation", I21/J21)</f>
        <v>121</v>
      </c>
      <c r="L21" s="7" t="n">
        <f aca="false">IF(J21="","",K21)</f>
        <v>121</v>
      </c>
      <c r="M21" s="5" t="str">
        <f aca="false">IF(J21="","","Y")</f>
        <v>Y</v>
      </c>
      <c r="N21" s="5" t="str">
        <f aca="false">IF(M21="","",CONCATENATE("[",IF(M21="","",CONCATENATE("Al",IF(C21+(D21*(1+(C21*3)))&gt;1,VALUE(C21+(D21*(1+(C21*3)))),""),CONCATENATE(IF((E21*(1+(C21*3)))+(C21*H21)&gt;0," O",""),IF((E21*(1+(C21*3)))+(C21*H21)&gt;1,VALUE((E21*(1+(C21*3)))+(C21*H21)),"")),IF(F21=0,"",CONCATENATE("(OH)",IF((F21*(1+(C21*3)))+(C21*(4-H21))&gt;1,VALUE((F21*(1+(C21*3)))+(C21*(4-H21))),""))),IF(G21=0,"",CONCATENATE("(OH2)",IF(G21&gt;1,VALUE(G21),""))))),"]",IF(M21="","",IF(J21&gt;1,(CONCATENATE(VALUE(J21),"+")),"+"))))</f>
        <v>[Al13 O8(OH)12(OH2)9]11+</v>
      </c>
      <c r="O21" s="5" t="str">
        <f aca="false">IF(C21=0,IF(M21="","",CONCATENATE("[",IF(M21="","",CONCATENATE("Al",IF(D21&gt;1,VALUE(D21),""),IF(E21=0,"",CONCATENATE(" O",IF(E21&gt;1,VALUE(E21),""))),IF(F21=0,"",CONCATENATE("(OH)",IF(F21&gt;1,VALUE(F21),""))),IF(G21=0,"",CONCATENATE("(OH2)",IF(G21&gt;1,VALUE(G21),""))))),"]",IF(M21="","",IF(J21&gt;1,(CONCATENATE(VALUE(J21),"+")),"+")))),CONCATENATE("[",S21,IF(P21&gt;1,VALUE(P21),""),IF((D21*3)&gt;((E21*2)+F21),"+","")," ]",VALUE(4)," ",T21,IF(H21&gt;0,VALUE(H21+1),""),"-"," "))</f>
        <v>[[Al3 O2(OH)2(OH2)9]3+ ]4 [Al(OH)4]- </v>
      </c>
      <c r="P21" s="5" t="n">
        <f aca="false">IF((3*D21)-(2*E21)-F21&gt;0, (3*D21)-(2*E21)-F21, 0)</f>
        <v>3</v>
      </c>
      <c r="Q21" s="5" t="n">
        <f aca="false">(27*D21)+(16*(E21+F21+G21))+(F21+(G21*2))</f>
        <v>309</v>
      </c>
      <c r="R21" s="5" t="n">
        <f aca="false">27+(16*(H21+(4-H21)))+(4-H21)</f>
        <v>95</v>
      </c>
      <c r="S21" s="5" t="str">
        <f aca="false">CONCATENATE("[",CONCATENATE("Al",IF(D21&gt;1,VALUE(D21),""),IF(E21=0,"",CONCATENATE(" O",IF(E21&gt;1,VALUE(E21),""))),IF(F21=0,"",CONCATENATE("(OH)",IF(F21&gt;1,VALUE(F21),""))),IF(G21=0,"",CONCATENATE("(OH2)",IF(G21&gt;1,VALUE(G21),"")))),"]")</f>
        <v>[Al3 O2(OH)2(OH2)9]</v>
      </c>
      <c r="T21" s="5" t="str">
        <f aca="false">CONCATENATE("[",CONCATENATE("Al",IF(H21=0,"",CONCATENATE("O",IF(H21&gt;1,VALUE(H21),""))),CONCATENATE(IF((4-H21)&gt;0,"(OH)",""),IF((4-H21)&gt;1,VALUE(4-H21),""))),"]")</f>
        <v>[Al(OH)4]</v>
      </c>
    </row>
    <row r="22" s="4" customFormat="true" ht="14.05" hidden="false" customHeight="false" outlineLevel="0" collapsed="false">
      <c r="A22" s="5" t="n">
        <f aca="false">A21</f>
        <v>6</v>
      </c>
      <c r="B22" s="5" t="n">
        <v>0</v>
      </c>
      <c r="C22" s="5" t="n">
        <f aca="false">C21</f>
        <v>1</v>
      </c>
      <c r="D22" s="5" t="n">
        <f aca="false">D21</f>
        <v>3</v>
      </c>
      <c r="E22" s="5" t="n">
        <f aca="false">E21</f>
        <v>2</v>
      </c>
      <c r="F22" s="5" t="n">
        <f aca="false">F21+1</f>
        <v>3</v>
      </c>
      <c r="G22" s="5" t="n">
        <f aca="false">IF(C22=0,((A22-2)*D22)+2-(E22+F22),IF((D22*(A22-2))-(C22-2)-(E22+F22)&gt;-1,(D22*(A22-2))-(C22-2)-(E22+F22),0))</f>
        <v>8</v>
      </c>
      <c r="H22" s="5" t="n">
        <f aca="false">H21</f>
        <v>0</v>
      </c>
      <c r="I22" s="5" t="n">
        <f aca="false">IF(C22=0,(27*D22)+(16*(E22+F22+G22))+(F22+(G22*2)),(Q22*4)+R22)</f>
        <v>1327</v>
      </c>
      <c r="J22" s="5" t="n">
        <f aca="false">IF(C22=0,IF((3*D22)-(2*E22)-F22&gt;0, (3*D22)-(2*E22)-F22, ""),IF((P22*4)-(H22+1)&gt;0,(P22*4)-(H22+1),""))</f>
        <v>7</v>
      </c>
      <c r="K22" s="6" t="n">
        <f aca="false">IF(J22="", "no cation", I22/J22)</f>
        <v>189.571428571429</v>
      </c>
      <c r="L22" s="7" t="n">
        <f aca="false">IF(J22="","",K22)</f>
        <v>189.571428571429</v>
      </c>
      <c r="M22" s="5" t="str">
        <f aca="false">IF(J22="","","Y")</f>
        <v>Y</v>
      </c>
      <c r="N22" s="5" t="str">
        <f aca="false">IF(M22="","",CONCATENATE("[",IF(M22="","",CONCATENATE("Al",IF(C22+(D22*(1+(C22*3)))&gt;1,VALUE(C22+(D22*(1+(C22*3)))),""),CONCATENATE(IF((E22*(1+(C22*3)))+(C22*H22)&gt;0," O",""),IF((E22*(1+(C22*3)))+(C22*H22)&gt;1,VALUE((E22*(1+(C22*3)))+(C22*H22)),"")),IF(F22=0,"",CONCATENATE("(OH)",IF((F22*(1+(C22*3)))+(C22*(4-H22))&gt;1,VALUE((F22*(1+(C22*3)))+(C22*(4-H22))),""))),IF(G22=0,"",CONCATENATE("(OH2)",IF(G22&gt;1,VALUE(G22),""))))),"]",IF(M22="","",IF(J22&gt;1,(CONCATENATE(VALUE(J22),"+")),"+"))))</f>
        <v>[Al13 O8(OH)16(OH2)8]7+</v>
      </c>
      <c r="O22" s="5" t="str">
        <f aca="false">IF(C22=0,IF(M22="","",CONCATENATE("[",IF(M22="","",CONCATENATE("Al",IF(D22&gt;1,VALUE(D22),""),IF(E22=0,"",CONCATENATE(" O",IF(E22&gt;1,VALUE(E22),""))),IF(F22=0,"",CONCATENATE("(OH)",IF(F22&gt;1,VALUE(F22),""))),IF(G22=0,"",CONCATENATE("(OH2)",IF(G22&gt;1,VALUE(G22),""))))),"]",IF(M22="","",IF(J22&gt;1,(CONCATENATE(VALUE(J22),"+")),"+")))),CONCATENATE("[",S22,IF(P22&gt;1,VALUE(P22),""),IF((D22*3)&gt;((E22*2)+F22),"+","")," ]",VALUE(4)," ",T22,IF(H22&gt;0,VALUE(H22+1),""),"-"," "))</f>
        <v>[[Al3 O2(OH)3(OH2)8]2+ ]4 [Al(OH)4]- </v>
      </c>
      <c r="P22" s="5" t="n">
        <f aca="false">IF((3*D22)-(2*E22)-F22&gt;0, (3*D22)-(2*E22)-F22, 0)</f>
        <v>2</v>
      </c>
      <c r="Q22" s="5" t="n">
        <f aca="false">(27*D22)+(16*(E22+F22+G22))+(F22+(G22*2))</f>
        <v>308</v>
      </c>
      <c r="R22" s="5" t="n">
        <f aca="false">27+(16*(H22+(4-H22)))+(4-H22)</f>
        <v>95</v>
      </c>
      <c r="S22" s="5" t="str">
        <f aca="false">CONCATENATE("[",CONCATENATE("Al",IF(D22&gt;1,VALUE(D22),""),IF(E22=0,"",CONCATENATE(" O",IF(E22&gt;1,VALUE(E22),""))),IF(F22=0,"",CONCATENATE("(OH)",IF(F22&gt;1,VALUE(F22),""))),IF(G22=0,"",CONCATENATE("(OH2)",IF(G22&gt;1,VALUE(G22),"")))),"]")</f>
        <v>[Al3 O2(OH)3(OH2)8]</v>
      </c>
      <c r="T22" s="5" t="str">
        <f aca="false">CONCATENATE("[",CONCATENATE("Al",IF(H22=0,"",CONCATENATE("O",IF(H22&gt;1,VALUE(H22),""))),CONCATENATE(IF((4-H22)&gt;0,"(OH)",""),IF((4-H22)&gt;1,VALUE(4-H22),""))),"]")</f>
        <v>[Al(OH)4]</v>
      </c>
    </row>
    <row r="23" s="4" customFormat="true" ht="14.05" hidden="false" customHeight="false" outlineLevel="0" collapsed="false">
      <c r="A23" s="5" t="n">
        <f aca="false">A22</f>
        <v>6</v>
      </c>
      <c r="B23" s="5" t="n">
        <v>0</v>
      </c>
      <c r="C23" s="5" t="n">
        <f aca="false">C22</f>
        <v>1</v>
      </c>
      <c r="D23" s="5" t="n">
        <f aca="false">D22</f>
        <v>3</v>
      </c>
      <c r="E23" s="5" t="n">
        <f aca="false">E22</f>
        <v>2</v>
      </c>
      <c r="F23" s="5" t="n">
        <f aca="false">F22+1</f>
        <v>4</v>
      </c>
      <c r="G23" s="5" t="n">
        <f aca="false">IF(C23=0,((A23-2)*D23)+2-(E23+F23),IF((D23*(A23-2))-(C23-2)-(E23+F23)&gt;-1,(D23*(A23-2))-(C23-2)-(E23+F23),0))</f>
        <v>7</v>
      </c>
      <c r="H23" s="5" t="n">
        <f aca="false">H22</f>
        <v>0</v>
      </c>
      <c r="I23" s="5" t="n">
        <f aca="false">IF(C23=0,(27*D23)+(16*(E23+F23+G23))+(F23+(G23*2)),(Q23*4)+R23)</f>
        <v>1323</v>
      </c>
      <c r="J23" s="5" t="n">
        <f aca="false">IF(C23=0,IF((3*D23)-(2*E23)-F23&gt;0, (3*D23)-(2*E23)-F23, ""),IF((P23*4)-(H23+1)&gt;0,(P23*4)-(H23+1),""))</f>
        <v>3</v>
      </c>
      <c r="K23" s="6" t="n">
        <f aca="false">IF(J23="", "no cation", I23/J23)</f>
        <v>441</v>
      </c>
      <c r="L23" s="7" t="n">
        <f aca="false">IF(J23="","",K23)</f>
        <v>441</v>
      </c>
      <c r="M23" s="5" t="str">
        <f aca="false">IF(J23="","","Y")</f>
        <v>Y</v>
      </c>
      <c r="N23" s="5" t="str">
        <f aca="false">IF(M23="","",CONCATENATE("[",IF(M23="","",CONCATENATE("Al",IF(C23+(D23*(1+(C23*3)))&gt;1,VALUE(C23+(D23*(1+(C23*3)))),""),CONCATENATE(IF((E23*(1+(C23*3)))+(C23*H23)&gt;0," O",""),IF((E23*(1+(C23*3)))+(C23*H23)&gt;1,VALUE((E23*(1+(C23*3)))+(C23*H23)),"")),IF(F23=0,"",CONCATENATE("(OH)",IF((F23*(1+(C23*3)))+(C23*(4-H23))&gt;1,VALUE((F23*(1+(C23*3)))+(C23*(4-H23))),""))),IF(G23=0,"",CONCATENATE("(OH2)",IF(G23&gt;1,VALUE(G23),""))))),"]",IF(M23="","",IF(J23&gt;1,(CONCATENATE(VALUE(J23),"+")),"+"))))</f>
        <v>[Al13 O8(OH)20(OH2)7]3+</v>
      </c>
      <c r="O23" s="5" t="str">
        <f aca="false">IF(C23=0,IF(M23="","",CONCATENATE("[",IF(M23="","",CONCATENATE("Al",IF(D23&gt;1,VALUE(D23),""),IF(E23=0,"",CONCATENATE(" O",IF(E23&gt;1,VALUE(E23),""))),IF(F23=0,"",CONCATENATE("(OH)",IF(F23&gt;1,VALUE(F23),""))),IF(G23=0,"",CONCATENATE("(OH2)",IF(G23&gt;1,VALUE(G23),""))))),"]",IF(M23="","",IF(J23&gt;1,(CONCATENATE(VALUE(J23),"+")),"+")))),CONCATENATE("[",S23,IF(P23&gt;1,VALUE(P23),""),IF((D23*3)&gt;((E23*2)+F23),"+","")," ]",VALUE(4)," ",T23,IF(H23&gt;0,VALUE(H23+1),""),"-"," "))</f>
        <v>[[Al3 O2(OH)4(OH2)7]+ ]4 [Al(OH)4]- </v>
      </c>
      <c r="P23" s="5" t="n">
        <f aca="false">IF((3*D23)-(2*E23)-F23&gt;0, (3*D23)-(2*E23)-F23, 0)</f>
        <v>1</v>
      </c>
      <c r="Q23" s="5" t="n">
        <f aca="false">(27*D23)+(16*(E23+F23+G23))+(F23+(G23*2))</f>
        <v>307</v>
      </c>
      <c r="R23" s="5" t="n">
        <f aca="false">27+(16*(H23+(4-H23)))+(4-H23)</f>
        <v>95</v>
      </c>
      <c r="S23" s="5" t="str">
        <f aca="false">CONCATENATE("[",CONCATENATE("Al",IF(D23&gt;1,VALUE(D23),""),IF(E23=0,"",CONCATENATE(" O",IF(E23&gt;1,VALUE(E23),""))),IF(F23=0,"",CONCATENATE("(OH)",IF(F23&gt;1,VALUE(F23),""))),IF(G23=0,"",CONCATENATE("(OH2)",IF(G23&gt;1,VALUE(G23),"")))),"]")</f>
        <v>[Al3 O2(OH)4(OH2)7]</v>
      </c>
      <c r="T23" s="5" t="str">
        <f aca="false">CONCATENATE("[",CONCATENATE("Al",IF(H23=0,"",CONCATENATE("O",IF(H23&gt;1,VALUE(H23),""))),CONCATENATE(IF((4-H23)&gt;0,"(OH)",""),IF((4-H23)&gt;1,VALUE(4-H23),""))),"]")</f>
        <v>[Al(OH)4]</v>
      </c>
    </row>
    <row r="24" s="4" customFormat="true" ht="14.05" hidden="false" customHeight="false" outlineLevel="0" collapsed="false">
      <c r="A24" s="3" t="n">
        <v>6</v>
      </c>
      <c r="B24" s="5" t="n">
        <v>0</v>
      </c>
      <c r="C24" s="3" t="n">
        <v>1</v>
      </c>
      <c r="D24" s="3" t="n">
        <v>3</v>
      </c>
      <c r="E24" s="3" t="n">
        <v>3</v>
      </c>
      <c r="F24" s="5" t="n">
        <v>0</v>
      </c>
      <c r="G24" s="5" t="n">
        <f aca="false">IF(C24=0,((A24-2)*D24)+2-(E24+F24),IF((D24*(A24-2))-(C24-2)-(E24+F24)&gt;-1,(D24*(A24-2))-(C24-2)-(E24+F24),0))</f>
        <v>10</v>
      </c>
      <c r="H24" s="3" t="n">
        <v>0</v>
      </c>
      <c r="I24" s="5" t="n">
        <f aca="false">IF(C24=0,(27*D24)+(16*(E24+F24+G24))+(F24+(G24*2)),(Q24*4)+R24)</f>
        <v>1331</v>
      </c>
      <c r="J24" s="5" t="n">
        <f aca="false">IF(C24=0,IF((3*D24)-(2*E24)-F24&gt;0, (3*D24)-(2*E24)-F24, ""),IF((P24*4)-(H24+1)&gt;0,(P24*4)-(H24+1),""))</f>
        <v>11</v>
      </c>
      <c r="K24" s="6" t="n">
        <f aca="false">IF(J24="", "no cation", I24/J24)</f>
        <v>121</v>
      </c>
      <c r="L24" s="7" t="n">
        <f aca="false">IF(J24="","",K24)</f>
        <v>121</v>
      </c>
      <c r="M24" s="5" t="str">
        <f aca="false">IF(J24="","","Y")</f>
        <v>Y</v>
      </c>
      <c r="N24" s="5" t="str">
        <f aca="false">IF(M24="","",CONCATENATE("[",IF(M24="","",CONCATENATE("Al",IF(C24+(D24*(1+(C24*3)))&gt;1,VALUE(C24+(D24*(1+(C24*3)))),""),CONCATENATE(IF((E24*(1+(C24*3)))+(C24*H24)&gt;0," O",""),IF((E24*(1+(C24*3)))+(C24*H24)&gt;1,VALUE((E24*(1+(C24*3)))+(C24*H24)),"")),IF(F24=0,"",CONCATENATE("(OH)",IF((F24*(1+(C24*3)))+(C24*(4-H24))&gt;1,VALUE((F24*(1+(C24*3)))+(C24*(4-H24))),""))),IF(G24=0,"",CONCATENATE("(OH2)",IF(G24&gt;1,VALUE(G24),""))))),"]",IF(M24="","",IF(J24&gt;1,(CONCATENATE(VALUE(J24),"+")),"+"))))</f>
        <v>[Al13 O12(OH2)10]11+</v>
      </c>
      <c r="O24" s="5" t="str">
        <f aca="false">IF(C24=0,IF(M24="","",CONCATENATE("[",IF(M24="","",CONCATENATE("Al",IF(D24&gt;1,VALUE(D24),""),IF(E24=0,"",CONCATENATE(" O",IF(E24&gt;1,VALUE(E24),""))),IF(F24=0,"",CONCATENATE("(OH)",IF(F24&gt;1,VALUE(F24),""))),IF(G24=0,"",CONCATENATE("(OH2)",IF(G24&gt;1,VALUE(G24),""))))),"]",IF(M24="","",IF(J24&gt;1,(CONCATENATE(VALUE(J24),"+")),"+")))),CONCATENATE("[",S24,IF(P24&gt;1,VALUE(P24),""),IF((D24*3)&gt;((E24*2)+F24),"+","")," ]",VALUE(4)," ",T24,IF(H24&gt;0,VALUE(H24+1),""),"-"," "))</f>
        <v>[[Al3 O3(OH2)10]3+ ]4 [Al(OH)4]- </v>
      </c>
      <c r="P24" s="5" t="n">
        <f aca="false">IF((3*D24)-(2*E24)-F24&gt;0, (3*D24)-(2*E24)-F24, 0)</f>
        <v>3</v>
      </c>
      <c r="Q24" s="5" t="n">
        <f aca="false">(27*D24)+(16*(E24+F24+G24))+(F24+(G24*2))</f>
        <v>309</v>
      </c>
      <c r="R24" s="5" t="n">
        <f aca="false">27+(16*(H24+(4-H24)))+(4-H24)</f>
        <v>95</v>
      </c>
      <c r="S24" s="5" t="str">
        <f aca="false">CONCATENATE("[",CONCATENATE("Al",IF(D24&gt;1,VALUE(D24),""),IF(E24=0,"",CONCATENATE(" O",IF(E24&gt;1,VALUE(E24),""))),IF(F24=0,"",CONCATENATE("(OH)",IF(F24&gt;1,VALUE(F24),""))),IF(G24=0,"",CONCATENATE("(OH2)",IF(G24&gt;1,VALUE(G24),"")))),"]")</f>
        <v>[Al3 O3(OH2)10]</v>
      </c>
      <c r="T24" s="5" t="str">
        <f aca="false">CONCATENATE("[",CONCATENATE("Al",IF(H24=0,"",CONCATENATE("O",IF(H24&gt;1,VALUE(H24),""))),CONCATENATE(IF((4-H24)&gt;0,"(OH)",""),IF((4-H24)&gt;1,VALUE(4-H24),""))),"]")</f>
        <v>[Al(OH)4]</v>
      </c>
    </row>
    <row r="25" s="4" customFormat="true" ht="14.05" hidden="false" customHeight="false" outlineLevel="0" collapsed="false">
      <c r="A25" s="5" t="n">
        <f aca="false">A24</f>
        <v>6</v>
      </c>
      <c r="B25" s="5" t="n">
        <v>0</v>
      </c>
      <c r="C25" s="5" t="n">
        <f aca="false">C24</f>
        <v>1</v>
      </c>
      <c r="D25" s="5" t="n">
        <f aca="false">D24</f>
        <v>3</v>
      </c>
      <c r="E25" s="5" t="n">
        <f aca="false">E24</f>
        <v>3</v>
      </c>
      <c r="F25" s="5" t="n">
        <f aca="false">F24+1</f>
        <v>1</v>
      </c>
      <c r="G25" s="5" t="n">
        <f aca="false">IF(C25=0,((A25-2)*D25)+2-(E25+F25),IF((D25*(A25-2))-(C25-2)-(E25+F25)&gt;-1,(D25*(A25-2))-(C25-2)-(E25+F25),0))</f>
        <v>9</v>
      </c>
      <c r="H25" s="5" t="n">
        <f aca="false">H24</f>
        <v>0</v>
      </c>
      <c r="I25" s="5" t="n">
        <f aca="false">IF(C25=0,(27*D25)+(16*(E25+F25+G25))+(F25+(G25*2)),(Q25*4)+R25)</f>
        <v>1327</v>
      </c>
      <c r="J25" s="5" t="n">
        <f aca="false">IF(C25=0,IF((3*D25)-(2*E25)-F25&gt;0, (3*D25)-(2*E25)-F25, ""),IF((P25*4)-(H25+1)&gt;0,(P25*4)-(H25+1),""))</f>
        <v>7</v>
      </c>
      <c r="K25" s="6" t="n">
        <f aca="false">IF(J25="", "no cation", I25/J25)</f>
        <v>189.571428571429</v>
      </c>
      <c r="L25" s="7" t="n">
        <f aca="false">IF(J25="","",K25)</f>
        <v>189.571428571429</v>
      </c>
      <c r="M25" s="5" t="str">
        <f aca="false">IF(J25="","","Y")</f>
        <v>Y</v>
      </c>
      <c r="N25" s="5" t="str">
        <f aca="false">IF(M25="","",CONCATENATE("[",IF(M25="","",CONCATENATE("Al",IF(C25+(D25*(1+(C25*3)))&gt;1,VALUE(C25+(D25*(1+(C25*3)))),""),CONCATENATE(IF((E25*(1+(C25*3)))+(C25*H25)&gt;0," O",""),IF((E25*(1+(C25*3)))+(C25*H25)&gt;1,VALUE((E25*(1+(C25*3)))+(C25*H25)),"")),IF(F25=0,"",CONCATENATE("(OH)",IF((F25*(1+(C25*3)))+(C25*(4-H25))&gt;1,VALUE((F25*(1+(C25*3)))+(C25*(4-H25))),""))),IF(G25=0,"",CONCATENATE("(OH2)",IF(G25&gt;1,VALUE(G25),""))))),"]",IF(M25="","",IF(J25&gt;1,(CONCATENATE(VALUE(J25),"+")),"+"))))</f>
        <v>[Al13 O12(OH)8(OH2)9]7+</v>
      </c>
      <c r="O25" s="5" t="str">
        <f aca="false">IF(C25=0,IF(M25="","",CONCATENATE("[",IF(M25="","",CONCATENATE("Al",IF(D25&gt;1,VALUE(D25),""),IF(E25=0,"",CONCATENATE(" O",IF(E25&gt;1,VALUE(E25),""))),IF(F25=0,"",CONCATENATE("(OH)",IF(F25&gt;1,VALUE(F25),""))),IF(G25=0,"",CONCATENATE("(OH2)",IF(G25&gt;1,VALUE(G25),""))))),"]",IF(M25="","",IF(J25&gt;1,(CONCATENATE(VALUE(J25),"+")),"+")))),CONCATENATE("[",S25,IF(P25&gt;1,VALUE(P25),""),IF((D25*3)&gt;((E25*2)+F25),"+","")," ]",VALUE(4)," ",T25,IF(H25&gt;0,VALUE(H25+1),""),"-"," "))</f>
        <v>[[Al3 O3(OH)(OH2)9]2+ ]4 [Al(OH)4]- </v>
      </c>
      <c r="P25" s="5" t="n">
        <f aca="false">IF((3*D25)-(2*E25)-F25&gt;0, (3*D25)-(2*E25)-F25, 0)</f>
        <v>2</v>
      </c>
      <c r="Q25" s="5" t="n">
        <f aca="false">(27*D25)+(16*(E25+F25+G25))+(F25+(G25*2))</f>
        <v>308</v>
      </c>
      <c r="R25" s="5" t="n">
        <f aca="false">27+(16*(H25+(4-H25)))+(4-H25)</f>
        <v>95</v>
      </c>
      <c r="S25" s="5" t="str">
        <f aca="false">CONCATENATE("[",CONCATENATE("Al",IF(D25&gt;1,VALUE(D25),""),IF(E25=0,"",CONCATENATE(" O",IF(E25&gt;1,VALUE(E25),""))),IF(F25=0,"",CONCATENATE("(OH)",IF(F25&gt;1,VALUE(F25),""))),IF(G25=0,"",CONCATENATE("(OH2)",IF(G25&gt;1,VALUE(G25),"")))),"]")</f>
        <v>[Al3 O3(OH)(OH2)9]</v>
      </c>
      <c r="T25" s="5" t="str">
        <f aca="false">CONCATENATE("[",CONCATENATE("Al",IF(H25=0,"",CONCATENATE("O",IF(H25&gt;1,VALUE(H25),""))),CONCATENATE(IF((4-H25)&gt;0,"(OH)",""),IF((4-H25)&gt;1,VALUE(4-H25),""))),"]")</f>
        <v>[Al(OH)4]</v>
      </c>
    </row>
    <row r="26" s="4" customFormat="true" ht="14.05" hidden="false" customHeight="false" outlineLevel="0" collapsed="false">
      <c r="A26" s="5" t="n">
        <f aca="false">A25</f>
        <v>6</v>
      </c>
      <c r="B26" s="5" t="n">
        <v>0</v>
      </c>
      <c r="C26" s="5" t="n">
        <f aca="false">C25</f>
        <v>1</v>
      </c>
      <c r="D26" s="5" t="n">
        <f aca="false">D25</f>
        <v>3</v>
      </c>
      <c r="E26" s="5" t="n">
        <f aca="false">E25</f>
        <v>3</v>
      </c>
      <c r="F26" s="5" t="n">
        <f aca="false">F25+1</f>
        <v>2</v>
      </c>
      <c r="G26" s="5" t="n">
        <f aca="false">IF(C26=0,((A26-2)*D26)+2-(E26+F26),IF((D26*(A26-2))-(C26-2)-(E26+F26)&gt;-1,(D26*(A26-2))-(C26-2)-(E26+F26),0))</f>
        <v>8</v>
      </c>
      <c r="H26" s="5" t="n">
        <f aca="false">H25</f>
        <v>0</v>
      </c>
      <c r="I26" s="5" t="n">
        <f aca="false">IF(C26=0,(27*D26)+(16*(E26+F26+G26))+(F26+(G26*2)),(Q26*4)+R26)</f>
        <v>1323</v>
      </c>
      <c r="J26" s="5" t="n">
        <f aca="false">IF(C26=0,IF((3*D26)-(2*E26)-F26&gt;0, (3*D26)-(2*E26)-F26, ""),IF((P26*4)-(H26+1)&gt;0,(P26*4)-(H26+1),""))</f>
        <v>3</v>
      </c>
      <c r="K26" s="6" t="n">
        <f aca="false">IF(J26="", "no cation", I26/J26)</f>
        <v>441</v>
      </c>
      <c r="L26" s="7" t="n">
        <f aca="false">IF(J26="","",K26)</f>
        <v>441</v>
      </c>
      <c r="M26" s="5" t="str">
        <f aca="false">IF(J26="","","Y")</f>
        <v>Y</v>
      </c>
      <c r="N26" s="5" t="str">
        <f aca="false">IF(M26="","",CONCATENATE("[",IF(M26="","",CONCATENATE("Al",IF(C26+(D26*(1+(C26*3)))&gt;1,VALUE(C26+(D26*(1+(C26*3)))),""),CONCATENATE(IF((E26*(1+(C26*3)))+(C26*H26)&gt;0," O",""),IF((E26*(1+(C26*3)))+(C26*H26)&gt;1,VALUE((E26*(1+(C26*3)))+(C26*H26)),"")),IF(F26=0,"",CONCATENATE("(OH)",IF((F26*(1+(C26*3)))+(C26*(4-H26))&gt;1,VALUE((F26*(1+(C26*3)))+(C26*(4-H26))),""))),IF(G26=0,"",CONCATENATE("(OH2)",IF(G26&gt;1,VALUE(G26),""))))),"]",IF(M26="","",IF(J26&gt;1,(CONCATENATE(VALUE(J26),"+")),"+"))))</f>
        <v>[Al13 O12(OH)12(OH2)8]3+</v>
      </c>
      <c r="O26" s="5" t="str">
        <f aca="false">IF(C26=0,IF(M26="","",CONCATENATE("[",IF(M26="","",CONCATENATE("Al",IF(D26&gt;1,VALUE(D26),""),IF(E26=0,"",CONCATENATE(" O",IF(E26&gt;1,VALUE(E26),""))),IF(F26=0,"",CONCATENATE("(OH)",IF(F26&gt;1,VALUE(F26),""))),IF(G26=0,"",CONCATENATE("(OH2)",IF(G26&gt;1,VALUE(G26),""))))),"]",IF(M26="","",IF(J26&gt;1,(CONCATENATE(VALUE(J26),"+")),"+")))),CONCATENATE("[",S26,IF(P26&gt;1,VALUE(P26),""),IF((D26*3)&gt;((E26*2)+F26),"+","")," ]",VALUE(4)," ",T26,IF(H26&gt;0,VALUE(H26+1),""),"-"," "))</f>
        <v>[[Al3 O3(OH)2(OH2)8]+ ]4 [Al(OH)4]- </v>
      </c>
      <c r="P26" s="5" t="n">
        <f aca="false">IF((3*D26)-(2*E26)-F26&gt;0, (3*D26)-(2*E26)-F26, 0)</f>
        <v>1</v>
      </c>
      <c r="Q26" s="5" t="n">
        <f aca="false">(27*D26)+(16*(E26+F26+G26))+(F26+(G26*2))</f>
        <v>307</v>
      </c>
      <c r="R26" s="5" t="n">
        <f aca="false">27+(16*(H26+(4-H26)))+(4-H26)</f>
        <v>95</v>
      </c>
      <c r="S26" s="5" t="str">
        <f aca="false">CONCATENATE("[",CONCATENATE("Al",IF(D26&gt;1,VALUE(D26),""),IF(E26=0,"",CONCATENATE(" O",IF(E26&gt;1,VALUE(E26),""))),IF(F26=0,"",CONCATENATE("(OH)",IF(F26&gt;1,VALUE(F26),""))),IF(G26=0,"",CONCATENATE("(OH2)",IF(G26&gt;1,VALUE(G26),"")))),"]")</f>
        <v>[Al3 O3(OH)2(OH2)8]</v>
      </c>
      <c r="T26" s="5" t="str">
        <f aca="false">CONCATENATE("[",CONCATENATE("Al",IF(H26=0,"",CONCATENATE("O",IF(H26&gt;1,VALUE(H26),""))),CONCATENATE(IF((4-H26)&gt;0,"(OH)",""),IF((4-H26)&gt;1,VALUE(4-H26),""))),"]")</f>
        <v>[Al(OH)4]</v>
      </c>
    </row>
    <row r="27" s="4" customFormat="true" ht="14.05" hidden="false" customHeight="false" outlineLevel="0" collapsed="false">
      <c r="A27" s="3" t="n">
        <v>6</v>
      </c>
      <c r="B27" s="5" t="n">
        <v>0</v>
      </c>
      <c r="C27" s="3" t="n">
        <v>1</v>
      </c>
      <c r="D27" s="3" t="n">
        <v>3</v>
      </c>
      <c r="E27" s="3" t="n">
        <v>4</v>
      </c>
      <c r="F27" s="5" t="n">
        <v>0</v>
      </c>
      <c r="G27" s="5" t="n">
        <f aca="false">IF(C27=0,((A27-2)*D27)+2-(E27+F27),IF((D27*(A27-2))-(C27-2)-(E27+F27)&gt;-1,(D27*(A27-2))-(C27-2)-(E27+F27),0))</f>
        <v>9</v>
      </c>
      <c r="H27" s="3" t="n">
        <v>0</v>
      </c>
      <c r="I27" s="5" t="n">
        <f aca="false">IF(C27=0,(27*D27)+(16*(E27+F27+G27))+(F27+(G27*2)),(Q27*4)+R27)</f>
        <v>1323</v>
      </c>
      <c r="J27" s="5" t="n">
        <f aca="false">IF(C27=0,IF((3*D27)-(2*E27)-F27&gt;0, (3*D27)-(2*E27)-F27, ""),IF((P27*4)-(H27+1)&gt;0,(P27*4)-(H27+1),""))</f>
        <v>3</v>
      </c>
      <c r="K27" s="6" t="n">
        <f aca="false">IF(J27="", "no cation", I27/J27)</f>
        <v>441</v>
      </c>
      <c r="L27" s="7" t="n">
        <f aca="false">IF(J27="","",K27)</f>
        <v>441</v>
      </c>
      <c r="M27" s="5" t="str">
        <f aca="false">IF(J27="","","Y")</f>
        <v>Y</v>
      </c>
      <c r="N27" s="5" t="str">
        <f aca="false">IF(M27="","",CONCATENATE("[",IF(M27="","",CONCATENATE("Al",IF(C27+(D27*(1+(C27*3)))&gt;1,VALUE(C27+(D27*(1+(C27*3)))),""),CONCATENATE(IF((E27*(1+(C27*3)))+(C27*H27)&gt;0," O",""),IF((E27*(1+(C27*3)))+(C27*H27)&gt;1,VALUE((E27*(1+(C27*3)))+(C27*H27)),"")),IF(F27=0,"",CONCATENATE("(OH)",IF((F27*(1+(C27*3)))+(C27*(4-H27))&gt;1,VALUE((F27*(1+(C27*3)))+(C27*(4-H27))),""))),IF(G27=0,"",CONCATENATE("(OH2)",IF(G27&gt;1,VALUE(G27),""))))),"]",IF(M27="","",IF(J27&gt;1,(CONCATENATE(VALUE(J27),"+")),"+"))))</f>
        <v>[Al13 O16(OH2)9]3+</v>
      </c>
      <c r="O27" s="5" t="str">
        <f aca="false">IF(C27=0,IF(M27="","",CONCATENATE("[",IF(M27="","",CONCATENATE("Al",IF(D27&gt;1,VALUE(D27),""),IF(E27=0,"",CONCATENATE(" O",IF(E27&gt;1,VALUE(E27),""))),IF(F27=0,"",CONCATENATE("(OH)",IF(F27&gt;1,VALUE(F27),""))),IF(G27=0,"",CONCATENATE("(OH2)",IF(G27&gt;1,VALUE(G27),""))))),"]",IF(M27="","",IF(J27&gt;1,(CONCATENATE(VALUE(J27),"+")),"+")))),CONCATENATE("[",S27,IF(P27&gt;1,VALUE(P27),""),IF((D27*3)&gt;((E27*2)+F27),"+","")," ]",VALUE(4)," ",T27,IF(H27&gt;0,VALUE(H27+1),""),"-"," "))</f>
        <v>[[Al3 O4(OH2)9]+ ]4 [Al(OH)4]- </v>
      </c>
      <c r="P27" s="5" t="n">
        <f aca="false">IF((3*D27)-(2*E27)-F27&gt;0, (3*D27)-(2*E27)-F27, 0)</f>
        <v>1</v>
      </c>
      <c r="Q27" s="5" t="n">
        <f aca="false">(27*D27)+(16*(E27+F27+G27))+(F27+(G27*2))</f>
        <v>307</v>
      </c>
      <c r="R27" s="5" t="n">
        <f aca="false">27+(16*(H27+(4-H27)))+(4-H27)</f>
        <v>95</v>
      </c>
      <c r="S27" s="5" t="str">
        <f aca="false">CONCATENATE("[",CONCATENATE("Al",IF(D27&gt;1,VALUE(D27),""),IF(E27=0,"",CONCATENATE(" O",IF(E27&gt;1,VALUE(E27),""))),IF(F27=0,"",CONCATENATE("(OH)",IF(F27&gt;1,VALUE(F27),""))),IF(G27=0,"",CONCATENATE("(OH2)",IF(G27&gt;1,VALUE(G27),"")))),"]")</f>
        <v>[Al3 O4(OH2)9]</v>
      </c>
      <c r="T27" s="5" t="str">
        <f aca="false">CONCATENATE("[",CONCATENATE("Al",IF(H27=0,"",CONCATENATE("O",IF(H27&gt;1,VALUE(H27),""))),CONCATENATE(IF((4-H27)&gt;0,"(OH)",""),IF((4-H27)&gt;1,VALUE(4-H27),""))),"]")</f>
        <v>[Al(OH)4]</v>
      </c>
    </row>
    <row r="28" s="4" customFormat="true" ht="14.05" hidden="false" customHeight="false" outlineLevel="0" collapsed="false">
      <c r="A28" s="5" t="n">
        <f aca="false">A27</f>
        <v>6</v>
      </c>
      <c r="B28" s="5" t="n">
        <v>0</v>
      </c>
      <c r="C28" s="5" t="n">
        <f aca="false">C27</f>
        <v>1</v>
      </c>
      <c r="D28" s="5" t="n">
        <f aca="false">D27</f>
        <v>3</v>
      </c>
      <c r="E28" s="5" t="n">
        <f aca="false">E27</f>
        <v>4</v>
      </c>
      <c r="F28" s="5" t="n">
        <f aca="false">F27+1</f>
        <v>1</v>
      </c>
      <c r="G28" s="5" t="n">
        <f aca="false">IF(C28=0,((A28-2)*D28)+2-(E28+F28),IF((D28*(A28-2))-(C28-2)-(E28+F28)&gt;-1,(D28*(A28-2))-(C28-2)-(E28+F28),0))</f>
        <v>8</v>
      </c>
      <c r="H28" s="5" t="n">
        <f aca="false">H27</f>
        <v>0</v>
      </c>
      <c r="I28" s="5" t="n">
        <f aca="false">IF(C28=0,(27*D28)+(16*(E28+F28+G28))+(F28+(G28*2)),(Q28*4)+R28)</f>
        <v>1319</v>
      </c>
      <c r="J28" s="5" t="str">
        <f aca="false">IF(C28=0,IF((3*D28)-(2*E28)-F28&gt;0, (3*D28)-(2*E28)-F28, ""),IF((P28*4)-(H28+1)&gt;0,(P28*4)-(H28+1),""))</f>
        <v/>
      </c>
      <c r="K28" s="6" t="str">
        <f aca="false">IF(J28="", "no cation", I28/J28)</f>
        <v>no cation</v>
      </c>
      <c r="L28" s="7" t="str">
        <f aca="false">IF(J28="","",K28)</f>
        <v/>
      </c>
      <c r="M28" s="5" t="str">
        <f aca="false">IF(J28="","","Y")</f>
        <v/>
      </c>
      <c r="N28" s="5" t="str">
        <f aca="false">IF(M28="","",CONCATENATE("[",IF(M28="","",CONCATENATE("Al",IF(C28+(D28*(1+(C28*3)))&gt;1,VALUE(C28+(D28*(1+(C28*3)))),""),CONCATENATE(IF((E28*(1+(C28*3)))+(C28*H28)&gt;0," O",""),IF((E28*(1+(C28*3)))+(C28*H28)&gt;1,VALUE((E28*(1+(C28*3)))+(C28*H28)),"")),IF(F28=0,"",CONCATENATE("(OH)",IF((F28*(1+(C28*3)))+(C28*(4-H28))&gt;1,VALUE((F28*(1+(C28*3)))+(C28*(4-H28))),""))),IF(G28=0,"",CONCATENATE("(OH2)",IF(G28&gt;1,VALUE(G28),""))))),"]",IF(M28="","",IF(J28&gt;1,(CONCATENATE(VALUE(J28),"+")),"+"))))</f>
        <v/>
      </c>
      <c r="O28" s="5" t="str">
        <f aca="false">IF(C28=0,IF(M28="","",CONCATENATE("[",IF(M28="","",CONCATENATE("Al",IF(D28&gt;1,VALUE(D28),""),IF(E28=0,"",CONCATENATE(" O",IF(E28&gt;1,VALUE(E28),""))),IF(F28=0,"",CONCATENATE("(OH)",IF(F28&gt;1,VALUE(F28),""))),IF(G28=0,"",CONCATENATE("(OH2)",IF(G28&gt;1,VALUE(G28),""))))),"]",IF(M28="","",IF(J28&gt;1,(CONCATENATE(VALUE(J28),"+")),"+")))),CONCATENATE("[",S28,IF(P28&gt;1,VALUE(P28),""),IF((D28*3)&gt;((E28*2)+F28),"+","")," ]",VALUE(4)," ",T28,IF(H28&gt;0,VALUE(H28+1),""),"-"," "))</f>
        <v>[[Al3 O4(OH)(OH2)8] ]4 [Al(OH)4]- </v>
      </c>
      <c r="P28" s="5" t="n">
        <f aca="false">IF((3*D28)-(2*E28)-F28&gt;0, (3*D28)-(2*E28)-F28, 0)</f>
        <v>0</v>
      </c>
      <c r="Q28" s="5" t="n">
        <f aca="false">(27*D28)+(16*(E28+F28+G28))+(F28+(G28*2))</f>
        <v>306</v>
      </c>
      <c r="R28" s="5" t="n">
        <f aca="false">27+(16*(H28+(4-H28)))+(4-H28)</f>
        <v>95</v>
      </c>
      <c r="S28" s="5" t="str">
        <f aca="false">CONCATENATE("[",CONCATENATE("Al",IF(D28&gt;1,VALUE(D28),""),IF(E28=0,"",CONCATENATE(" O",IF(E28&gt;1,VALUE(E28),""))),IF(F28=0,"",CONCATENATE("(OH)",IF(F28&gt;1,VALUE(F28),""))),IF(G28=0,"",CONCATENATE("(OH2)",IF(G28&gt;1,VALUE(G28),"")))),"]")</f>
        <v>[Al3 O4(OH)(OH2)8]</v>
      </c>
      <c r="T28" s="5" t="str">
        <f aca="false">CONCATENATE("[",CONCATENATE("Al",IF(H28=0,"",CONCATENATE("O",IF(H28&gt;1,VALUE(H28),""))),CONCATENATE(IF((4-H28)&gt;0,"(OH)",""),IF((4-H28)&gt;1,VALUE(4-H28),""))),"]")</f>
        <v>[Al(OH)4]</v>
      </c>
    </row>
    <row r="29" s="4" customFormat="true" ht="14.05" hidden="false" customHeight="false" outlineLevel="0" collapsed="false">
      <c r="A29" s="3" t="n">
        <v>6</v>
      </c>
      <c r="B29" s="5" t="n">
        <v>0</v>
      </c>
      <c r="C29" s="3" t="n">
        <v>1</v>
      </c>
      <c r="D29" s="3" t="n">
        <v>3</v>
      </c>
      <c r="E29" s="3" t="n">
        <v>0</v>
      </c>
      <c r="F29" s="5" t="n">
        <v>0</v>
      </c>
      <c r="G29" s="5" t="n">
        <f aca="false">IF(C29=0,((A29-2)*D29)+2-(E29+F29),IF((D29*(A29-2))-(C29-2)-(E29+F29)&gt;-1,(D29*(A29-2))-(C29-2)-(E29+F29),0))</f>
        <v>13</v>
      </c>
      <c r="H29" s="3" t="n">
        <v>4</v>
      </c>
      <c r="I29" s="5" t="n">
        <f aca="false">IF(C29=0,(27*D29)+(16*(E29+F29+G29))+(F29+(G29*2)),(Q29*4)+R29)</f>
        <v>1351</v>
      </c>
      <c r="J29" s="5" t="n">
        <f aca="false">IF(C29=0,IF((3*D29)-(2*E29)-F29&gt;0, (3*D29)-(2*E29)-F29, ""),IF((P29*4)-(H29+1)&gt;0,(P29*4)-(H29+1),""))</f>
        <v>31</v>
      </c>
      <c r="K29" s="6" t="n">
        <f aca="false">IF(J29="", "no cation", I29/J29)</f>
        <v>43.5806451612903</v>
      </c>
      <c r="L29" s="7" t="n">
        <f aca="false">IF(J29="","",K29)</f>
        <v>43.5806451612903</v>
      </c>
      <c r="M29" s="5" t="str">
        <f aca="false">IF(J29="","","Y")</f>
        <v>Y</v>
      </c>
      <c r="N29" s="5" t="str">
        <f aca="false">IF(M29="","",CONCATENATE("[",IF(M29="","",CONCATENATE("Al",IF(C29+(D29*(1+(C29*3)))&gt;1,VALUE(C29+(D29*(1+(C29*3)))),""),CONCATENATE(IF((E29*(1+(C29*3)))+(C29*H29)&gt;0," O",""),IF((E29*(1+(C29*3)))+(C29*H29)&gt;1,VALUE((E29*(1+(C29*3)))+(C29*H29)),"")),IF(F29=0,"",CONCATENATE("(OH)",IF((F29*(1+(C29*3)))+(C29*(4-H29))&gt;1,VALUE((F29*(1+(C29*3)))+(C29*(4-H29))),""))),IF(G29=0,"",CONCATENATE("(OH2)",IF(G29&gt;1,VALUE(G29),""))))),"]",IF(M29="","",IF(J29&gt;1,(CONCATENATE(VALUE(J29),"+")),"+"))))</f>
        <v>[Al13 O4(OH2)13]31+</v>
      </c>
      <c r="O29" s="5" t="str">
        <f aca="false">IF(C29=0,IF(M29="","",CONCATENATE("[",IF(M29="","",CONCATENATE("Al",IF(D29&gt;1,VALUE(D29),""),IF(E29=0,"",CONCATENATE(" O",IF(E29&gt;1,VALUE(E29),""))),IF(F29=0,"",CONCATENATE("(OH)",IF(F29&gt;1,VALUE(F29),""))),IF(G29=0,"",CONCATENATE("(OH2)",IF(G29&gt;1,VALUE(G29),""))))),"]",IF(M29="","",IF(J29&gt;1,(CONCATENATE(VALUE(J29),"+")),"+")))),CONCATENATE("[",S29,IF(P29&gt;1,VALUE(P29),""),IF((D29*3)&gt;((E29*2)+F29),"+","")," ]",VALUE(4)," ",T29,IF(H29&gt;0,VALUE(H29+1),""),"-"," "))</f>
        <v>[[Al3(OH2)13]9+ ]4 [AlO4]5- </v>
      </c>
      <c r="P29" s="5" t="n">
        <f aca="false">IF((3*D29)-(2*E29)-F29&gt;0, (3*D29)-(2*E29)-F29, 0)</f>
        <v>9</v>
      </c>
      <c r="Q29" s="5" t="n">
        <f aca="false">(27*D29)+(16*(E29+F29+G29))+(F29+(G29*2))</f>
        <v>315</v>
      </c>
      <c r="R29" s="5" t="n">
        <f aca="false">27+(16*(H29+(4-H29)))+(4-H29)</f>
        <v>91</v>
      </c>
      <c r="S29" s="5" t="str">
        <f aca="false">CONCATENATE("[",CONCATENATE("Al",IF(D29&gt;1,VALUE(D29),""),IF(E29=0,"",CONCATENATE(" O",IF(E29&gt;1,VALUE(E29),""))),IF(F29=0,"",CONCATENATE("(OH)",IF(F29&gt;1,VALUE(F29),""))),IF(G29=0,"",CONCATENATE("(OH2)",IF(G29&gt;1,VALUE(G29),"")))),"]")</f>
        <v>[Al3(OH2)13]</v>
      </c>
      <c r="T29" s="5" t="str">
        <f aca="false">CONCATENATE("[",CONCATENATE("Al",IF(H29=0,"",CONCATENATE("O",IF(H29&gt;1,VALUE(H29),""))),CONCATENATE(IF((4-H29)&gt;0,"(OH)",""),IF((4-H29)&gt;1,VALUE(4-H29),""))),"]")</f>
        <v>[AlO4]</v>
      </c>
    </row>
    <row r="30" s="4" customFormat="true" ht="14.05" hidden="false" customHeight="false" outlineLevel="0" collapsed="false">
      <c r="A30" s="5" t="n">
        <f aca="false">A29</f>
        <v>6</v>
      </c>
      <c r="B30" s="5" t="n">
        <v>0</v>
      </c>
      <c r="C30" s="5" t="n">
        <f aca="false">C29</f>
        <v>1</v>
      </c>
      <c r="D30" s="5" t="n">
        <f aca="false">D29</f>
        <v>3</v>
      </c>
      <c r="E30" s="5" t="n">
        <f aca="false">E29</f>
        <v>0</v>
      </c>
      <c r="F30" s="5" t="n">
        <f aca="false">F29+1</f>
        <v>1</v>
      </c>
      <c r="G30" s="5" t="n">
        <f aca="false">IF(C30=0,((A30-2)*D30)+2-(E30+F30),IF((D30*(A30-2))-(C30-2)-(E30+F30)&gt;-1,(D30*(A30-2))-(C30-2)-(E30+F30),0))</f>
        <v>12</v>
      </c>
      <c r="H30" s="5" t="n">
        <f aca="false">H29</f>
        <v>4</v>
      </c>
      <c r="I30" s="5" t="n">
        <f aca="false">IF(C30=0,(27*D30)+(16*(E30+F30+G30))+(F30+(G30*2)),(Q30*4)+R30)</f>
        <v>1347</v>
      </c>
      <c r="J30" s="5" t="n">
        <f aca="false">IF(C30=0,IF((3*D30)-(2*E30)-F30&gt;0, (3*D30)-(2*E30)-F30, ""),IF((P30*4)-(H30+1)&gt;0,(P30*4)-(H30+1),""))</f>
        <v>27</v>
      </c>
      <c r="K30" s="6" t="n">
        <f aca="false">IF(J30="", "no cation", I30/J30)</f>
        <v>49.8888888888889</v>
      </c>
      <c r="L30" s="7" t="n">
        <f aca="false">IF(J30="","",K30)</f>
        <v>49.8888888888889</v>
      </c>
      <c r="M30" s="5" t="str">
        <f aca="false">IF(J30="","","Y")</f>
        <v>Y</v>
      </c>
      <c r="N30" s="5" t="str">
        <f aca="false">IF(M30="","",CONCATENATE("[",IF(M30="","",CONCATENATE("Al",IF(C30+(D30*(1+(C30*3)))&gt;1,VALUE(C30+(D30*(1+(C30*3)))),""),CONCATENATE(IF((E30*(1+(C30*3)))+(C30*H30)&gt;0," O",""),IF((E30*(1+(C30*3)))+(C30*H30)&gt;1,VALUE((E30*(1+(C30*3)))+(C30*H30)),"")),IF(F30=0,"",CONCATENATE("(OH)",IF((F30*(1+(C30*3)))+(C30*(4-H30))&gt;1,VALUE((F30*(1+(C30*3)))+(C30*(4-H30))),""))),IF(G30=0,"",CONCATENATE("(OH2)",IF(G30&gt;1,VALUE(G30),""))))),"]",IF(M30="","",IF(J30&gt;1,(CONCATENATE(VALUE(J30),"+")),"+"))))</f>
        <v>[Al13 O4(OH)4(OH2)12]27+</v>
      </c>
      <c r="O30" s="5" t="str">
        <f aca="false">IF(C30=0,IF(M30="","",CONCATENATE("[",IF(M30="","",CONCATENATE("Al",IF(D30&gt;1,VALUE(D30),""),IF(E30=0,"",CONCATENATE(" O",IF(E30&gt;1,VALUE(E30),""))),IF(F30=0,"",CONCATENATE("(OH)",IF(F30&gt;1,VALUE(F30),""))),IF(G30=0,"",CONCATENATE("(OH2)",IF(G30&gt;1,VALUE(G30),""))))),"]",IF(M30="","",IF(J30&gt;1,(CONCATENATE(VALUE(J30),"+")),"+")))),CONCATENATE("[",S30,IF(P30&gt;1,VALUE(P30),""),IF((D30*3)&gt;((E30*2)+F30),"+","")," ]",VALUE(4)," ",T30,IF(H30&gt;0,VALUE(H30+1),""),"-"," "))</f>
        <v>[[Al3(OH)(OH2)12]8+ ]4 [AlO4]5- </v>
      </c>
      <c r="P30" s="5" t="n">
        <f aca="false">IF((3*D30)-(2*E30)-F30&gt;0, (3*D30)-(2*E30)-F30, 0)</f>
        <v>8</v>
      </c>
      <c r="Q30" s="5" t="n">
        <f aca="false">(27*D30)+(16*(E30+F30+G30))+(F30+(G30*2))</f>
        <v>314</v>
      </c>
      <c r="R30" s="5" t="n">
        <f aca="false">27+(16*(H30+(4-H30)))+(4-H30)</f>
        <v>91</v>
      </c>
      <c r="S30" s="5" t="str">
        <f aca="false">CONCATENATE("[",CONCATENATE("Al",IF(D30&gt;1,VALUE(D30),""),IF(E30=0,"",CONCATENATE(" O",IF(E30&gt;1,VALUE(E30),""))),IF(F30=0,"",CONCATENATE("(OH)",IF(F30&gt;1,VALUE(F30),""))),IF(G30=0,"",CONCATENATE("(OH2)",IF(G30&gt;1,VALUE(G30),"")))),"]")</f>
        <v>[Al3(OH)(OH2)12]</v>
      </c>
      <c r="T30" s="5" t="str">
        <f aca="false">CONCATENATE("[",CONCATENATE("Al",IF(H30=0,"",CONCATENATE("O",IF(H30&gt;1,VALUE(H30),""))),CONCATENATE(IF((4-H30)&gt;0,"(OH)",""),IF((4-H30)&gt;1,VALUE(4-H30),""))),"]")</f>
        <v>[AlO4]</v>
      </c>
    </row>
    <row r="31" s="4" customFormat="true" ht="14.05" hidden="false" customHeight="false" outlineLevel="0" collapsed="false">
      <c r="A31" s="5" t="n">
        <f aca="false">A30</f>
        <v>6</v>
      </c>
      <c r="B31" s="5" t="n">
        <v>0</v>
      </c>
      <c r="C31" s="5" t="n">
        <f aca="false">C30</f>
        <v>1</v>
      </c>
      <c r="D31" s="5" t="n">
        <f aca="false">D30</f>
        <v>3</v>
      </c>
      <c r="E31" s="5" t="n">
        <f aca="false">E30</f>
        <v>0</v>
      </c>
      <c r="F31" s="5" t="n">
        <f aca="false">F30+1</f>
        <v>2</v>
      </c>
      <c r="G31" s="5" t="n">
        <f aca="false">IF(C31=0,((A31-2)*D31)+2-(E31+F31),IF((D31*(A31-2))-(C31-2)-(E31+F31)&gt;-1,(D31*(A31-2))-(C31-2)-(E31+F31),0))</f>
        <v>11</v>
      </c>
      <c r="H31" s="5" t="n">
        <f aca="false">H30</f>
        <v>4</v>
      </c>
      <c r="I31" s="5" t="n">
        <f aca="false">IF(C31=0,(27*D31)+(16*(E31+F31+G31))+(F31+(G31*2)),(Q31*4)+R31)</f>
        <v>1343</v>
      </c>
      <c r="J31" s="5" t="n">
        <f aca="false">IF(C31=0,IF((3*D31)-(2*E31)-F31&gt;0, (3*D31)-(2*E31)-F31, ""),IF((P31*4)-(H31+1)&gt;0,(P31*4)-(H31+1),""))</f>
        <v>23</v>
      </c>
      <c r="K31" s="6" t="n">
        <f aca="false">IF(J31="", "no cation", I31/J31)</f>
        <v>58.3913043478261</v>
      </c>
      <c r="L31" s="7" t="n">
        <f aca="false">IF(J31="","",K31)</f>
        <v>58.3913043478261</v>
      </c>
      <c r="M31" s="5" t="str">
        <f aca="false">IF(J31="","","Y")</f>
        <v>Y</v>
      </c>
      <c r="N31" s="5" t="str">
        <f aca="false">IF(M31="","",CONCATENATE("[",IF(M31="","",CONCATENATE("Al",IF(C31+(D31*(1+(C31*3)))&gt;1,VALUE(C31+(D31*(1+(C31*3)))),""),CONCATENATE(IF((E31*(1+(C31*3)))+(C31*H31)&gt;0," O",""),IF((E31*(1+(C31*3)))+(C31*H31)&gt;1,VALUE((E31*(1+(C31*3)))+(C31*H31)),"")),IF(F31=0,"",CONCATENATE("(OH)",IF((F31*(1+(C31*3)))+(C31*(4-H31))&gt;1,VALUE((F31*(1+(C31*3)))+(C31*(4-H31))),""))),IF(G31=0,"",CONCATENATE("(OH2)",IF(G31&gt;1,VALUE(G31),""))))),"]",IF(M31="","",IF(J31&gt;1,(CONCATENATE(VALUE(J31),"+")),"+"))))</f>
        <v>[Al13 O4(OH)8(OH2)11]23+</v>
      </c>
      <c r="O31" s="5" t="str">
        <f aca="false">IF(C31=0,IF(M31="","",CONCATENATE("[",IF(M31="","",CONCATENATE("Al",IF(D31&gt;1,VALUE(D31),""),IF(E31=0,"",CONCATENATE(" O",IF(E31&gt;1,VALUE(E31),""))),IF(F31=0,"",CONCATENATE("(OH)",IF(F31&gt;1,VALUE(F31),""))),IF(G31=0,"",CONCATENATE("(OH2)",IF(G31&gt;1,VALUE(G31),""))))),"]",IF(M31="","",IF(J31&gt;1,(CONCATENATE(VALUE(J31),"+")),"+")))),CONCATENATE("[",S31,IF(P31&gt;1,VALUE(P31),""),IF((D31*3)&gt;((E31*2)+F31),"+","")," ]",VALUE(4)," ",T31,IF(H31&gt;0,VALUE(H31+1),""),"-"," "))</f>
        <v>[[Al3(OH)2(OH2)11]7+ ]4 [AlO4]5- </v>
      </c>
      <c r="P31" s="5" t="n">
        <f aca="false">IF((3*D31)-(2*E31)-F31&gt;0, (3*D31)-(2*E31)-F31, 0)</f>
        <v>7</v>
      </c>
      <c r="Q31" s="5" t="n">
        <f aca="false">(27*D31)+(16*(E31+F31+G31))+(F31+(G31*2))</f>
        <v>313</v>
      </c>
      <c r="R31" s="5" t="n">
        <f aca="false">27+(16*(H31+(4-H31)))+(4-H31)</f>
        <v>91</v>
      </c>
      <c r="S31" s="5" t="str">
        <f aca="false">CONCATENATE("[",CONCATENATE("Al",IF(D31&gt;1,VALUE(D31),""),IF(E31=0,"",CONCATENATE(" O",IF(E31&gt;1,VALUE(E31),""))),IF(F31=0,"",CONCATENATE("(OH)",IF(F31&gt;1,VALUE(F31),""))),IF(G31=0,"",CONCATENATE("(OH2)",IF(G31&gt;1,VALUE(G31),"")))),"]")</f>
        <v>[Al3(OH)2(OH2)11]</v>
      </c>
      <c r="T31" s="5" t="str">
        <f aca="false">CONCATENATE("[",CONCATENATE("Al",IF(H31=0,"",CONCATENATE("O",IF(H31&gt;1,VALUE(H31),""))),CONCATENATE(IF((4-H31)&gt;0,"(OH)",""),IF((4-H31)&gt;1,VALUE(4-H31),""))),"]")</f>
        <v>[AlO4]</v>
      </c>
    </row>
    <row r="32" s="4" customFormat="true" ht="14.05" hidden="false" customHeight="false" outlineLevel="0" collapsed="false">
      <c r="A32" s="5" t="n">
        <f aca="false">A31</f>
        <v>6</v>
      </c>
      <c r="B32" s="5" t="n">
        <v>0</v>
      </c>
      <c r="C32" s="5" t="n">
        <f aca="false">C31</f>
        <v>1</v>
      </c>
      <c r="D32" s="5" t="n">
        <f aca="false">D31</f>
        <v>3</v>
      </c>
      <c r="E32" s="5" t="n">
        <f aca="false">E31</f>
        <v>0</v>
      </c>
      <c r="F32" s="5" t="n">
        <f aca="false">F31+1</f>
        <v>3</v>
      </c>
      <c r="G32" s="5" t="n">
        <f aca="false">IF(C32=0,((A32-2)*D32)+2-(E32+F32),IF((D32*(A32-2))-(C32-2)-(E32+F32)&gt;-1,(D32*(A32-2))-(C32-2)-(E32+F32),0))</f>
        <v>10</v>
      </c>
      <c r="H32" s="5" t="n">
        <f aca="false">H31</f>
        <v>4</v>
      </c>
      <c r="I32" s="5" t="n">
        <f aca="false">IF(C32=0,(27*D32)+(16*(E32+F32+G32))+(F32+(G32*2)),(Q32*4)+R32)</f>
        <v>1339</v>
      </c>
      <c r="J32" s="5" t="n">
        <f aca="false">IF(C32=0,IF((3*D32)-(2*E32)-F32&gt;0, (3*D32)-(2*E32)-F32, ""),IF((P32*4)-(H32+1)&gt;0,(P32*4)-(H32+1),""))</f>
        <v>19</v>
      </c>
      <c r="K32" s="6" t="n">
        <f aca="false">IF(J32="", "no cation", I32/J32)</f>
        <v>70.4736842105263</v>
      </c>
      <c r="L32" s="7" t="n">
        <f aca="false">IF(J32="","",K32)</f>
        <v>70.4736842105263</v>
      </c>
      <c r="M32" s="5" t="str">
        <f aca="false">IF(J32="","","Y")</f>
        <v>Y</v>
      </c>
      <c r="N32" s="5" t="str">
        <f aca="false">IF(M32="","",CONCATENATE("[",IF(M32="","",CONCATENATE("Al",IF(C32+(D32*(1+(C32*3)))&gt;1,VALUE(C32+(D32*(1+(C32*3)))),""),CONCATENATE(IF((E32*(1+(C32*3)))+(C32*H32)&gt;0," O",""),IF((E32*(1+(C32*3)))+(C32*H32)&gt;1,VALUE((E32*(1+(C32*3)))+(C32*H32)),"")),IF(F32=0,"",CONCATENATE("(OH)",IF((F32*(1+(C32*3)))+(C32*(4-H32))&gt;1,VALUE((F32*(1+(C32*3)))+(C32*(4-H32))),""))),IF(G32=0,"",CONCATENATE("(OH2)",IF(G32&gt;1,VALUE(G32),""))))),"]",IF(M32="","",IF(J32&gt;1,(CONCATENATE(VALUE(J32),"+")),"+"))))</f>
        <v>[Al13 O4(OH)12(OH2)10]19+</v>
      </c>
      <c r="O32" s="5" t="str">
        <f aca="false">IF(C32=0,IF(M32="","",CONCATENATE("[",IF(M32="","",CONCATENATE("Al",IF(D32&gt;1,VALUE(D32),""),IF(E32=0,"",CONCATENATE(" O",IF(E32&gt;1,VALUE(E32),""))),IF(F32=0,"",CONCATENATE("(OH)",IF(F32&gt;1,VALUE(F32),""))),IF(G32=0,"",CONCATENATE("(OH2)",IF(G32&gt;1,VALUE(G32),""))))),"]",IF(M32="","",IF(J32&gt;1,(CONCATENATE(VALUE(J32),"+")),"+")))),CONCATENATE("[",S32,IF(P32&gt;1,VALUE(P32),""),IF((D32*3)&gt;((E32*2)+F32),"+","")," ]",VALUE(4)," ",T32,IF(H32&gt;0,VALUE(H32+1),""),"-"," "))</f>
        <v>[[Al3(OH)3(OH2)10]6+ ]4 [AlO4]5- </v>
      </c>
      <c r="P32" s="5" t="n">
        <f aca="false">IF((3*D32)-(2*E32)-F32&gt;0, (3*D32)-(2*E32)-F32, 0)</f>
        <v>6</v>
      </c>
      <c r="Q32" s="5" t="n">
        <f aca="false">(27*D32)+(16*(E32+F32+G32))+(F32+(G32*2))</f>
        <v>312</v>
      </c>
      <c r="R32" s="5" t="n">
        <f aca="false">27+(16*(H32+(4-H32)))+(4-H32)</f>
        <v>91</v>
      </c>
      <c r="S32" s="5" t="str">
        <f aca="false">CONCATENATE("[",CONCATENATE("Al",IF(D32&gt;1,VALUE(D32),""),IF(E32=0,"",CONCATENATE(" O",IF(E32&gt;1,VALUE(E32),""))),IF(F32=0,"",CONCATENATE("(OH)",IF(F32&gt;1,VALUE(F32),""))),IF(G32=0,"",CONCATENATE("(OH2)",IF(G32&gt;1,VALUE(G32),"")))),"]")</f>
        <v>[Al3(OH)3(OH2)10]</v>
      </c>
      <c r="T32" s="5" t="str">
        <f aca="false">CONCATENATE("[",CONCATENATE("Al",IF(H32=0,"",CONCATENATE("O",IF(H32&gt;1,VALUE(H32),""))),CONCATENATE(IF((4-H32)&gt;0,"(OH)",""),IF((4-H32)&gt;1,VALUE(4-H32),""))),"]")</f>
        <v>[AlO4]</v>
      </c>
    </row>
    <row r="33" s="4" customFormat="true" ht="14.05" hidden="false" customHeight="false" outlineLevel="0" collapsed="false">
      <c r="A33" s="5" t="n">
        <f aca="false">A32</f>
        <v>6</v>
      </c>
      <c r="B33" s="5" t="n">
        <v>0</v>
      </c>
      <c r="C33" s="5" t="n">
        <f aca="false">C32</f>
        <v>1</v>
      </c>
      <c r="D33" s="5" t="n">
        <f aca="false">D32</f>
        <v>3</v>
      </c>
      <c r="E33" s="5" t="n">
        <f aca="false">E32</f>
        <v>0</v>
      </c>
      <c r="F33" s="5" t="n">
        <f aca="false">F32+1</f>
        <v>4</v>
      </c>
      <c r="G33" s="5" t="n">
        <f aca="false">IF(C33=0,((A33-2)*D33)+2-(E33+F33),IF((D33*(A33-2))-(C33-2)-(E33+F33)&gt;-1,(D33*(A33-2))-(C33-2)-(E33+F33),0))</f>
        <v>9</v>
      </c>
      <c r="H33" s="5" t="n">
        <f aca="false">H32</f>
        <v>4</v>
      </c>
      <c r="I33" s="5" t="n">
        <f aca="false">IF(C33=0,(27*D33)+(16*(E33+F33+G33))+(F33+(G33*2)),(Q33*4)+R33)</f>
        <v>1335</v>
      </c>
      <c r="J33" s="5" t="n">
        <f aca="false">IF(C33=0,IF((3*D33)-(2*E33)-F33&gt;0, (3*D33)-(2*E33)-F33, ""),IF((P33*4)-(H33+1)&gt;0,(P33*4)-(H33+1),""))</f>
        <v>15</v>
      </c>
      <c r="K33" s="6" t="n">
        <f aca="false">IF(J33="", "no cation", I33/J33)</f>
        <v>89</v>
      </c>
      <c r="L33" s="7" t="n">
        <f aca="false">IF(J33="","",K33)</f>
        <v>89</v>
      </c>
      <c r="M33" s="5" t="str">
        <f aca="false">IF(J33="","","Y")</f>
        <v>Y</v>
      </c>
      <c r="N33" s="5" t="str">
        <f aca="false">IF(M33="","",CONCATENATE("[",IF(M33="","",CONCATENATE("Al",IF(C33+(D33*(1+(C33*3)))&gt;1,VALUE(C33+(D33*(1+(C33*3)))),""),CONCATENATE(IF((E33*(1+(C33*3)))+(C33*H33)&gt;0," O",""),IF((E33*(1+(C33*3)))+(C33*H33)&gt;1,VALUE((E33*(1+(C33*3)))+(C33*H33)),"")),IF(F33=0,"",CONCATENATE("(OH)",IF((F33*(1+(C33*3)))+(C33*(4-H33))&gt;1,VALUE((F33*(1+(C33*3)))+(C33*(4-H33))),""))),IF(G33=0,"",CONCATENATE("(OH2)",IF(G33&gt;1,VALUE(G33),""))))),"]",IF(M33="","",IF(J33&gt;1,(CONCATENATE(VALUE(J33),"+")),"+"))))</f>
        <v>[Al13 O4(OH)16(OH2)9]15+</v>
      </c>
      <c r="O33" s="5" t="str">
        <f aca="false">IF(C33=0,IF(M33="","",CONCATENATE("[",IF(M33="","",CONCATENATE("Al",IF(D33&gt;1,VALUE(D33),""),IF(E33=0,"",CONCATENATE(" O",IF(E33&gt;1,VALUE(E33),""))),IF(F33=0,"",CONCATENATE("(OH)",IF(F33&gt;1,VALUE(F33),""))),IF(G33=0,"",CONCATENATE("(OH2)",IF(G33&gt;1,VALUE(G33),""))))),"]",IF(M33="","",IF(J33&gt;1,(CONCATENATE(VALUE(J33),"+")),"+")))),CONCATENATE("[",S33,IF(P33&gt;1,VALUE(P33),""),IF((D33*3)&gt;((E33*2)+F33),"+","")," ]",VALUE(4)," ",T33,IF(H33&gt;0,VALUE(H33+1),""),"-"," "))</f>
        <v>[[Al3(OH)4(OH2)9]5+ ]4 [AlO4]5- </v>
      </c>
      <c r="P33" s="5" t="n">
        <f aca="false">IF((3*D33)-(2*E33)-F33&gt;0, (3*D33)-(2*E33)-F33, 0)</f>
        <v>5</v>
      </c>
      <c r="Q33" s="5" t="n">
        <f aca="false">(27*D33)+(16*(E33+F33+G33))+(F33+(G33*2))</f>
        <v>311</v>
      </c>
      <c r="R33" s="5" t="n">
        <f aca="false">27+(16*(H33+(4-H33)))+(4-H33)</f>
        <v>91</v>
      </c>
      <c r="S33" s="5" t="str">
        <f aca="false">CONCATENATE("[",CONCATENATE("Al",IF(D33&gt;1,VALUE(D33),""),IF(E33=0,"",CONCATENATE(" O",IF(E33&gt;1,VALUE(E33),""))),IF(F33=0,"",CONCATENATE("(OH)",IF(F33&gt;1,VALUE(F33),""))),IF(G33=0,"",CONCATENATE("(OH2)",IF(G33&gt;1,VALUE(G33),"")))),"]")</f>
        <v>[Al3(OH)4(OH2)9]</v>
      </c>
      <c r="T33" s="5" t="str">
        <f aca="false">CONCATENATE("[",CONCATENATE("Al",IF(H33=0,"",CONCATENATE("O",IF(H33&gt;1,VALUE(H33),""))),CONCATENATE(IF((4-H33)&gt;0,"(OH)",""),IF((4-H33)&gt;1,VALUE(4-H33),""))),"]")</f>
        <v>[AlO4]</v>
      </c>
    </row>
    <row r="34" s="4" customFormat="true" ht="14.05" hidden="false" customHeight="false" outlineLevel="0" collapsed="false">
      <c r="A34" s="5" t="n">
        <f aca="false">A33</f>
        <v>6</v>
      </c>
      <c r="B34" s="5" t="n">
        <v>0</v>
      </c>
      <c r="C34" s="5" t="n">
        <f aca="false">C33</f>
        <v>1</v>
      </c>
      <c r="D34" s="5" t="n">
        <f aca="false">D33</f>
        <v>3</v>
      </c>
      <c r="E34" s="5" t="n">
        <f aca="false">E33</f>
        <v>0</v>
      </c>
      <c r="F34" s="5" t="n">
        <f aca="false">F33+1</f>
        <v>5</v>
      </c>
      <c r="G34" s="5" t="n">
        <f aca="false">IF(C34=0,((A34-2)*D34)+2-(E34+F34),IF((D34*(A34-2))-(C34-2)-(E34+F34)&gt;-1,(D34*(A34-2))-(C34-2)-(E34+F34),0))</f>
        <v>8</v>
      </c>
      <c r="H34" s="5" t="n">
        <f aca="false">H33</f>
        <v>4</v>
      </c>
      <c r="I34" s="5" t="n">
        <f aca="false">IF(C34=0,(27*D34)+(16*(E34+F34+G34))+(F34+(G34*2)),(Q34*4)+R34)</f>
        <v>1331</v>
      </c>
      <c r="J34" s="5" t="n">
        <f aca="false">IF(C34=0,IF((3*D34)-(2*E34)-F34&gt;0, (3*D34)-(2*E34)-F34, ""),IF((P34*4)-(H34+1)&gt;0,(P34*4)-(H34+1),""))</f>
        <v>11</v>
      </c>
      <c r="K34" s="6" t="n">
        <f aca="false">IF(J34="", "no cation", I34/J34)</f>
        <v>121</v>
      </c>
      <c r="L34" s="7" t="n">
        <f aca="false">IF(J34="","",K34)</f>
        <v>121</v>
      </c>
      <c r="M34" s="5" t="str">
        <f aca="false">IF(J34="","","Y")</f>
        <v>Y</v>
      </c>
      <c r="N34" s="5" t="str">
        <f aca="false">IF(M34="","",CONCATENATE("[",IF(M34="","",CONCATENATE("Al",IF(C34+(D34*(1+(C34*3)))&gt;1,VALUE(C34+(D34*(1+(C34*3)))),""),CONCATENATE(IF((E34*(1+(C34*3)))+(C34*H34)&gt;0," O",""),IF((E34*(1+(C34*3)))+(C34*H34)&gt;1,VALUE((E34*(1+(C34*3)))+(C34*H34)),"")),IF(F34=0,"",CONCATENATE("(OH)",IF((F34*(1+(C34*3)))+(C34*(4-H34))&gt;1,VALUE((F34*(1+(C34*3)))+(C34*(4-H34))),""))),IF(G34=0,"",CONCATENATE("(OH2)",IF(G34&gt;1,VALUE(G34),""))))),"]",IF(M34="","",IF(J34&gt;1,(CONCATENATE(VALUE(J34),"+")),"+"))))</f>
        <v>[Al13 O4(OH)20(OH2)8]11+</v>
      </c>
      <c r="O34" s="5" t="str">
        <f aca="false">IF(C34=0,IF(M34="","",CONCATENATE("[",IF(M34="","",CONCATENATE("Al",IF(D34&gt;1,VALUE(D34),""),IF(E34=0,"",CONCATENATE(" O",IF(E34&gt;1,VALUE(E34),""))),IF(F34=0,"",CONCATENATE("(OH)",IF(F34&gt;1,VALUE(F34),""))),IF(G34=0,"",CONCATENATE("(OH2)",IF(G34&gt;1,VALUE(G34),""))))),"]",IF(M34="","",IF(J34&gt;1,(CONCATENATE(VALUE(J34),"+")),"+")))),CONCATENATE("[",S34,IF(P34&gt;1,VALUE(P34),""),IF((D34*3)&gt;((E34*2)+F34),"+","")," ]",VALUE(4)," ",T34,IF(H34&gt;0,VALUE(H34+1),""),"-"," "))</f>
        <v>[[Al3(OH)5(OH2)8]4+ ]4 [AlO4]5- </v>
      </c>
      <c r="P34" s="5" t="n">
        <f aca="false">IF((3*D34)-(2*E34)-F34&gt;0, (3*D34)-(2*E34)-F34, 0)</f>
        <v>4</v>
      </c>
      <c r="Q34" s="5" t="n">
        <f aca="false">(27*D34)+(16*(E34+F34+G34))+(F34+(G34*2))</f>
        <v>310</v>
      </c>
      <c r="R34" s="5" t="n">
        <f aca="false">27+(16*(H34+(4-H34)))+(4-H34)</f>
        <v>91</v>
      </c>
      <c r="S34" s="5" t="str">
        <f aca="false">CONCATENATE("[",CONCATENATE("Al",IF(D34&gt;1,VALUE(D34),""),IF(E34=0,"",CONCATENATE(" O",IF(E34&gt;1,VALUE(E34),""))),IF(F34=0,"",CONCATENATE("(OH)",IF(F34&gt;1,VALUE(F34),""))),IF(G34=0,"",CONCATENATE("(OH2)",IF(G34&gt;1,VALUE(G34),"")))),"]")</f>
        <v>[Al3(OH)5(OH2)8]</v>
      </c>
      <c r="T34" s="5" t="str">
        <f aca="false">CONCATENATE("[",CONCATENATE("Al",IF(H34=0,"",CONCATENATE("O",IF(H34&gt;1,VALUE(H34),""))),CONCATENATE(IF((4-H34)&gt;0,"(OH)",""),IF((4-H34)&gt;1,VALUE(4-H34),""))),"]")</f>
        <v>[AlO4]</v>
      </c>
    </row>
    <row r="35" s="4" customFormat="true" ht="14.05" hidden="false" customHeight="false" outlineLevel="0" collapsed="false">
      <c r="A35" s="5" t="n">
        <f aca="false">A34</f>
        <v>6</v>
      </c>
      <c r="B35" s="5" t="n">
        <v>0</v>
      </c>
      <c r="C35" s="5" t="n">
        <f aca="false">C34</f>
        <v>1</v>
      </c>
      <c r="D35" s="5" t="n">
        <f aca="false">D34</f>
        <v>3</v>
      </c>
      <c r="E35" s="5" t="n">
        <f aca="false">E34</f>
        <v>0</v>
      </c>
      <c r="F35" s="5" t="n">
        <f aca="false">F34+1</f>
        <v>6</v>
      </c>
      <c r="G35" s="5" t="n">
        <f aca="false">IF(C35=0,((A35-2)*D35)+2-(E35+F35),IF((D35*(A35-2))-(C35-2)-(E35+F35)&gt;-1,(D35*(A35-2))-(C35-2)-(E35+F35),0))</f>
        <v>7</v>
      </c>
      <c r="H35" s="5" t="n">
        <f aca="false">H34</f>
        <v>4</v>
      </c>
      <c r="I35" s="5" t="n">
        <f aca="false">IF(C35=0,(27*D35)+(16*(E35+F35+G35))+(F35+(G35*2)),(Q35*4)+R35)</f>
        <v>1327</v>
      </c>
      <c r="J35" s="5" t="n">
        <f aca="false">IF(C35=0,IF((3*D35)-(2*E35)-F35&gt;0, (3*D35)-(2*E35)-F35, ""),IF((P35*4)-(H35+1)&gt;0,(P35*4)-(H35+1),""))</f>
        <v>7</v>
      </c>
      <c r="K35" s="6" t="n">
        <f aca="false">IF(J35="", "no cation", I35/J35)</f>
        <v>189.571428571429</v>
      </c>
      <c r="L35" s="7" t="n">
        <f aca="false">IF(J35="","",K35)</f>
        <v>189.571428571429</v>
      </c>
      <c r="M35" s="5" t="str">
        <f aca="false">IF(J35="","","Y")</f>
        <v>Y</v>
      </c>
      <c r="N35" s="5" t="str">
        <f aca="false">IF(M35="","",CONCATENATE("[",IF(M35="","",CONCATENATE("Al",IF(C35+(D35*(1+(C35*3)))&gt;1,VALUE(C35+(D35*(1+(C35*3)))),""),CONCATENATE(IF((E35*(1+(C35*3)))+(C35*H35)&gt;0," O",""),IF((E35*(1+(C35*3)))+(C35*H35)&gt;1,VALUE((E35*(1+(C35*3)))+(C35*H35)),"")),IF(F35=0,"",CONCATENATE("(OH)",IF((F35*(1+(C35*3)))+(C35*(4-H35))&gt;1,VALUE((F35*(1+(C35*3)))+(C35*(4-H35))),""))),IF(G35=0,"",CONCATENATE("(OH2)",IF(G35&gt;1,VALUE(G35),""))))),"]",IF(M35="","",IF(J35&gt;1,(CONCATENATE(VALUE(J35),"+")),"+"))))</f>
        <v>[Al13 O4(OH)24(OH2)7]7+</v>
      </c>
      <c r="O35" s="5" t="str">
        <f aca="false">IF(C35=0,IF(M35="","",CONCATENATE("[",IF(M35="","",CONCATENATE("Al",IF(D35&gt;1,VALUE(D35),""),IF(E35=0,"",CONCATENATE(" O",IF(E35&gt;1,VALUE(E35),""))),IF(F35=0,"",CONCATENATE("(OH)",IF(F35&gt;1,VALUE(F35),""))),IF(G35=0,"",CONCATENATE("(OH2)",IF(G35&gt;1,VALUE(G35),""))))),"]",IF(M35="","",IF(J35&gt;1,(CONCATENATE(VALUE(J35),"+")),"+")))),CONCATENATE("[",S35,IF(P35&gt;1,VALUE(P35),""),IF((D35*3)&gt;((E35*2)+F35),"+","")," ]",VALUE(4)," ",T35,IF(H35&gt;0,VALUE(H35+1),""),"-"," "))</f>
        <v>[[Al3(OH)6(OH2)7]3+ ]4 [AlO4]5- </v>
      </c>
      <c r="P35" s="5" t="n">
        <f aca="false">IF((3*D35)-(2*E35)-F35&gt;0, (3*D35)-(2*E35)-F35, 0)</f>
        <v>3</v>
      </c>
      <c r="Q35" s="5" t="n">
        <f aca="false">(27*D35)+(16*(E35+F35+G35))+(F35+(G35*2))</f>
        <v>309</v>
      </c>
      <c r="R35" s="5" t="n">
        <f aca="false">27+(16*(H35+(4-H35)))+(4-H35)</f>
        <v>91</v>
      </c>
      <c r="S35" s="5" t="str">
        <f aca="false">CONCATENATE("[",CONCATENATE("Al",IF(D35&gt;1,VALUE(D35),""),IF(E35=0,"",CONCATENATE(" O",IF(E35&gt;1,VALUE(E35),""))),IF(F35=0,"",CONCATENATE("(OH)",IF(F35&gt;1,VALUE(F35),""))),IF(G35=0,"",CONCATENATE("(OH2)",IF(G35&gt;1,VALUE(G35),"")))),"]")</f>
        <v>[Al3(OH)6(OH2)7]</v>
      </c>
      <c r="T35" s="5" t="str">
        <f aca="false">CONCATENATE("[",CONCATENATE("Al",IF(H35=0,"",CONCATENATE("O",IF(H35&gt;1,VALUE(H35),""))),CONCATENATE(IF((4-H35)&gt;0,"(OH)",""),IF((4-H35)&gt;1,VALUE(4-H35),""))),"]")</f>
        <v>[AlO4]</v>
      </c>
    </row>
    <row r="36" s="4" customFormat="true" ht="14.05" hidden="false" customHeight="false" outlineLevel="0" collapsed="false">
      <c r="A36" s="5" t="n">
        <f aca="false">A35</f>
        <v>6</v>
      </c>
      <c r="B36" s="5" t="n">
        <v>0</v>
      </c>
      <c r="C36" s="5" t="n">
        <f aca="false">C35</f>
        <v>1</v>
      </c>
      <c r="D36" s="5" t="n">
        <f aca="false">D35</f>
        <v>3</v>
      </c>
      <c r="E36" s="5" t="n">
        <f aca="false">E35</f>
        <v>0</v>
      </c>
      <c r="F36" s="5" t="n">
        <f aca="false">F35+1</f>
        <v>7</v>
      </c>
      <c r="G36" s="5" t="n">
        <f aca="false">IF(C36=0,((A36-2)*D36)+2-(E36+F36),IF((D36*(A36-2))-(C36-2)-(E36+F36)&gt;-1,(D36*(A36-2))-(C36-2)-(E36+F36),0))</f>
        <v>6</v>
      </c>
      <c r="H36" s="5" t="n">
        <f aca="false">H35</f>
        <v>4</v>
      </c>
      <c r="I36" s="5" t="n">
        <f aca="false">IF(C36=0,(27*D36)+(16*(E36+F36+G36))+(F36+(G36*2)),(Q36*4)+R36)</f>
        <v>1323</v>
      </c>
      <c r="J36" s="5" t="n">
        <f aca="false">IF(C36=0,IF((3*D36)-(2*E36)-F36&gt;0, (3*D36)-(2*E36)-F36, ""),IF((P36*4)-(H36+1)&gt;0,(P36*4)-(H36+1),""))</f>
        <v>3</v>
      </c>
      <c r="K36" s="6" t="n">
        <f aca="false">IF(J36="", "no cation", I36/J36)</f>
        <v>441</v>
      </c>
      <c r="L36" s="7" t="n">
        <f aca="false">IF(J36="","",K36)</f>
        <v>441</v>
      </c>
      <c r="M36" s="5" t="str">
        <f aca="false">IF(J36="","","Y")</f>
        <v>Y</v>
      </c>
      <c r="N36" s="5" t="str">
        <f aca="false">IF(M36="","",CONCATENATE("[",IF(M36="","",CONCATENATE("Al",IF(C36+(D36*(1+(C36*3)))&gt;1,VALUE(C36+(D36*(1+(C36*3)))),""),CONCATENATE(IF((E36*(1+(C36*3)))+(C36*H36)&gt;0," O",""),IF((E36*(1+(C36*3)))+(C36*H36)&gt;1,VALUE((E36*(1+(C36*3)))+(C36*H36)),"")),IF(F36=0,"",CONCATENATE("(OH)",IF((F36*(1+(C36*3)))+(C36*(4-H36))&gt;1,VALUE((F36*(1+(C36*3)))+(C36*(4-H36))),""))),IF(G36=0,"",CONCATENATE("(OH2)",IF(G36&gt;1,VALUE(G36),""))))),"]",IF(M36="","",IF(J36&gt;1,(CONCATENATE(VALUE(J36),"+")),"+"))))</f>
        <v>[Al13 O4(OH)28(OH2)6]3+</v>
      </c>
      <c r="O36" s="5" t="str">
        <f aca="false">IF(C36=0,IF(M36="","",CONCATENATE("[",IF(M36="","",CONCATENATE("Al",IF(D36&gt;1,VALUE(D36),""),IF(E36=0,"",CONCATENATE(" O",IF(E36&gt;1,VALUE(E36),""))),IF(F36=0,"",CONCATENATE("(OH)",IF(F36&gt;1,VALUE(F36),""))),IF(G36=0,"",CONCATENATE("(OH2)",IF(G36&gt;1,VALUE(G36),""))))),"]",IF(M36="","",IF(J36&gt;1,(CONCATENATE(VALUE(J36),"+")),"+")))),CONCATENATE("[",S36,IF(P36&gt;1,VALUE(P36),""),IF((D36*3)&gt;((E36*2)+F36),"+","")," ]",VALUE(4)," ",T36,IF(H36&gt;0,VALUE(H36+1),""),"-"," "))</f>
        <v>[[Al3(OH)7(OH2)6]2+ ]4 [AlO4]5- </v>
      </c>
      <c r="P36" s="5" t="n">
        <f aca="false">IF((3*D36)-(2*E36)-F36&gt;0, (3*D36)-(2*E36)-F36, 0)</f>
        <v>2</v>
      </c>
      <c r="Q36" s="5" t="n">
        <f aca="false">(27*D36)+(16*(E36+F36+G36))+(F36+(G36*2))</f>
        <v>308</v>
      </c>
      <c r="R36" s="5" t="n">
        <f aca="false">27+(16*(H36+(4-H36)))+(4-H36)</f>
        <v>91</v>
      </c>
      <c r="S36" s="5" t="str">
        <f aca="false">CONCATENATE("[",CONCATENATE("Al",IF(D36&gt;1,VALUE(D36),""),IF(E36=0,"",CONCATENATE(" O",IF(E36&gt;1,VALUE(E36),""))),IF(F36=0,"",CONCATENATE("(OH)",IF(F36&gt;1,VALUE(F36),""))),IF(G36=0,"",CONCATENATE("(OH2)",IF(G36&gt;1,VALUE(G36),"")))),"]")</f>
        <v>[Al3(OH)7(OH2)6]</v>
      </c>
      <c r="T36" s="5" t="str">
        <f aca="false">CONCATENATE("[",CONCATENATE("Al",IF(H36=0,"",CONCATENATE("O",IF(H36&gt;1,VALUE(H36),""))),CONCATENATE(IF((4-H36)&gt;0,"(OH)",""),IF((4-H36)&gt;1,VALUE(4-H36),""))),"]")</f>
        <v>[AlO4]</v>
      </c>
    </row>
    <row r="37" s="4" customFormat="true" ht="14.05" hidden="false" customHeight="false" outlineLevel="0" collapsed="false">
      <c r="A37" s="5" t="n">
        <f aca="false">A36</f>
        <v>6</v>
      </c>
      <c r="B37" s="5" t="n">
        <v>0</v>
      </c>
      <c r="C37" s="5" t="n">
        <f aca="false">C36</f>
        <v>1</v>
      </c>
      <c r="D37" s="5" t="n">
        <f aca="false">D36</f>
        <v>3</v>
      </c>
      <c r="E37" s="5" t="n">
        <f aca="false">E36</f>
        <v>0</v>
      </c>
      <c r="F37" s="5" t="n">
        <f aca="false">F36+1</f>
        <v>8</v>
      </c>
      <c r="G37" s="5" t="n">
        <f aca="false">IF(C37=0,((A37-2)*D37)+2-(E37+F37),IF((D37*(A37-2))-(C37-2)-(E37+F37)&gt;-1,(D37*(A37-2))-(C37-2)-(E37+F37),0))</f>
        <v>5</v>
      </c>
      <c r="H37" s="5" t="n">
        <f aca="false">H36</f>
        <v>4</v>
      </c>
      <c r="I37" s="5" t="n">
        <f aca="false">IF(C37=0,(27*D37)+(16*(E37+F37+G37))+(F37+(G37*2)),(Q37*4)+R37)</f>
        <v>1319</v>
      </c>
      <c r="J37" s="5" t="str">
        <f aca="false">IF(C37=0,IF((3*D37)-(2*E37)-F37&gt;0, (3*D37)-(2*E37)-F37, ""),IF((P37*4)-(H37+1)&gt;0,(P37*4)-(H37+1),""))</f>
        <v/>
      </c>
      <c r="K37" s="6" t="str">
        <f aca="false">IF(J37="", "no cation", I37/J37)</f>
        <v>no cation</v>
      </c>
      <c r="L37" s="7" t="str">
        <f aca="false">IF(J37="","",K37)</f>
        <v/>
      </c>
      <c r="M37" s="5" t="str">
        <f aca="false">IF(J37="","","Y")</f>
        <v/>
      </c>
      <c r="N37" s="5" t="str">
        <f aca="false">IF(M37="","",CONCATENATE("[",IF(M37="","",CONCATENATE("Al",IF(C37+(D37*(1+(C37*3)))&gt;1,VALUE(C37+(D37*(1+(C37*3)))),""),CONCATENATE(IF((E37*(1+(C37*3)))+(C37*H37)&gt;0," O",""),IF((E37*(1+(C37*3)))+(C37*H37)&gt;1,VALUE((E37*(1+(C37*3)))+(C37*H37)),"")),IF(F37=0,"",CONCATENATE("(OH)",IF((F37*(1+(C37*3)))+(C37*(4-H37))&gt;1,VALUE((F37*(1+(C37*3)))+(C37*(4-H37))),""))),IF(G37=0,"",CONCATENATE("(OH2)",IF(G37&gt;1,VALUE(G37),""))))),"]",IF(M37="","",IF(J37&gt;1,(CONCATENATE(VALUE(J37),"+")),"+"))))</f>
        <v/>
      </c>
      <c r="O37" s="5" t="str">
        <f aca="false">IF(C37=0,IF(M37="","",CONCATENATE("[",IF(M37="","",CONCATENATE("Al",IF(D37&gt;1,VALUE(D37),""),IF(E37=0,"",CONCATENATE(" O",IF(E37&gt;1,VALUE(E37),""))),IF(F37=0,"",CONCATENATE("(OH)",IF(F37&gt;1,VALUE(F37),""))),IF(G37=0,"",CONCATENATE("(OH2)",IF(G37&gt;1,VALUE(G37),""))))),"]",IF(M37="","",IF(J37&gt;1,(CONCATENATE(VALUE(J37),"+")),"+")))),CONCATENATE("[",S37,IF(P37&gt;1,VALUE(P37),""),IF((D37*3)&gt;((E37*2)+F37),"+","")," ]",VALUE(4)," ",T37,IF(H37&gt;0,VALUE(H37+1),""),"-"," "))</f>
        <v>[[Al3(OH)8(OH2)5]+ ]4 [AlO4]5- </v>
      </c>
      <c r="P37" s="5" t="n">
        <f aca="false">IF((3*D37)-(2*E37)-F37&gt;0, (3*D37)-(2*E37)-F37, 0)</f>
        <v>1</v>
      </c>
      <c r="Q37" s="5" t="n">
        <f aca="false">(27*D37)+(16*(E37+F37+G37))+(F37+(G37*2))</f>
        <v>307</v>
      </c>
      <c r="R37" s="5" t="n">
        <f aca="false">27+(16*(H37+(4-H37)))+(4-H37)</f>
        <v>91</v>
      </c>
      <c r="S37" s="5" t="str">
        <f aca="false">CONCATENATE("[",CONCATENATE("Al",IF(D37&gt;1,VALUE(D37),""),IF(E37=0,"",CONCATENATE(" O",IF(E37&gt;1,VALUE(E37),""))),IF(F37=0,"",CONCATENATE("(OH)",IF(F37&gt;1,VALUE(F37),""))),IF(G37=0,"",CONCATENATE("(OH2)",IF(G37&gt;1,VALUE(G37),"")))),"]")</f>
        <v>[Al3(OH)8(OH2)5]</v>
      </c>
      <c r="T37" s="5" t="str">
        <f aca="false">CONCATENATE("[",CONCATENATE("Al",IF(H37=0,"",CONCATENATE("O",IF(H37&gt;1,VALUE(H37),""))),CONCATENATE(IF((4-H37)&gt;0,"(OH)",""),IF((4-H37)&gt;1,VALUE(4-H37),""))),"]")</f>
        <v>[AlO4]</v>
      </c>
    </row>
    <row r="38" s="4" customFormat="true" ht="14.05" hidden="false" customHeight="false" outlineLevel="0" collapsed="false">
      <c r="A38" s="3" t="n">
        <v>6</v>
      </c>
      <c r="B38" s="5" t="n">
        <v>0</v>
      </c>
      <c r="C38" s="5" t="n">
        <f aca="false">C37</f>
        <v>1</v>
      </c>
      <c r="D38" s="3" t="n">
        <v>3</v>
      </c>
      <c r="E38" s="3" t="n">
        <v>1</v>
      </c>
      <c r="F38" s="5" t="n">
        <v>0</v>
      </c>
      <c r="G38" s="5" t="n">
        <f aca="false">IF(C38=0,((A38-2)*D38)+2-(E38+F38),IF((D38*(A38-2))-(C38-2)-(E38+F38)&gt;-1,(D38*(A38-2))-(C38-2)-(E38+F38),0))</f>
        <v>12</v>
      </c>
      <c r="H38" s="5" t="n">
        <f aca="false">H37</f>
        <v>4</v>
      </c>
      <c r="I38" s="5" t="n">
        <f aca="false">IF(C38=0,(27*D38)+(16*(E38+F38+G38))+(F38+(G38*2)),(Q38*4)+R38)</f>
        <v>1343</v>
      </c>
      <c r="J38" s="5" t="n">
        <f aca="false">IF(C38=0,IF((3*D38)-(2*E38)-F38&gt;0, (3*D38)-(2*E38)-F38, ""),IF((P38*4)-(H38+1)&gt;0,(P38*4)-(H38+1),""))</f>
        <v>23</v>
      </c>
      <c r="K38" s="6" t="n">
        <f aca="false">IF(J38="", "no cation", I38/J38)</f>
        <v>58.3913043478261</v>
      </c>
      <c r="L38" s="7" t="n">
        <f aca="false">IF(J38="","",K38)</f>
        <v>58.3913043478261</v>
      </c>
      <c r="M38" s="5" t="str">
        <f aca="false">IF(J38="","","Y")</f>
        <v>Y</v>
      </c>
      <c r="N38" s="5" t="str">
        <f aca="false">IF(M38="","",CONCATENATE("[",IF(M38="","",CONCATENATE("Al",IF(C38+(D38*(1+(C38*3)))&gt;1,VALUE(C38+(D38*(1+(C38*3)))),""),CONCATENATE(IF((E38*(1+(C38*3)))+(C38*H38)&gt;0," O",""),IF((E38*(1+(C38*3)))+(C38*H38)&gt;1,VALUE((E38*(1+(C38*3)))+(C38*H38)),"")),IF(F38=0,"",CONCATENATE("(OH)",IF((F38*(1+(C38*3)))+(C38*(4-H38))&gt;1,VALUE((F38*(1+(C38*3)))+(C38*(4-H38))),""))),IF(G38=0,"",CONCATENATE("(OH2)",IF(G38&gt;1,VALUE(G38),""))))),"]",IF(M38="","",IF(J38&gt;1,(CONCATENATE(VALUE(J38),"+")),"+"))))</f>
        <v>[Al13 O8(OH2)12]23+</v>
      </c>
      <c r="O38" s="5" t="str">
        <f aca="false">IF(C38=0,IF(M38="","",CONCATENATE("[",IF(M38="","",CONCATENATE("Al",IF(D38&gt;1,VALUE(D38),""),IF(E38=0,"",CONCATENATE(" O",IF(E38&gt;1,VALUE(E38),""))),IF(F38=0,"",CONCATENATE("(OH)",IF(F38&gt;1,VALUE(F38),""))),IF(G38=0,"",CONCATENATE("(OH2)",IF(G38&gt;1,VALUE(G38),""))))),"]",IF(M38="","",IF(J38&gt;1,(CONCATENATE(VALUE(J38),"+")),"+")))),CONCATENATE("[",S38,IF(P38&gt;1,VALUE(P38),""),IF((D38*3)&gt;((E38*2)+F38),"+","")," ]",VALUE(4)," ",T38,IF(H38&gt;0,VALUE(H38+1),""),"-"," "))</f>
        <v>[[Al3 O(OH2)12]7+ ]4 [AlO4]5- </v>
      </c>
      <c r="P38" s="5" t="n">
        <f aca="false">IF((3*D38)-(2*E38)-F38&gt;0, (3*D38)-(2*E38)-F38, 0)</f>
        <v>7</v>
      </c>
      <c r="Q38" s="5" t="n">
        <f aca="false">(27*D38)+(16*(E38+F38+G38))+(F38+(G38*2))</f>
        <v>313</v>
      </c>
      <c r="R38" s="5" t="n">
        <f aca="false">27+(16*(H38+(4-H38)))+(4-H38)</f>
        <v>91</v>
      </c>
      <c r="S38" s="5" t="str">
        <f aca="false">CONCATENATE("[",CONCATENATE("Al",IF(D38&gt;1,VALUE(D38),""),IF(E38=0,"",CONCATENATE(" O",IF(E38&gt;1,VALUE(E38),""))),IF(F38=0,"",CONCATENATE("(OH)",IF(F38&gt;1,VALUE(F38),""))),IF(G38=0,"",CONCATENATE("(OH2)",IF(G38&gt;1,VALUE(G38),"")))),"]")</f>
        <v>[Al3 O(OH2)12]</v>
      </c>
      <c r="T38" s="5" t="str">
        <f aca="false">CONCATENATE("[",CONCATENATE("Al",IF(H38=0,"",CONCATENATE("O",IF(H38&gt;1,VALUE(H38),""))),CONCATENATE(IF((4-H38)&gt;0,"(OH)",""),IF((4-H38)&gt;1,VALUE(4-H38),""))),"]")</f>
        <v>[AlO4]</v>
      </c>
    </row>
    <row r="39" s="4" customFormat="true" ht="14.05" hidden="false" customHeight="false" outlineLevel="0" collapsed="false">
      <c r="A39" s="5" t="n">
        <f aca="false">A38</f>
        <v>6</v>
      </c>
      <c r="B39" s="5" t="n">
        <v>0</v>
      </c>
      <c r="C39" s="5" t="n">
        <f aca="false">C38</f>
        <v>1</v>
      </c>
      <c r="D39" s="5" t="n">
        <f aca="false">D38</f>
        <v>3</v>
      </c>
      <c r="E39" s="5" t="n">
        <f aca="false">E38</f>
        <v>1</v>
      </c>
      <c r="F39" s="5" t="n">
        <f aca="false">F38+1</f>
        <v>1</v>
      </c>
      <c r="G39" s="5" t="n">
        <f aca="false">IF(C39=0,((A39-2)*D39)+2-(E39+F39),IF((D39*(A39-2))-(C39-2)-(E39+F39)&gt;-1,(D39*(A39-2))-(C39-2)-(E39+F39),0))</f>
        <v>11</v>
      </c>
      <c r="H39" s="5" t="n">
        <f aca="false">H38</f>
        <v>4</v>
      </c>
      <c r="I39" s="5" t="n">
        <f aca="false">IF(C39=0,(27*D39)+(16*(E39+F39+G39))+(F39+(G39*2)),(Q39*4)+R39)</f>
        <v>1339</v>
      </c>
      <c r="J39" s="5" t="n">
        <f aca="false">IF(C39=0,IF((3*D39)-(2*E39)-F39&gt;0, (3*D39)-(2*E39)-F39, ""),IF((P39*4)-(H39+1)&gt;0,(P39*4)-(H39+1),""))</f>
        <v>19</v>
      </c>
      <c r="K39" s="6" t="n">
        <f aca="false">IF(J39="", "no cation", I39/J39)</f>
        <v>70.4736842105263</v>
      </c>
      <c r="L39" s="7" t="n">
        <f aca="false">IF(J39="","",K39)</f>
        <v>70.4736842105263</v>
      </c>
      <c r="M39" s="5" t="str">
        <f aca="false">IF(J39="","","Y")</f>
        <v>Y</v>
      </c>
      <c r="N39" s="5" t="str">
        <f aca="false">IF(M39="","",CONCATENATE("[",IF(M39="","",CONCATENATE("Al",IF(C39+(D39*(1+(C39*3)))&gt;1,VALUE(C39+(D39*(1+(C39*3)))),""),CONCATENATE(IF((E39*(1+(C39*3)))+(C39*H39)&gt;0," O",""),IF((E39*(1+(C39*3)))+(C39*H39)&gt;1,VALUE((E39*(1+(C39*3)))+(C39*H39)),"")),IF(F39=0,"",CONCATENATE("(OH)",IF((F39*(1+(C39*3)))+(C39*(4-H39))&gt;1,VALUE((F39*(1+(C39*3)))+(C39*(4-H39))),""))),IF(G39=0,"",CONCATENATE("(OH2)",IF(G39&gt;1,VALUE(G39),""))))),"]",IF(M39="","",IF(J39&gt;1,(CONCATENATE(VALUE(J39),"+")),"+"))))</f>
        <v>[Al13 O8(OH)4(OH2)11]19+</v>
      </c>
      <c r="O39" s="5" t="str">
        <f aca="false">IF(C39=0,IF(M39="","",CONCATENATE("[",IF(M39="","",CONCATENATE("Al",IF(D39&gt;1,VALUE(D39),""),IF(E39=0,"",CONCATENATE(" O",IF(E39&gt;1,VALUE(E39),""))),IF(F39=0,"",CONCATENATE("(OH)",IF(F39&gt;1,VALUE(F39),""))),IF(G39=0,"",CONCATENATE("(OH2)",IF(G39&gt;1,VALUE(G39),""))))),"]",IF(M39="","",IF(J39&gt;1,(CONCATENATE(VALUE(J39),"+")),"+")))),CONCATENATE("[",S39,IF(P39&gt;1,VALUE(P39),""),IF((D39*3)&gt;((E39*2)+F39),"+","")," ]",VALUE(4)," ",T39,IF(H39&gt;0,VALUE(H39+1),""),"-"," "))</f>
        <v>[[Al3 O(OH)(OH2)11]6+ ]4 [AlO4]5- </v>
      </c>
      <c r="P39" s="5" t="n">
        <f aca="false">IF((3*D39)-(2*E39)-F39&gt;0, (3*D39)-(2*E39)-F39, 0)</f>
        <v>6</v>
      </c>
      <c r="Q39" s="5" t="n">
        <f aca="false">(27*D39)+(16*(E39+F39+G39))+(F39+(G39*2))</f>
        <v>312</v>
      </c>
      <c r="R39" s="5" t="n">
        <f aca="false">27+(16*(H39+(4-H39)))+(4-H39)</f>
        <v>91</v>
      </c>
      <c r="S39" s="5" t="str">
        <f aca="false">CONCATENATE("[",CONCATENATE("Al",IF(D39&gt;1,VALUE(D39),""),IF(E39=0,"",CONCATENATE(" O",IF(E39&gt;1,VALUE(E39),""))),IF(F39=0,"",CONCATENATE("(OH)",IF(F39&gt;1,VALUE(F39),""))),IF(G39=0,"",CONCATENATE("(OH2)",IF(G39&gt;1,VALUE(G39),"")))),"]")</f>
        <v>[Al3 O(OH)(OH2)11]</v>
      </c>
      <c r="T39" s="5" t="str">
        <f aca="false">CONCATENATE("[",CONCATENATE("Al",IF(H39=0,"",CONCATENATE("O",IF(H39&gt;1,VALUE(H39),""))),CONCATENATE(IF((4-H39)&gt;0,"(OH)",""),IF((4-H39)&gt;1,VALUE(4-H39),""))),"]")</f>
        <v>[AlO4]</v>
      </c>
    </row>
    <row r="40" s="4" customFormat="true" ht="14.05" hidden="false" customHeight="false" outlineLevel="0" collapsed="false">
      <c r="A40" s="5" t="n">
        <f aca="false">A39</f>
        <v>6</v>
      </c>
      <c r="B40" s="5" t="n">
        <v>0</v>
      </c>
      <c r="C40" s="5" t="n">
        <f aca="false">C39</f>
        <v>1</v>
      </c>
      <c r="D40" s="5" t="n">
        <f aca="false">D39</f>
        <v>3</v>
      </c>
      <c r="E40" s="5" t="n">
        <f aca="false">E39</f>
        <v>1</v>
      </c>
      <c r="F40" s="5" t="n">
        <f aca="false">F39+1</f>
        <v>2</v>
      </c>
      <c r="G40" s="5" t="n">
        <f aca="false">IF(C40=0,((A40-2)*D40)+2-(E40+F40),IF((D40*(A40-2))-(C40-2)-(E40+F40)&gt;-1,(D40*(A40-2))-(C40-2)-(E40+F40),0))</f>
        <v>10</v>
      </c>
      <c r="H40" s="5" t="n">
        <f aca="false">H39</f>
        <v>4</v>
      </c>
      <c r="I40" s="5" t="n">
        <f aca="false">IF(C40=0,(27*D40)+(16*(E40+F40+G40))+(F40+(G40*2)),(Q40*4)+R40)</f>
        <v>1335</v>
      </c>
      <c r="J40" s="5" t="n">
        <f aca="false">IF(C40=0,IF((3*D40)-(2*E40)-F40&gt;0, (3*D40)-(2*E40)-F40, ""),IF((P40*4)-(H40+1)&gt;0,(P40*4)-(H40+1),""))</f>
        <v>15</v>
      </c>
      <c r="K40" s="6" t="n">
        <f aca="false">IF(J40="", "no cation", I40/J40)</f>
        <v>89</v>
      </c>
      <c r="L40" s="7" t="n">
        <f aca="false">IF(J40="","",K40)</f>
        <v>89</v>
      </c>
      <c r="M40" s="5" t="str">
        <f aca="false">IF(J40="","","Y")</f>
        <v>Y</v>
      </c>
      <c r="N40" s="5" t="str">
        <f aca="false">IF(M40="","",CONCATENATE("[",IF(M40="","",CONCATENATE("Al",IF(C40+(D40*(1+(C40*3)))&gt;1,VALUE(C40+(D40*(1+(C40*3)))),""),CONCATENATE(IF((E40*(1+(C40*3)))+(C40*H40)&gt;0," O",""),IF((E40*(1+(C40*3)))+(C40*H40)&gt;1,VALUE((E40*(1+(C40*3)))+(C40*H40)),"")),IF(F40=0,"",CONCATENATE("(OH)",IF((F40*(1+(C40*3)))+(C40*(4-H40))&gt;1,VALUE((F40*(1+(C40*3)))+(C40*(4-H40))),""))),IF(G40=0,"",CONCATENATE("(OH2)",IF(G40&gt;1,VALUE(G40),""))))),"]",IF(M40="","",IF(J40&gt;1,(CONCATENATE(VALUE(J40),"+")),"+"))))</f>
        <v>[Al13 O8(OH)8(OH2)10]15+</v>
      </c>
      <c r="O40" s="5" t="str">
        <f aca="false">IF(C40=0,IF(M40="","",CONCATENATE("[",IF(M40="","",CONCATENATE("Al",IF(D40&gt;1,VALUE(D40),""),IF(E40=0,"",CONCATENATE(" O",IF(E40&gt;1,VALUE(E40),""))),IF(F40=0,"",CONCATENATE("(OH)",IF(F40&gt;1,VALUE(F40),""))),IF(G40=0,"",CONCATENATE("(OH2)",IF(G40&gt;1,VALUE(G40),""))))),"]",IF(M40="","",IF(J40&gt;1,(CONCATENATE(VALUE(J40),"+")),"+")))),CONCATENATE("[",S40,IF(P40&gt;1,VALUE(P40),""),IF((D40*3)&gt;((E40*2)+F40),"+","")," ]",VALUE(4)," ",T40,IF(H40&gt;0,VALUE(H40+1),""),"-"," "))</f>
        <v>[[Al3 O(OH)2(OH2)10]5+ ]4 [AlO4]5- </v>
      </c>
      <c r="P40" s="5" t="n">
        <f aca="false">IF((3*D40)-(2*E40)-F40&gt;0, (3*D40)-(2*E40)-F40, 0)</f>
        <v>5</v>
      </c>
      <c r="Q40" s="5" t="n">
        <f aca="false">(27*D40)+(16*(E40+F40+G40))+(F40+(G40*2))</f>
        <v>311</v>
      </c>
      <c r="R40" s="5" t="n">
        <f aca="false">27+(16*(H40+(4-H40)))+(4-H40)</f>
        <v>91</v>
      </c>
      <c r="S40" s="5" t="str">
        <f aca="false">CONCATENATE("[",CONCATENATE("Al",IF(D40&gt;1,VALUE(D40),""),IF(E40=0,"",CONCATENATE(" O",IF(E40&gt;1,VALUE(E40),""))),IF(F40=0,"",CONCATENATE("(OH)",IF(F40&gt;1,VALUE(F40),""))),IF(G40=0,"",CONCATENATE("(OH2)",IF(G40&gt;1,VALUE(G40),"")))),"]")</f>
        <v>[Al3 O(OH)2(OH2)10]</v>
      </c>
      <c r="T40" s="5" t="str">
        <f aca="false">CONCATENATE("[",CONCATENATE("Al",IF(H40=0,"",CONCATENATE("O",IF(H40&gt;1,VALUE(H40),""))),CONCATENATE(IF((4-H40)&gt;0,"(OH)",""),IF((4-H40)&gt;1,VALUE(4-H40),""))),"]")</f>
        <v>[AlO4]</v>
      </c>
    </row>
    <row r="41" s="4" customFormat="true" ht="14.05" hidden="false" customHeight="false" outlineLevel="0" collapsed="false">
      <c r="A41" s="5" t="n">
        <f aca="false">A40</f>
        <v>6</v>
      </c>
      <c r="B41" s="5" t="n">
        <v>0</v>
      </c>
      <c r="C41" s="5" t="n">
        <f aca="false">C40</f>
        <v>1</v>
      </c>
      <c r="D41" s="5" t="n">
        <f aca="false">D40</f>
        <v>3</v>
      </c>
      <c r="E41" s="5" t="n">
        <f aca="false">E40</f>
        <v>1</v>
      </c>
      <c r="F41" s="5" t="n">
        <f aca="false">F40+1</f>
        <v>3</v>
      </c>
      <c r="G41" s="5" t="n">
        <f aca="false">IF(C41=0,((A41-2)*D41)+2-(E41+F41),IF((D41*(A41-2))-(C41-2)-(E41+F41)&gt;-1,(D41*(A41-2))-(C41-2)-(E41+F41),0))</f>
        <v>9</v>
      </c>
      <c r="H41" s="5" t="n">
        <f aca="false">H40</f>
        <v>4</v>
      </c>
      <c r="I41" s="5" t="n">
        <f aca="false">IF(C41=0,(27*D41)+(16*(E41+F41+G41))+(F41+(G41*2)),(Q41*4)+R41)</f>
        <v>1331</v>
      </c>
      <c r="J41" s="5" t="n">
        <f aca="false">IF(C41=0,IF((3*D41)-(2*E41)-F41&gt;0, (3*D41)-(2*E41)-F41, ""),IF((P41*4)-(H41+1)&gt;0,(P41*4)-(H41+1),""))</f>
        <v>11</v>
      </c>
      <c r="K41" s="6" t="n">
        <f aca="false">IF(J41="", "no cation", I41/J41)</f>
        <v>121</v>
      </c>
      <c r="L41" s="7" t="n">
        <f aca="false">IF(J41="","",K41)</f>
        <v>121</v>
      </c>
      <c r="M41" s="5" t="str">
        <f aca="false">IF(J41="","","Y")</f>
        <v>Y</v>
      </c>
      <c r="N41" s="5" t="str">
        <f aca="false">IF(M41="","",CONCATENATE("[",IF(M41="","",CONCATENATE("Al",IF(C41+(D41*(1+(C41*3)))&gt;1,VALUE(C41+(D41*(1+(C41*3)))),""),CONCATENATE(IF((E41*(1+(C41*3)))+(C41*H41)&gt;0," O",""),IF((E41*(1+(C41*3)))+(C41*H41)&gt;1,VALUE((E41*(1+(C41*3)))+(C41*H41)),"")),IF(F41=0,"",CONCATENATE("(OH)",IF((F41*(1+(C41*3)))+(C41*(4-H41))&gt;1,VALUE((F41*(1+(C41*3)))+(C41*(4-H41))),""))),IF(G41=0,"",CONCATENATE("(OH2)",IF(G41&gt;1,VALUE(G41),""))))),"]",IF(M41="","",IF(J41&gt;1,(CONCATENATE(VALUE(J41),"+")),"+"))))</f>
        <v>[Al13 O8(OH)12(OH2)9]11+</v>
      </c>
      <c r="O41" s="5" t="str">
        <f aca="false">IF(C41=0,IF(M41="","",CONCATENATE("[",IF(M41="","",CONCATENATE("Al",IF(D41&gt;1,VALUE(D41),""),IF(E41=0,"",CONCATENATE(" O",IF(E41&gt;1,VALUE(E41),""))),IF(F41=0,"",CONCATENATE("(OH)",IF(F41&gt;1,VALUE(F41),""))),IF(G41=0,"",CONCATENATE("(OH2)",IF(G41&gt;1,VALUE(G41),""))))),"]",IF(M41="","",IF(J41&gt;1,(CONCATENATE(VALUE(J41),"+")),"+")))),CONCATENATE("[",S41,IF(P41&gt;1,VALUE(P41),""),IF((D41*3)&gt;((E41*2)+F41),"+","")," ]",VALUE(4)," ",T41,IF(H41&gt;0,VALUE(H41+1),""),"-"," "))</f>
        <v>[[Al3 O(OH)3(OH2)9]4+ ]4 [AlO4]5- </v>
      </c>
      <c r="P41" s="5" t="n">
        <f aca="false">IF((3*D41)-(2*E41)-F41&gt;0, (3*D41)-(2*E41)-F41, 0)</f>
        <v>4</v>
      </c>
      <c r="Q41" s="5" t="n">
        <f aca="false">(27*D41)+(16*(E41+F41+G41))+(F41+(G41*2))</f>
        <v>310</v>
      </c>
      <c r="R41" s="5" t="n">
        <f aca="false">27+(16*(H41+(4-H41)))+(4-H41)</f>
        <v>91</v>
      </c>
      <c r="S41" s="5" t="str">
        <f aca="false">CONCATENATE("[",CONCATENATE("Al",IF(D41&gt;1,VALUE(D41),""),IF(E41=0,"",CONCATENATE(" O",IF(E41&gt;1,VALUE(E41),""))),IF(F41=0,"",CONCATENATE("(OH)",IF(F41&gt;1,VALUE(F41),""))),IF(G41=0,"",CONCATENATE("(OH2)",IF(G41&gt;1,VALUE(G41),"")))),"]")</f>
        <v>[Al3 O(OH)3(OH2)9]</v>
      </c>
      <c r="T41" s="5" t="str">
        <f aca="false">CONCATENATE("[",CONCATENATE("Al",IF(H41=0,"",CONCATENATE("O",IF(H41&gt;1,VALUE(H41),""))),CONCATENATE(IF((4-H41)&gt;0,"(OH)",""),IF((4-H41)&gt;1,VALUE(4-H41),""))),"]")</f>
        <v>[AlO4]</v>
      </c>
    </row>
    <row r="42" s="4" customFormat="true" ht="14.05" hidden="false" customHeight="false" outlineLevel="0" collapsed="false">
      <c r="A42" s="5" t="n">
        <f aca="false">A41</f>
        <v>6</v>
      </c>
      <c r="B42" s="5" t="n">
        <v>0</v>
      </c>
      <c r="C42" s="5" t="n">
        <f aca="false">C41</f>
        <v>1</v>
      </c>
      <c r="D42" s="5" t="n">
        <f aca="false">D41</f>
        <v>3</v>
      </c>
      <c r="E42" s="5" t="n">
        <f aca="false">E41</f>
        <v>1</v>
      </c>
      <c r="F42" s="5" t="n">
        <f aca="false">F41+1</f>
        <v>4</v>
      </c>
      <c r="G42" s="5" t="n">
        <f aca="false">IF(C42=0,((A42-2)*D42)+2-(E42+F42),IF((D42*(A42-2))-(C42-2)-(E42+F42)&gt;-1,(D42*(A42-2))-(C42-2)-(E42+F42),0))</f>
        <v>8</v>
      </c>
      <c r="H42" s="5" t="n">
        <f aca="false">H41</f>
        <v>4</v>
      </c>
      <c r="I42" s="5" t="n">
        <f aca="false">IF(C42=0,(27*D42)+(16*(E42+F42+G42))+(F42+(G42*2)),(Q42*4)+R42)</f>
        <v>1327</v>
      </c>
      <c r="J42" s="5" t="n">
        <f aca="false">IF(C42=0,IF((3*D42)-(2*E42)-F42&gt;0, (3*D42)-(2*E42)-F42, ""),IF((P42*4)-(H42+1)&gt;0,(P42*4)-(H42+1),""))</f>
        <v>7</v>
      </c>
      <c r="K42" s="6" t="n">
        <f aca="false">IF(J42="", "no cation", I42/J42)</f>
        <v>189.571428571429</v>
      </c>
      <c r="L42" s="7" t="n">
        <f aca="false">IF(J42="","",K42)</f>
        <v>189.571428571429</v>
      </c>
      <c r="M42" s="5" t="str">
        <f aca="false">IF(J42="","","Y")</f>
        <v>Y</v>
      </c>
      <c r="N42" s="5" t="str">
        <f aca="false">IF(M42="","",CONCATENATE("[",IF(M42="","",CONCATENATE("Al",IF(C42+(D42*(1+(C42*3)))&gt;1,VALUE(C42+(D42*(1+(C42*3)))),""),CONCATENATE(IF((E42*(1+(C42*3)))+(C42*H42)&gt;0," O",""),IF((E42*(1+(C42*3)))+(C42*H42)&gt;1,VALUE((E42*(1+(C42*3)))+(C42*H42)),"")),IF(F42=0,"",CONCATENATE("(OH)",IF((F42*(1+(C42*3)))+(C42*(4-H42))&gt;1,VALUE((F42*(1+(C42*3)))+(C42*(4-H42))),""))),IF(G42=0,"",CONCATENATE("(OH2)",IF(G42&gt;1,VALUE(G42),""))))),"]",IF(M42="","",IF(J42&gt;1,(CONCATENATE(VALUE(J42),"+")),"+"))))</f>
        <v>[Al13 O8(OH)16(OH2)8]7+</v>
      </c>
      <c r="O42" s="5" t="str">
        <f aca="false">IF(C42=0,IF(M42="","",CONCATENATE("[",IF(M42="","",CONCATENATE("Al",IF(D42&gt;1,VALUE(D42),""),IF(E42=0,"",CONCATENATE(" O",IF(E42&gt;1,VALUE(E42),""))),IF(F42=0,"",CONCATENATE("(OH)",IF(F42&gt;1,VALUE(F42),""))),IF(G42=0,"",CONCATENATE("(OH2)",IF(G42&gt;1,VALUE(G42),""))))),"]",IF(M42="","",IF(J42&gt;1,(CONCATENATE(VALUE(J42),"+")),"+")))),CONCATENATE("[",S42,IF(P42&gt;1,VALUE(P42),""),IF((D42*3)&gt;((E42*2)+F42),"+","")," ]",VALUE(4)," ",T42,IF(H42&gt;0,VALUE(H42+1),""),"-"," "))</f>
        <v>[[Al3 O(OH)4(OH2)8]3+ ]4 [AlO4]5- </v>
      </c>
      <c r="P42" s="5" t="n">
        <f aca="false">IF((3*D42)-(2*E42)-F42&gt;0, (3*D42)-(2*E42)-F42, 0)</f>
        <v>3</v>
      </c>
      <c r="Q42" s="5" t="n">
        <f aca="false">(27*D42)+(16*(E42+F42+G42))+(F42+(G42*2))</f>
        <v>309</v>
      </c>
      <c r="R42" s="5" t="n">
        <f aca="false">27+(16*(H42+(4-H42)))+(4-H42)</f>
        <v>91</v>
      </c>
      <c r="S42" s="5" t="str">
        <f aca="false">CONCATENATE("[",CONCATENATE("Al",IF(D42&gt;1,VALUE(D42),""),IF(E42=0,"",CONCATENATE(" O",IF(E42&gt;1,VALUE(E42),""))),IF(F42=0,"",CONCATENATE("(OH)",IF(F42&gt;1,VALUE(F42),""))),IF(G42=0,"",CONCATENATE("(OH2)",IF(G42&gt;1,VALUE(G42),"")))),"]")</f>
        <v>[Al3 O(OH)4(OH2)8]</v>
      </c>
      <c r="T42" s="5" t="str">
        <f aca="false">CONCATENATE("[",CONCATENATE("Al",IF(H42=0,"",CONCATENATE("O",IF(H42&gt;1,VALUE(H42),""))),CONCATENATE(IF((4-H42)&gt;0,"(OH)",""),IF((4-H42)&gt;1,VALUE(4-H42),""))),"]")</f>
        <v>[AlO4]</v>
      </c>
    </row>
    <row r="43" s="4" customFormat="true" ht="14.05" hidden="false" customHeight="false" outlineLevel="0" collapsed="false">
      <c r="A43" s="5" t="n">
        <f aca="false">A42</f>
        <v>6</v>
      </c>
      <c r="B43" s="5" t="n">
        <v>0</v>
      </c>
      <c r="C43" s="5" t="n">
        <f aca="false">C42</f>
        <v>1</v>
      </c>
      <c r="D43" s="5" t="n">
        <f aca="false">D42</f>
        <v>3</v>
      </c>
      <c r="E43" s="5" t="n">
        <f aca="false">E42</f>
        <v>1</v>
      </c>
      <c r="F43" s="5" t="n">
        <f aca="false">F42+1</f>
        <v>5</v>
      </c>
      <c r="G43" s="5" t="n">
        <f aca="false">IF(C43=0,((A43-2)*D43)+2-(E43+F43),IF((D43*(A43-2))-(C43-2)-(E43+F43)&gt;-1,(D43*(A43-2))-(C43-2)-(E43+F43),0))</f>
        <v>7</v>
      </c>
      <c r="H43" s="5" t="n">
        <f aca="false">H42</f>
        <v>4</v>
      </c>
      <c r="I43" s="5" t="n">
        <f aca="false">IF(C43=0,(27*D43)+(16*(E43+F43+G43))+(F43+(G43*2)),(Q43*4)+R43)</f>
        <v>1323</v>
      </c>
      <c r="J43" s="5" t="n">
        <f aca="false">IF(C43=0,IF((3*D43)-(2*E43)-F43&gt;0, (3*D43)-(2*E43)-F43, ""),IF((P43*4)-(H43+1)&gt;0,(P43*4)-(H43+1),""))</f>
        <v>3</v>
      </c>
      <c r="K43" s="6" t="n">
        <f aca="false">IF(J43="", "no cation", I43/J43)</f>
        <v>441</v>
      </c>
      <c r="L43" s="7" t="n">
        <f aca="false">IF(J43="","",K43)</f>
        <v>441</v>
      </c>
      <c r="M43" s="5" t="str">
        <f aca="false">IF(J43="","","Y")</f>
        <v>Y</v>
      </c>
      <c r="N43" s="5" t="str">
        <f aca="false">IF(M43="","",CONCATENATE("[",IF(M43="","",CONCATENATE("Al",IF(C43+(D43*(1+(C43*3)))&gt;1,VALUE(C43+(D43*(1+(C43*3)))),""),CONCATENATE(IF((E43*(1+(C43*3)))+(C43*H43)&gt;0," O",""),IF((E43*(1+(C43*3)))+(C43*H43)&gt;1,VALUE((E43*(1+(C43*3)))+(C43*H43)),"")),IF(F43=0,"",CONCATENATE("(OH)",IF((F43*(1+(C43*3)))+(C43*(4-H43))&gt;1,VALUE((F43*(1+(C43*3)))+(C43*(4-H43))),""))),IF(G43=0,"",CONCATENATE("(OH2)",IF(G43&gt;1,VALUE(G43),""))))),"]",IF(M43="","",IF(J43&gt;1,(CONCATENATE(VALUE(J43),"+")),"+"))))</f>
        <v>[Al13 O8(OH)20(OH2)7]3+</v>
      </c>
      <c r="O43" s="5" t="str">
        <f aca="false">IF(C43=0,IF(M43="","",CONCATENATE("[",IF(M43="","",CONCATENATE("Al",IF(D43&gt;1,VALUE(D43),""),IF(E43=0,"",CONCATENATE(" O",IF(E43&gt;1,VALUE(E43),""))),IF(F43=0,"",CONCATENATE("(OH)",IF(F43&gt;1,VALUE(F43),""))),IF(G43=0,"",CONCATENATE("(OH2)",IF(G43&gt;1,VALUE(G43),""))))),"]",IF(M43="","",IF(J43&gt;1,(CONCATENATE(VALUE(J43),"+")),"+")))),CONCATENATE("[",S43,IF(P43&gt;1,VALUE(P43),""),IF((D43*3)&gt;((E43*2)+F43),"+","")," ]",VALUE(4)," ",T43,IF(H43&gt;0,VALUE(H43+1),""),"-"," "))</f>
        <v>[[Al3 O(OH)5(OH2)7]2+ ]4 [AlO4]5- </v>
      </c>
      <c r="P43" s="5" t="n">
        <f aca="false">IF((3*D43)-(2*E43)-F43&gt;0, (3*D43)-(2*E43)-F43, 0)</f>
        <v>2</v>
      </c>
      <c r="Q43" s="5" t="n">
        <f aca="false">(27*D43)+(16*(E43+F43+G43))+(F43+(G43*2))</f>
        <v>308</v>
      </c>
      <c r="R43" s="5" t="n">
        <f aca="false">27+(16*(H43+(4-H43)))+(4-H43)</f>
        <v>91</v>
      </c>
      <c r="S43" s="5" t="str">
        <f aca="false">CONCATENATE("[",CONCATENATE("Al",IF(D43&gt;1,VALUE(D43),""),IF(E43=0,"",CONCATENATE(" O",IF(E43&gt;1,VALUE(E43),""))),IF(F43=0,"",CONCATENATE("(OH)",IF(F43&gt;1,VALUE(F43),""))),IF(G43=0,"",CONCATENATE("(OH2)",IF(G43&gt;1,VALUE(G43),"")))),"]")</f>
        <v>[Al3 O(OH)5(OH2)7]</v>
      </c>
      <c r="T43" s="5" t="str">
        <f aca="false">CONCATENATE("[",CONCATENATE("Al",IF(H43=0,"",CONCATENATE("O",IF(H43&gt;1,VALUE(H43),""))),CONCATENATE(IF((4-H43)&gt;0,"(OH)",""),IF((4-H43)&gt;1,VALUE(4-H43),""))),"]")</f>
        <v>[AlO4]</v>
      </c>
    </row>
    <row r="44" s="4" customFormat="true" ht="14.05" hidden="false" customHeight="false" outlineLevel="0" collapsed="false">
      <c r="A44" s="3" t="n">
        <v>6</v>
      </c>
      <c r="B44" s="5" t="n">
        <v>0</v>
      </c>
      <c r="C44" s="5" t="n">
        <f aca="false">C43</f>
        <v>1</v>
      </c>
      <c r="D44" s="3" t="n">
        <v>3</v>
      </c>
      <c r="E44" s="3" t="n">
        <v>2</v>
      </c>
      <c r="F44" s="5" t="n">
        <v>0</v>
      </c>
      <c r="G44" s="5" t="n">
        <f aca="false">IF(C44=0,((A44-2)*D44)+2-(E44+F44),IF((D44*(A44-2))-(C44-2)-(E44+F44)&gt;-1,(D44*(A44-2))-(C44-2)-(E44+F44),0))</f>
        <v>11</v>
      </c>
      <c r="H44" s="5" t="n">
        <f aca="false">H43</f>
        <v>4</v>
      </c>
      <c r="I44" s="5" t="n">
        <f aca="false">IF(C44=0,(27*D44)+(16*(E44+F44+G44))+(F44+(G44*2)),(Q44*4)+R44)</f>
        <v>1335</v>
      </c>
      <c r="J44" s="5" t="n">
        <f aca="false">IF(C44=0,IF((3*D44)-(2*E44)-F44&gt;0, (3*D44)-(2*E44)-F44, ""),IF((P44*4)-(H44+1)&gt;0,(P44*4)-(H44+1),""))</f>
        <v>15</v>
      </c>
      <c r="K44" s="6" t="n">
        <f aca="false">IF(J44="", "no cation", I44/J44)</f>
        <v>89</v>
      </c>
      <c r="L44" s="7" t="n">
        <f aca="false">IF(J44="","",K44)</f>
        <v>89</v>
      </c>
      <c r="M44" s="5" t="str">
        <f aca="false">IF(J44="","","Y")</f>
        <v>Y</v>
      </c>
      <c r="N44" s="5" t="str">
        <f aca="false">IF(M44="","",CONCATENATE("[",IF(M44="","",CONCATENATE("Al",IF(C44+(D44*(1+(C44*3)))&gt;1,VALUE(C44+(D44*(1+(C44*3)))),""),CONCATENATE(IF((E44*(1+(C44*3)))+(C44*H44)&gt;0," O",""),IF((E44*(1+(C44*3)))+(C44*H44)&gt;1,VALUE((E44*(1+(C44*3)))+(C44*H44)),"")),IF(F44=0,"",CONCATENATE("(OH)",IF((F44*(1+(C44*3)))+(C44*(4-H44))&gt;1,VALUE((F44*(1+(C44*3)))+(C44*(4-H44))),""))),IF(G44=0,"",CONCATENATE("(OH2)",IF(G44&gt;1,VALUE(G44),""))))),"]",IF(M44="","",IF(J44&gt;1,(CONCATENATE(VALUE(J44),"+")),"+"))))</f>
        <v>[Al13 O12(OH2)11]15+</v>
      </c>
      <c r="O44" s="5" t="str">
        <f aca="false">IF(C44=0,IF(M44="","",CONCATENATE("[",IF(M44="","",CONCATENATE("Al",IF(D44&gt;1,VALUE(D44),""),IF(E44=0,"",CONCATENATE(" O",IF(E44&gt;1,VALUE(E44),""))),IF(F44=0,"",CONCATENATE("(OH)",IF(F44&gt;1,VALUE(F44),""))),IF(G44=0,"",CONCATENATE("(OH2)",IF(G44&gt;1,VALUE(G44),""))))),"]",IF(M44="","",IF(J44&gt;1,(CONCATENATE(VALUE(J44),"+")),"+")))),CONCATENATE("[",S44,IF(P44&gt;1,VALUE(P44),""),IF((D44*3)&gt;((E44*2)+F44),"+","")," ]",VALUE(4)," ",T44,IF(H44&gt;0,VALUE(H44+1),""),"-"," "))</f>
        <v>[[Al3 O2(OH2)11]5+ ]4 [AlO4]5- </v>
      </c>
      <c r="P44" s="5" t="n">
        <f aca="false">IF((3*D44)-(2*E44)-F44&gt;0, (3*D44)-(2*E44)-F44, 0)</f>
        <v>5</v>
      </c>
      <c r="Q44" s="5" t="n">
        <f aca="false">(27*D44)+(16*(E44+F44+G44))+(F44+(G44*2))</f>
        <v>311</v>
      </c>
      <c r="R44" s="5" t="n">
        <f aca="false">27+(16*(H44+(4-H44)))+(4-H44)</f>
        <v>91</v>
      </c>
      <c r="S44" s="5" t="str">
        <f aca="false">CONCATENATE("[",CONCATENATE("Al",IF(D44&gt;1,VALUE(D44),""),IF(E44=0,"",CONCATENATE(" O",IF(E44&gt;1,VALUE(E44),""))),IF(F44=0,"",CONCATENATE("(OH)",IF(F44&gt;1,VALUE(F44),""))),IF(G44=0,"",CONCATENATE("(OH2)",IF(G44&gt;1,VALUE(G44),"")))),"]")</f>
        <v>[Al3 O2(OH2)11]</v>
      </c>
      <c r="T44" s="5" t="str">
        <f aca="false">CONCATENATE("[",CONCATENATE("Al",IF(H44=0,"",CONCATENATE("O",IF(H44&gt;1,VALUE(H44),""))),CONCATENATE(IF((4-H44)&gt;0,"(OH)",""),IF((4-H44)&gt;1,VALUE(4-H44),""))),"]")</f>
        <v>[AlO4]</v>
      </c>
    </row>
    <row r="45" s="4" customFormat="true" ht="14.05" hidden="false" customHeight="false" outlineLevel="0" collapsed="false">
      <c r="A45" s="5" t="n">
        <f aca="false">A44</f>
        <v>6</v>
      </c>
      <c r="B45" s="5" t="n">
        <v>0</v>
      </c>
      <c r="C45" s="5" t="n">
        <f aca="false">C44</f>
        <v>1</v>
      </c>
      <c r="D45" s="5" t="n">
        <f aca="false">D44</f>
        <v>3</v>
      </c>
      <c r="E45" s="5" t="n">
        <f aca="false">E44</f>
        <v>2</v>
      </c>
      <c r="F45" s="5" t="n">
        <f aca="false">F44+1</f>
        <v>1</v>
      </c>
      <c r="G45" s="5" t="n">
        <f aca="false">IF(C45=0,((A45-2)*D45)+2-(E45+F45),IF((D45*(A45-2))-(C45-2)-(E45+F45)&gt;-1,(D45*(A45-2))-(C45-2)-(E45+F45),0))</f>
        <v>10</v>
      </c>
      <c r="H45" s="5" t="n">
        <f aca="false">H44</f>
        <v>4</v>
      </c>
      <c r="I45" s="5" t="n">
        <f aca="false">IF(C45=0,(27*D45)+(16*(E45+F45+G45))+(F45+(G45*2)),(Q45*4)+R45)</f>
        <v>1331</v>
      </c>
      <c r="J45" s="5" t="n">
        <f aca="false">IF(C45=0,IF((3*D45)-(2*E45)-F45&gt;0, (3*D45)-(2*E45)-F45, ""),IF((P45*4)-(H45+1)&gt;0,(P45*4)-(H45+1),""))</f>
        <v>11</v>
      </c>
      <c r="K45" s="6" t="n">
        <f aca="false">IF(J45="", "no cation", I45/J45)</f>
        <v>121</v>
      </c>
      <c r="L45" s="7" t="n">
        <f aca="false">IF(J45="","",K45)</f>
        <v>121</v>
      </c>
      <c r="M45" s="5" t="str">
        <f aca="false">IF(J45="","","Y")</f>
        <v>Y</v>
      </c>
      <c r="N45" s="5" t="str">
        <f aca="false">IF(M45="","",CONCATENATE("[",IF(M45="","",CONCATENATE("Al",IF(C45+(D45*(1+(C45*3)))&gt;1,VALUE(C45+(D45*(1+(C45*3)))),""),CONCATENATE(IF((E45*(1+(C45*3)))+(C45*H45)&gt;0," O",""),IF((E45*(1+(C45*3)))+(C45*H45)&gt;1,VALUE((E45*(1+(C45*3)))+(C45*H45)),"")),IF(F45=0,"",CONCATENATE("(OH)",IF((F45*(1+(C45*3)))+(C45*(4-H45))&gt;1,VALUE((F45*(1+(C45*3)))+(C45*(4-H45))),""))),IF(G45=0,"",CONCATENATE("(OH2)",IF(G45&gt;1,VALUE(G45),""))))),"]",IF(M45="","",IF(J45&gt;1,(CONCATENATE(VALUE(J45),"+")),"+"))))</f>
        <v>[Al13 O12(OH)4(OH2)10]11+</v>
      </c>
      <c r="O45" s="5" t="str">
        <f aca="false">IF(C45=0,IF(M45="","",CONCATENATE("[",IF(M45="","",CONCATENATE("Al",IF(D45&gt;1,VALUE(D45),""),IF(E45=0,"",CONCATENATE(" O",IF(E45&gt;1,VALUE(E45),""))),IF(F45=0,"",CONCATENATE("(OH)",IF(F45&gt;1,VALUE(F45),""))),IF(G45=0,"",CONCATENATE("(OH2)",IF(G45&gt;1,VALUE(G45),""))))),"]",IF(M45="","",IF(J45&gt;1,(CONCATENATE(VALUE(J45),"+")),"+")))),CONCATENATE("[",S45,IF(P45&gt;1,VALUE(P45),""),IF((D45*3)&gt;((E45*2)+F45),"+","")," ]",VALUE(4)," ",T45,IF(H45&gt;0,VALUE(H45+1),""),"-"," "))</f>
        <v>[[Al3 O2(OH)(OH2)10]4+ ]4 [AlO4]5- </v>
      </c>
      <c r="P45" s="5" t="n">
        <f aca="false">IF((3*D45)-(2*E45)-F45&gt;0, (3*D45)-(2*E45)-F45, 0)</f>
        <v>4</v>
      </c>
      <c r="Q45" s="5" t="n">
        <f aca="false">(27*D45)+(16*(E45+F45+G45))+(F45+(G45*2))</f>
        <v>310</v>
      </c>
      <c r="R45" s="5" t="n">
        <f aca="false">27+(16*(H45+(4-H45)))+(4-H45)</f>
        <v>91</v>
      </c>
      <c r="S45" s="5" t="str">
        <f aca="false">CONCATENATE("[",CONCATENATE("Al",IF(D45&gt;1,VALUE(D45),""),IF(E45=0,"",CONCATENATE(" O",IF(E45&gt;1,VALUE(E45),""))),IF(F45=0,"",CONCATENATE("(OH)",IF(F45&gt;1,VALUE(F45),""))),IF(G45=0,"",CONCATENATE("(OH2)",IF(G45&gt;1,VALUE(G45),"")))),"]")</f>
        <v>[Al3 O2(OH)(OH2)10]</v>
      </c>
      <c r="T45" s="5" t="str">
        <f aca="false">CONCATENATE("[",CONCATENATE("Al",IF(H45=0,"",CONCATENATE("O",IF(H45&gt;1,VALUE(H45),""))),CONCATENATE(IF((4-H45)&gt;0,"(OH)",""),IF((4-H45)&gt;1,VALUE(4-H45),""))),"]")</f>
        <v>[AlO4]</v>
      </c>
    </row>
    <row r="46" s="4" customFormat="true" ht="14.05" hidden="false" customHeight="false" outlineLevel="0" collapsed="false">
      <c r="A46" s="5" t="n">
        <f aca="false">A45</f>
        <v>6</v>
      </c>
      <c r="B46" s="5" t="n">
        <v>0</v>
      </c>
      <c r="C46" s="5" t="n">
        <f aca="false">C45</f>
        <v>1</v>
      </c>
      <c r="D46" s="5" t="n">
        <f aca="false">D45</f>
        <v>3</v>
      </c>
      <c r="E46" s="5" t="n">
        <f aca="false">E45</f>
        <v>2</v>
      </c>
      <c r="F46" s="5" t="n">
        <f aca="false">F45+1</f>
        <v>2</v>
      </c>
      <c r="G46" s="5" t="n">
        <f aca="false">IF(C46=0,((A46-2)*D46)+2-(E46+F46),IF((D46*(A46-2))-(C46-2)-(E46+F46)&gt;-1,(D46*(A46-2))-(C46-2)-(E46+F46),0))</f>
        <v>9</v>
      </c>
      <c r="H46" s="5" t="n">
        <f aca="false">H45</f>
        <v>4</v>
      </c>
      <c r="I46" s="5" t="n">
        <f aca="false">IF(C46=0,(27*D46)+(16*(E46+F46+G46))+(F46+(G46*2)),(Q46*4)+R46)</f>
        <v>1327</v>
      </c>
      <c r="J46" s="5" t="n">
        <f aca="false">IF(C46=0,IF((3*D46)-(2*E46)-F46&gt;0, (3*D46)-(2*E46)-F46, ""),IF((P46*4)-(H46+1)&gt;0,(P46*4)-(H46+1),""))</f>
        <v>7</v>
      </c>
      <c r="K46" s="6" t="n">
        <f aca="false">IF(J46="", "no cation", I46/J46)</f>
        <v>189.571428571429</v>
      </c>
      <c r="L46" s="7" t="n">
        <f aca="false">IF(J46="","",K46)</f>
        <v>189.571428571429</v>
      </c>
      <c r="M46" s="5" t="str">
        <f aca="false">IF(J46="","","Y")</f>
        <v>Y</v>
      </c>
      <c r="N46" s="5" t="str">
        <f aca="false">IF(M46="","",CONCATENATE("[",IF(M46="","",CONCATENATE("Al",IF(C46+(D46*(1+(C46*3)))&gt;1,VALUE(C46+(D46*(1+(C46*3)))),""),CONCATENATE(IF((E46*(1+(C46*3)))+(C46*H46)&gt;0," O",""),IF((E46*(1+(C46*3)))+(C46*H46)&gt;1,VALUE((E46*(1+(C46*3)))+(C46*H46)),"")),IF(F46=0,"",CONCATENATE("(OH)",IF((F46*(1+(C46*3)))+(C46*(4-H46))&gt;1,VALUE((F46*(1+(C46*3)))+(C46*(4-H46))),""))),IF(G46=0,"",CONCATENATE("(OH2)",IF(G46&gt;1,VALUE(G46),""))))),"]",IF(M46="","",IF(J46&gt;1,(CONCATENATE(VALUE(J46),"+")),"+"))))</f>
        <v>[Al13 O12(OH)8(OH2)9]7+</v>
      </c>
      <c r="O46" s="5" t="str">
        <f aca="false">IF(C46=0,IF(M46="","",CONCATENATE("[",IF(M46="","",CONCATENATE("Al",IF(D46&gt;1,VALUE(D46),""),IF(E46=0,"",CONCATENATE(" O",IF(E46&gt;1,VALUE(E46),""))),IF(F46=0,"",CONCATENATE("(OH)",IF(F46&gt;1,VALUE(F46),""))),IF(G46=0,"",CONCATENATE("(OH2)",IF(G46&gt;1,VALUE(G46),""))))),"]",IF(M46="","",IF(J46&gt;1,(CONCATENATE(VALUE(J46),"+")),"+")))),CONCATENATE("[",S46,IF(P46&gt;1,VALUE(P46),""),IF((D46*3)&gt;((E46*2)+F46),"+","")," ]",VALUE(4)," ",T46,IF(H46&gt;0,VALUE(H46+1),""),"-"," "))</f>
        <v>[[Al3 O2(OH)2(OH2)9]3+ ]4 [AlO4]5- </v>
      </c>
      <c r="P46" s="5" t="n">
        <f aca="false">IF((3*D46)-(2*E46)-F46&gt;0, (3*D46)-(2*E46)-F46, 0)</f>
        <v>3</v>
      </c>
      <c r="Q46" s="5" t="n">
        <f aca="false">(27*D46)+(16*(E46+F46+G46))+(F46+(G46*2))</f>
        <v>309</v>
      </c>
      <c r="R46" s="5" t="n">
        <f aca="false">27+(16*(H46+(4-H46)))+(4-H46)</f>
        <v>91</v>
      </c>
      <c r="S46" s="5" t="str">
        <f aca="false">CONCATENATE("[",CONCATENATE("Al",IF(D46&gt;1,VALUE(D46),""),IF(E46=0,"",CONCATENATE(" O",IF(E46&gt;1,VALUE(E46),""))),IF(F46=0,"",CONCATENATE("(OH)",IF(F46&gt;1,VALUE(F46),""))),IF(G46=0,"",CONCATENATE("(OH2)",IF(G46&gt;1,VALUE(G46),"")))),"]")</f>
        <v>[Al3 O2(OH)2(OH2)9]</v>
      </c>
      <c r="T46" s="5" t="str">
        <f aca="false">CONCATENATE("[",CONCATENATE("Al",IF(H46=0,"",CONCATENATE("O",IF(H46&gt;1,VALUE(H46),""))),CONCATENATE(IF((4-H46)&gt;0,"(OH)",""),IF((4-H46)&gt;1,VALUE(4-H46),""))),"]")</f>
        <v>[AlO4]</v>
      </c>
    </row>
    <row r="47" s="4" customFormat="true" ht="14.05" hidden="false" customHeight="false" outlineLevel="0" collapsed="false">
      <c r="A47" s="5" t="n">
        <f aca="false">A46</f>
        <v>6</v>
      </c>
      <c r="B47" s="5" t="n">
        <v>0</v>
      </c>
      <c r="C47" s="5" t="n">
        <f aca="false">C46</f>
        <v>1</v>
      </c>
      <c r="D47" s="5" t="n">
        <f aca="false">D46</f>
        <v>3</v>
      </c>
      <c r="E47" s="5" t="n">
        <f aca="false">E46</f>
        <v>2</v>
      </c>
      <c r="F47" s="5" t="n">
        <f aca="false">F46+1</f>
        <v>3</v>
      </c>
      <c r="G47" s="5" t="n">
        <f aca="false">IF(C47=0,((A47-2)*D47)+2-(E47+F47),IF((D47*(A47-2))-(C47-2)-(E47+F47)&gt;-1,(D47*(A47-2))-(C47-2)-(E47+F47),0))</f>
        <v>8</v>
      </c>
      <c r="H47" s="5" t="n">
        <f aca="false">H46</f>
        <v>4</v>
      </c>
      <c r="I47" s="5" t="n">
        <f aca="false">IF(C47=0,(27*D47)+(16*(E47+F47+G47))+(F47+(G47*2)),(Q47*4)+R47)</f>
        <v>1323</v>
      </c>
      <c r="J47" s="5" t="n">
        <f aca="false">IF(C47=0,IF((3*D47)-(2*E47)-F47&gt;0, (3*D47)-(2*E47)-F47, ""),IF((P47*4)-(H47+1)&gt;0,(P47*4)-(H47+1),""))</f>
        <v>3</v>
      </c>
      <c r="K47" s="6" t="n">
        <f aca="false">IF(J47="", "no cation", I47/J47)</f>
        <v>441</v>
      </c>
      <c r="L47" s="7" t="n">
        <f aca="false">IF(J47="","",K47)</f>
        <v>441</v>
      </c>
      <c r="M47" s="5" t="str">
        <f aca="false">IF(J47="","","Y")</f>
        <v>Y</v>
      </c>
      <c r="N47" s="5" t="str">
        <f aca="false">IF(M47="","",CONCATENATE("[",IF(M47="","",CONCATENATE("Al",IF(C47+(D47*(1+(C47*3)))&gt;1,VALUE(C47+(D47*(1+(C47*3)))),""),CONCATENATE(IF((E47*(1+(C47*3)))+(C47*H47)&gt;0," O",""),IF((E47*(1+(C47*3)))+(C47*H47)&gt;1,VALUE((E47*(1+(C47*3)))+(C47*H47)),"")),IF(F47=0,"",CONCATENATE("(OH)",IF((F47*(1+(C47*3)))+(C47*(4-H47))&gt;1,VALUE((F47*(1+(C47*3)))+(C47*(4-H47))),""))),IF(G47=0,"",CONCATENATE("(OH2)",IF(G47&gt;1,VALUE(G47),""))))),"]",IF(M47="","",IF(J47&gt;1,(CONCATENATE(VALUE(J47),"+")),"+"))))</f>
        <v>[Al13 O12(OH)12(OH2)8]3+</v>
      </c>
      <c r="O47" s="5" t="str">
        <f aca="false">IF(C47=0,IF(M47="","",CONCATENATE("[",IF(M47="","",CONCATENATE("Al",IF(D47&gt;1,VALUE(D47),""),IF(E47=0,"",CONCATENATE(" O",IF(E47&gt;1,VALUE(E47),""))),IF(F47=0,"",CONCATENATE("(OH)",IF(F47&gt;1,VALUE(F47),""))),IF(G47=0,"",CONCATENATE("(OH2)",IF(G47&gt;1,VALUE(G47),""))))),"]",IF(M47="","",IF(J47&gt;1,(CONCATENATE(VALUE(J47),"+")),"+")))),CONCATENATE("[",S47,IF(P47&gt;1,VALUE(P47),""),IF((D47*3)&gt;((E47*2)+F47),"+","")," ]",VALUE(4)," ",T47,IF(H47&gt;0,VALUE(H47+1),""),"-"," "))</f>
        <v>[[Al3 O2(OH)3(OH2)8]2+ ]4 [AlO4]5- </v>
      </c>
      <c r="P47" s="5" t="n">
        <f aca="false">IF((3*D47)-(2*E47)-F47&gt;0, (3*D47)-(2*E47)-F47, 0)</f>
        <v>2</v>
      </c>
      <c r="Q47" s="5" t="n">
        <f aca="false">(27*D47)+(16*(E47+F47+G47))+(F47+(G47*2))</f>
        <v>308</v>
      </c>
      <c r="R47" s="5" t="n">
        <f aca="false">27+(16*(H47+(4-H47)))+(4-H47)</f>
        <v>91</v>
      </c>
      <c r="S47" s="5" t="str">
        <f aca="false">CONCATENATE("[",CONCATENATE("Al",IF(D47&gt;1,VALUE(D47),""),IF(E47=0,"",CONCATENATE(" O",IF(E47&gt;1,VALUE(E47),""))),IF(F47=0,"",CONCATENATE("(OH)",IF(F47&gt;1,VALUE(F47),""))),IF(G47=0,"",CONCATENATE("(OH2)",IF(G47&gt;1,VALUE(G47),"")))),"]")</f>
        <v>[Al3 O2(OH)3(OH2)8]</v>
      </c>
      <c r="T47" s="5" t="str">
        <f aca="false">CONCATENATE("[",CONCATENATE("Al",IF(H47=0,"",CONCATENATE("O",IF(H47&gt;1,VALUE(H47),""))),CONCATENATE(IF((4-H47)&gt;0,"(OH)",""),IF((4-H47)&gt;1,VALUE(4-H47),""))),"]")</f>
        <v>[AlO4]</v>
      </c>
    </row>
    <row r="48" s="4" customFormat="true" ht="14.05" hidden="false" customHeight="false" outlineLevel="0" collapsed="false">
      <c r="A48" s="3" t="n">
        <v>6</v>
      </c>
      <c r="B48" s="5" t="n">
        <v>0</v>
      </c>
      <c r="C48" s="5" t="n">
        <f aca="false">C47</f>
        <v>1</v>
      </c>
      <c r="D48" s="3" t="n">
        <v>3</v>
      </c>
      <c r="E48" s="3" t="n">
        <v>3</v>
      </c>
      <c r="F48" s="5" t="n">
        <v>0</v>
      </c>
      <c r="G48" s="5" t="n">
        <f aca="false">IF(C48=0,((A48-2)*D48)+2-(E48+F48),IF((D48*(A48-2))-(C48-2)-(E48+F48)&gt;-1,(D48*(A48-2))-(C48-2)-(E48+F48),0))</f>
        <v>10</v>
      </c>
      <c r="H48" s="5" t="n">
        <f aca="false">H47</f>
        <v>4</v>
      </c>
      <c r="I48" s="5" t="n">
        <f aca="false">IF(C48=0,(27*D48)+(16*(E48+F48+G48))+(F48+(G48*2)),(Q48*4)+R48)</f>
        <v>1327</v>
      </c>
      <c r="J48" s="5" t="n">
        <f aca="false">IF(C48=0,IF((3*D48)-(2*E48)-F48&gt;0, (3*D48)-(2*E48)-F48, ""),IF((P48*4)-(H48+1)&gt;0,(P48*4)-(H48+1),""))</f>
        <v>7</v>
      </c>
      <c r="K48" s="6" t="n">
        <f aca="false">IF(J48="", "no cation", I48/J48)</f>
        <v>189.571428571429</v>
      </c>
      <c r="L48" s="7" t="n">
        <f aca="false">IF(J48="","",K48)</f>
        <v>189.571428571429</v>
      </c>
      <c r="M48" s="5" t="str">
        <f aca="false">IF(J48="","","Y")</f>
        <v>Y</v>
      </c>
      <c r="N48" s="5" t="str">
        <f aca="false">IF(M48="","",CONCATENATE("[",IF(M48="","",CONCATENATE("Al",IF(C48+(D48*(1+(C48*3)))&gt;1,VALUE(C48+(D48*(1+(C48*3)))),""),CONCATENATE(IF((E48*(1+(C48*3)))+(C48*H48)&gt;0," O",""),IF((E48*(1+(C48*3)))+(C48*H48)&gt;1,VALUE((E48*(1+(C48*3)))+(C48*H48)),"")),IF(F48=0,"",CONCATENATE("(OH)",IF((F48*(1+(C48*3)))+(C48*(4-H48))&gt;1,VALUE((F48*(1+(C48*3)))+(C48*(4-H48))),""))),IF(G48=0,"",CONCATENATE("(OH2)",IF(G48&gt;1,VALUE(G48),""))))),"]",IF(M48="","",IF(J48&gt;1,(CONCATENATE(VALUE(J48),"+")),"+"))))</f>
        <v>[Al13 O16(OH2)10]7+</v>
      </c>
      <c r="O48" s="5" t="str">
        <f aca="false">IF(C48=0,IF(M48="","",CONCATENATE("[",IF(M48="","",CONCATENATE("Al",IF(D48&gt;1,VALUE(D48),""),IF(E48=0,"",CONCATENATE(" O",IF(E48&gt;1,VALUE(E48),""))),IF(F48=0,"",CONCATENATE("(OH)",IF(F48&gt;1,VALUE(F48),""))),IF(G48=0,"",CONCATENATE("(OH2)",IF(G48&gt;1,VALUE(G48),""))))),"]",IF(M48="","",IF(J48&gt;1,(CONCATENATE(VALUE(J48),"+")),"+")))),CONCATENATE("[",S48,IF(P48&gt;1,VALUE(P48),""),IF((D48*3)&gt;((E48*2)+F48),"+","")," ]",VALUE(4)," ",T48,IF(H48&gt;0,VALUE(H48+1),""),"-"," "))</f>
        <v>[[Al3 O3(OH2)10]3+ ]4 [AlO4]5- </v>
      </c>
      <c r="P48" s="5" t="n">
        <f aca="false">IF((3*D48)-(2*E48)-F48&gt;0, (3*D48)-(2*E48)-F48, 0)</f>
        <v>3</v>
      </c>
      <c r="Q48" s="5" t="n">
        <f aca="false">(27*D48)+(16*(E48+F48+G48))+(F48+(G48*2))</f>
        <v>309</v>
      </c>
      <c r="R48" s="5" t="n">
        <f aca="false">27+(16*(H48+(4-H48)))+(4-H48)</f>
        <v>91</v>
      </c>
      <c r="S48" s="5" t="str">
        <f aca="false">CONCATENATE("[",CONCATENATE("Al",IF(D48&gt;1,VALUE(D48),""),IF(E48=0,"",CONCATENATE(" O",IF(E48&gt;1,VALUE(E48),""))),IF(F48=0,"",CONCATENATE("(OH)",IF(F48&gt;1,VALUE(F48),""))),IF(G48=0,"",CONCATENATE("(OH2)",IF(G48&gt;1,VALUE(G48),"")))),"]")</f>
        <v>[Al3 O3(OH2)10]</v>
      </c>
      <c r="T48" s="5" t="str">
        <f aca="false">CONCATENATE("[",CONCATENATE("Al",IF(H48=0,"",CONCATENATE("O",IF(H48&gt;1,VALUE(H48),""))),CONCATENATE(IF((4-H48)&gt;0,"(OH)",""),IF((4-H48)&gt;1,VALUE(4-H48),""))),"]")</f>
        <v>[AlO4]</v>
      </c>
    </row>
    <row r="49" s="4" customFormat="true" ht="14.05" hidden="false" customHeight="false" outlineLevel="0" collapsed="false">
      <c r="A49" s="5" t="n">
        <f aca="false">A48</f>
        <v>6</v>
      </c>
      <c r="B49" s="5" t="n">
        <v>0</v>
      </c>
      <c r="C49" s="5" t="n">
        <f aca="false">C48</f>
        <v>1</v>
      </c>
      <c r="D49" s="5" t="n">
        <f aca="false">D48</f>
        <v>3</v>
      </c>
      <c r="E49" s="5" t="n">
        <f aca="false">E48</f>
        <v>3</v>
      </c>
      <c r="F49" s="5" t="n">
        <f aca="false">F48+1</f>
        <v>1</v>
      </c>
      <c r="G49" s="5" t="n">
        <f aca="false">IF(C49=0,((A49-2)*D49)+2-(E49+F49),IF((D49*(A49-2))-(C49-2)-(E49+F49)&gt;-1,(D49*(A49-2))-(C49-2)-(E49+F49),0))</f>
        <v>9</v>
      </c>
      <c r="H49" s="5" t="n">
        <f aca="false">H48</f>
        <v>4</v>
      </c>
      <c r="I49" s="5" t="n">
        <f aca="false">IF(C49=0,(27*D49)+(16*(E49+F49+G49))+(F49+(G49*2)),(Q49*4)+R49)</f>
        <v>1323</v>
      </c>
      <c r="J49" s="5" t="n">
        <f aca="false">IF(C49=0,IF((3*D49)-(2*E49)-F49&gt;0, (3*D49)-(2*E49)-F49, ""),IF((P49*4)-(H49+1)&gt;0,(P49*4)-(H49+1),""))</f>
        <v>3</v>
      </c>
      <c r="K49" s="6" t="n">
        <f aca="false">IF(J49="", "no cation", I49/J49)</f>
        <v>441</v>
      </c>
      <c r="L49" s="7" t="n">
        <f aca="false">IF(J49="","",K49)</f>
        <v>441</v>
      </c>
      <c r="M49" s="5" t="str">
        <f aca="false">IF(J49="","","Y")</f>
        <v>Y</v>
      </c>
      <c r="N49" s="5" t="str">
        <f aca="false">IF(M49="","",CONCATENATE("[",IF(M49="","",CONCATENATE("Al",IF(C49+(D49*(1+(C49*3)))&gt;1,VALUE(C49+(D49*(1+(C49*3)))),""),CONCATENATE(IF((E49*(1+(C49*3)))+(C49*H49)&gt;0," O",""),IF((E49*(1+(C49*3)))+(C49*H49)&gt;1,VALUE((E49*(1+(C49*3)))+(C49*H49)),"")),IF(F49=0,"",CONCATENATE("(OH)",IF((F49*(1+(C49*3)))+(C49*(4-H49))&gt;1,VALUE((F49*(1+(C49*3)))+(C49*(4-H49))),""))),IF(G49=0,"",CONCATENATE("(OH2)",IF(G49&gt;1,VALUE(G49),""))))),"]",IF(M49="","",IF(J49&gt;1,(CONCATENATE(VALUE(J49),"+")),"+"))))</f>
        <v>[Al13 O16(OH)4(OH2)9]3+</v>
      </c>
      <c r="O49" s="5" t="str">
        <f aca="false">IF(C49=0,IF(M49="","",CONCATENATE("[",IF(M49="","",CONCATENATE("Al",IF(D49&gt;1,VALUE(D49),""),IF(E49=0,"",CONCATENATE(" O",IF(E49&gt;1,VALUE(E49),""))),IF(F49=0,"",CONCATENATE("(OH)",IF(F49&gt;1,VALUE(F49),""))),IF(G49=0,"",CONCATENATE("(OH2)",IF(G49&gt;1,VALUE(G49),""))))),"]",IF(M49="","",IF(J49&gt;1,(CONCATENATE(VALUE(J49),"+")),"+")))),CONCATENATE("[",S49,IF(P49&gt;1,VALUE(P49),""),IF((D49*3)&gt;((E49*2)+F49),"+","")," ]",VALUE(4)," ",T49,IF(H49&gt;0,VALUE(H49+1),""),"-"," "))</f>
        <v>[[Al3 O3(OH)(OH2)9]2+ ]4 [AlO4]5- </v>
      </c>
      <c r="P49" s="5" t="n">
        <f aca="false">IF((3*D49)-(2*E49)-F49&gt;0, (3*D49)-(2*E49)-F49, 0)</f>
        <v>2</v>
      </c>
      <c r="Q49" s="5" t="n">
        <f aca="false">(27*D49)+(16*(E49+F49+G49))+(F49+(G49*2))</f>
        <v>308</v>
      </c>
      <c r="R49" s="5" t="n">
        <f aca="false">27+(16*(H49+(4-H49)))+(4-H49)</f>
        <v>91</v>
      </c>
      <c r="S49" s="5" t="str">
        <f aca="false">CONCATENATE("[",CONCATENATE("Al",IF(D49&gt;1,VALUE(D49),""),IF(E49=0,"",CONCATENATE(" O",IF(E49&gt;1,VALUE(E49),""))),IF(F49=0,"",CONCATENATE("(OH)",IF(F49&gt;1,VALUE(F49),""))),IF(G49=0,"",CONCATENATE("(OH2)",IF(G49&gt;1,VALUE(G49),"")))),"]")</f>
        <v>[Al3 O3(OH)(OH2)9]</v>
      </c>
      <c r="T49" s="5" t="str">
        <f aca="false">CONCATENATE("[",CONCATENATE("Al",IF(H49=0,"",CONCATENATE("O",IF(H49&gt;1,VALUE(H49),""))),CONCATENATE(IF((4-H49)&gt;0,"(OH)",""),IF((4-H49)&gt;1,VALUE(4-H49),""))),"]")</f>
        <v>[AlO4]</v>
      </c>
    </row>
  </sheetData>
  <printOptions headings="false" gridLines="false" gridLinesSet="true" horizontalCentered="false" verticalCentered="false"/>
  <pageMargins left="0.7" right="0.7" top="0.3" bottom="0.3" header="0.3" footer="0.3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3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2" zoomScaleNormal="72" zoomScalePageLayoutView="100" workbookViewId="0">
      <selection pane="topLeft" activeCell="A1" activeCellId="0" sqref="A1"/>
    </sheetView>
  </sheetViews>
  <sheetFormatPr defaultRowHeight="12.8"/>
  <cols>
    <col collapsed="false" hidden="false" max="10" min="1" style="0" width="8.63775510204082"/>
    <col collapsed="false" hidden="false" max="11" min="11" style="0" width="21.0612244897959"/>
    <col collapsed="false" hidden="false" max="12" min="12" style="0" width="12.1479591836735"/>
    <col collapsed="false" hidden="false" max="13" min="13" style="0" width="18.4948979591837"/>
    <col collapsed="false" hidden="false" max="14" min="14" style="0" width="29.0255102040816"/>
    <col collapsed="false" hidden="false" max="1025" min="15" style="0" width="8.63775510204082"/>
  </cols>
  <sheetData>
    <row r="1" s="4" customFormat="true" ht="14.0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28</v>
      </c>
      <c r="N1" s="3" t="s">
        <v>29</v>
      </c>
    </row>
    <row r="2" s="4" customFormat="true" ht="14.05" hidden="false" customHeight="false" outlineLevel="0" collapsed="false">
      <c r="A2" s="3" t="n">
        <v>4</v>
      </c>
      <c r="B2" s="3" t="n">
        <v>0</v>
      </c>
      <c r="C2" s="3" t="n">
        <v>0</v>
      </c>
      <c r="D2" s="3" t="n">
        <v>1</v>
      </c>
      <c r="E2" s="3" t="n">
        <v>0</v>
      </c>
      <c r="F2" s="5" t="n">
        <v>0</v>
      </c>
      <c r="G2" s="5" t="n">
        <f aca="false">IF(((A2-2)*D2)+2-(E2+F2)&gt;-1,((A2-2)*D2)+2-(E2+F2),0)</f>
        <v>4</v>
      </c>
      <c r="H2" s="3" t="n">
        <v>0</v>
      </c>
      <c r="I2" s="5" t="n">
        <f aca="false">(27*D2)+(16*(E2+F2+G2))+(F2+(G2*2))</f>
        <v>99</v>
      </c>
      <c r="J2" s="5" t="n">
        <f aca="false">IF((3*D2)-(2*E2)-F2&gt;0, (3*D2)-(2*E2)-F2, "")</f>
        <v>3</v>
      </c>
      <c r="K2" s="6" t="n">
        <f aca="false">IF(J2="", "no cation", IF(E2+F2+G2&gt;((A2-2)*D2)+2,"low symmetry",I2/J2))</f>
        <v>33</v>
      </c>
      <c r="L2" s="7" t="n">
        <f aca="false">IF(J2="","",IF(K2="low symmetry","",VALUE(K2)))</f>
        <v>33</v>
      </c>
      <c r="M2" s="5" t="s">
        <v>30</v>
      </c>
      <c r="N2" s="5" t="str">
        <f aca="false">IF(L2="","",IF(M2="","",CONCATENATE("[",IF(M2="","",CONCATENATE("Al",IF(D2&gt;1,VALUE(D2),""),IF(E2=0,"",CONCATENATE(" O",IF(E2&gt;1,VALUE(E2),""))),IF(F2=0,"",CONCATENATE("(OH)",IF(F2&gt;1,VALUE(F2),""))),IF(G2=0,"",CONCATENATE("(OH2)",IF(G2&gt;1,VALUE(G2),""))))),"]",IF(M2="","",IF(J2&gt;1,(CONCATENATE(VALUE(J2),"+")),"+")))))</f>
        <v>[Al(OH2)4]3+</v>
      </c>
    </row>
    <row r="3" s="4" customFormat="true" ht="14.05" hidden="false" customHeight="false" outlineLevel="0" collapsed="false">
      <c r="A3" s="5" t="n">
        <f aca="false">A2</f>
        <v>4</v>
      </c>
      <c r="B3" s="5" t="n">
        <f aca="false">B2</f>
        <v>0</v>
      </c>
      <c r="C3" s="5" t="n">
        <f aca="false">C2</f>
        <v>0</v>
      </c>
      <c r="D3" s="5" t="n">
        <f aca="false">D2</f>
        <v>1</v>
      </c>
      <c r="E3" s="5" t="n">
        <f aca="false">E2</f>
        <v>0</v>
      </c>
      <c r="F3" s="5" t="n">
        <f aca="false">F2+1</f>
        <v>1</v>
      </c>
      <c r="G3" s="5" t="n">
        <f aca="false">IF(((A3-2)*D3)+2-(E3+F3)&gt;-1,((A3-2)*D3)+2-(E3+F3),0)</f>
        <v>3</v>
      </c>
      <c r="H3" s="5" t="n">
        <f aca="false">H2</f>
        <v>0</v>
      </c>
      <c r="I3" s="5" t="n">
        <f aca="false">(27*D3)+(16*(E3+F3+G3))+(F3+(G3*2))</f>
        <v>98</v>
      </c>
      <c r="J3" s="5" t="n">
        <f aca="false">IF((3*D3)-(2*E3)-F3&gt;0, (3*D3)-(2*E3)-F3, "")</f>
        <v>2</v>
      </c>
      <c r="K3" s="6" t="n">
        <f aca="false">IF(J3="", "no cation", IF(E3+F3+G3&gt;((A3-2)*D3)+2,"low symmetry",I3/J3))</f>
        <v>49</v>
      </c>
      <c r="L3" s="7" t="n">
        <f aca="false">IF(J3="","",IF(K3="low symmetry","",VALUE(K3)))</f>
        <v>49</v>
      </c>
      <c r="M3" s="5" t="s">
        <v>30</v>
      </c>
      <c r="N3" s="5" t="str">
        <f aca="false">IF(L3="","",IF(M3="","",CONCATENATE("[",IF(M3="","",CONCATENATE("Al",IF(D3&gt;1,VALUE(D3),""),IF(E3=0,"",CONCATENATE(" O",IF(E3&gt;1,VALUE(E3),""))),IF(F3=0,"",CONCATENATE("(OH)",IF(F3&gt;1,VALUE(F3),""))),IF(G3=0,"",CONCATENATE("(OH2)",IF(G3&gt;1,VALUE(G3),""))))),"]",IF(M3="","",IF(J3&gt;1,(CONCATENATE(VALUE(J3),"+")),"+")))))</f>
        <v>[Al(OH)(OH2)3]2+</v>
      </c>
    </row>
    <row r="4" s="4" customFormat="true" ht="14.05" hidden="false" customHeight="false" outlineLevel="0" collapsed="false">
      <c r="A4" s="5" t="n">
        <f aca="false">A3</f>
        <v>4</v>
      </c>
      <c r="B4" s="5" t="n">
        <f aca="false">B3</f>
        <v>0</v>
      </c>
      <c r="C4" s="5" t="n">
        <f aca="false">C3</f>
        <v>0</v>
      </c>
      <c r="D4" s="5" t="n">
        <f aca="false">D3</f>
        <v>1</v>
      </c>
      <c r="E4" s="5" t="n">
        <f aca="false">E3</f>
        <v>0</v>
      </c>
      <c r="F4" s="5" t="n">
        <f aca="false">F3+1</f>
        <v>2</v>
      </c>
      <c r="G4" s="5" t="n">
        <f aca="false">IF(((A4-2)*D4)+2-(E4+F4)&gt;-1,((A4-2)*D4)+2-(E4+F4),0)</f>
        <v>2</v>
      </c>
      <c r="H4" s="5" t="n">
        <f aca="false">H3</f>
        <v>0</v>
      </c>
      <c r="I4" s="5" t="n">
        <f aca="false">(27*D4)+(16*(E4+F4+G4))+(F4+(G4*2))</f>
        <v>97</v>
      </c>
      <c r="J4" s="5" t="n">
        <f aca="false">IF((3*D4)-(2*E4)-F4&gt;0, (3*D4)-(2*E4)-F4, "")</f>
        <v>1</v>
      </c>
      <c r="K4" s="6" t="n">
        <f aca="false">IF(J4="", "no cation", IF(E4+F4+G4&gt;((A4-2)*D4)+2,"low symmetry",I4/J4))</f>
        <v>97</v>
      </c>
      <c r="L4" s="7" t="n">
        <f aca="false">IF(J4="","",IF(K4="low symmetry","",VALUE(K4)))</f>
        <v>97</v>
      </c>
      <c r="M4" s="5" t="s">
        <v>30</v>
      </c>
      <c r="N4" s="5" t="str">
        <f aca="false">IF(L4="","",IF(M4="","",CONCATENATE("[",IF(M4="","",CONCATENATE("Al",IF(D4&gt;1,VALUE(D4),""),IF(E4=0,"",CONCATENATE(" O",IF(E4&gt;1,VALUE(E4),""))),IF(F4=0,"",CONCATENATE("(OH)",IF(F4&gt;1,VALUE(F4),""))),IF(G4=0,"",CONCATENATE("(OH2)",IF(G4&gt;1,VALUE(G4),""))))),"]",IF(M4="","",IF(J4&gt;1,(CONCATENATE(VALUE(J4),"+")),"+")))))</f>
        <v>[Al(OH)2(OH2)2]+</v>
      </c>
    </row>
    <row r="5" s="4" customFormat="true" ht="14.05" hidden="false" customHeight="false" outlineLevel="0" collapsed="false">
      <c r="A5" s="3" t="n">
        <v>4</v>
      </c>
      <c r="B5" s="5" t="n">
        <f aca="false">B4</f>
        <v>0</v>
      </c>
      <c r="C5" s="5" t="n">
        <f aca="false">C4</f>
        <v>0</v>
      </c>
      <c r="D5" s="3" t="n">
        <v>2</v>
      </c>
      <c r="E5" s="3" t="n">
        <v>0</v>
      </c>
      <c r="F5" s="5" t="n">
        <v>0</v>
      </c>
      <c r="G5" s="5" t="n">
        <f aca="false">IF(((A5-2)*D5)+2-(E5+F5)&gt;-1,((A5-2)*D5)+2-(E5+F5),0)</f>
        <v>6</v>
      </c>
      <c r="H5" s="5" t="n">
        <f aca="false">H4</f>
        <v>0</v>
      </c>
      <c r="I5" s="5" t="n">
        <f aca="false">(27*D5)+(16*(E5+F5+G5))+(F5+(G5*2))</f>
        <v>162</v>
      </c>
      <c r="J5" s="5" t="n">
        <f aca="false">IF((3*D5)-(2*E5)-F5&gt;0, (3*D5)-(2*E5)-F5, "")</f>
        <v>6</v>
      </c>
      <c r="K5" s="6" t="n">
        <f aca="false">IF(J5="", "no cation", IF(E5+F5+G5&gt;((A5-2)*D5)+2,"low symmetry",I5/J5))</f>
        <v>27</v>
      </c>
      <c r="L5" s="7" t="n">
        <f aca="false">IF(J5="","",IF(K5="low symmetry","",VALUE(K5)))</f>
        <v>27</v>
      </c>
      <c r="M5" s="5" t="s">
        <v>30</v>
      </c>
      <c r="N5" s="5" t="str">
        <f aca="false">IF(L5="","",IF(M5="","",CONCATENATE("[",IF(M5="","",CONCATENATE("Al",IF(D5&gt;1,VALUE(D5),""),IF(E5=0,"",CONCATENATE(" O",IF(E5&gt;1,VALUE(E5),""))),IF(F5=0,"",CONCATENATE("(OH)",IF(F5&gt;1,VALUE(F5),""))),IF(G5=0,"",CONCATENATE("(OH2)",IF(G5&gt;1,VALUE(G5),""))))),"]",IF(M5="","",IF(J5&gt;1,(CONCATENATE(VALUE(J5),"+")),"+")))))</f>
        <v>[Al2(OH2)6]6+</v>
      </c>
    </row>
    <row r="6" s="4" customFormat="true" ht="14.05" hidden="false" customHeight="false" outlineLevel="0" collapsed="false">
      <c r="A6" s="5" t="n">
        <f aca="false">A5</f>
        <v>4</v>
      </c>
      <c r="B6" s="5" t="n">
        <f aca="false">B5</f>
        <v>0</v>
      </c>
      <c r="C6" s="5" t="n">
        <f aca="false">C5</f>
        <v>0</v>
      </c>
      <c r="D6" s="5" t="n">
        <f aca="false">D5</f>
        <v>2</v>
      </c>
      <c r="E6" s="5" t="n">
        <f aca="false">E5</f>
        <v>0</v>
      </c>
      <c r="F6" s="5" t="n">
        <f aca="false">F5+1</f>
        <v>1</v>
      </c>
      <c r="G6" s="5" t="n">
        <f aca="false">IF(((A6-2)*D6)+2-(E6+F6)&gt;-1,((A6-2)*D6)+2-(E6+F6),0)</f>
        <v>5</v>
      </c>
      <c r="H6" s="5" t="n">
        <f aca="false">H5</f>
        <v>0</v>
      </c>
      <c r="I6" s="5" t="n">
        <f aca="false">(27*D6)+(16*(E6+F6+G6))+(F6+(G6*2))</f>
        <v>161</v>
      </c>
      <c r="J6" s="5" t="n">
        <f aca="false">IF((3*D6)-(2*E6)-F6&gt;0, (3*D6)-(2*E6)-F6, "")</f>
        <v>5</v>
      </c>
      <c r="K6" s="6" t="n">
        <f aca="false">IF(J6="", "no cation", IF(E6+F6+G6&gt;((A6-2)*D6)+2,"low symmetry",I6/J6))</f>
        <v>32.2</v>
      </c>
      <c r="L6" s="7" t="n">
        <f aca="false">IF(J6="","",IF(K6="low symmetry","",VALUE(K6)))</f>
        <v>32.2</v>
      </c>
      <c r="M6" s="5" t="s">
        <v>30</v>
      </c>
      <c r="N6" s="5" t="str">
        <f aca="false">IF(L6="","",IF(M6="","",CONCATENATE("[",IF(M6="","",CONCATENATE("Al",IF(D6&gt;1,VALUE(D6),""),IF(E6=0,"",CONCATENATE(" O",IF(E6&gt;1,VALUE(E6),""))),IF(F6=0,"",CONCATENATE("(OH)",IF(F6&gt;1,VALUE(F6),""))),IF(G6=0,"",CONCATENATE("(OH2)",IF(G6&gt;1,VALUE(G6),""))))),"]",IF(M6="","",IF(J6&gt;1,(CONCATENATE(VALUE(J6),"+")),"+")))))</f>
        <v>[Al2(OH)(OH2)5]5+</v>
      </c>
    </row>
    <row r="7" s="4" customFormat="true" ht="14.05" hidden="false" customHeight="false" outlineLevel="0" collapsed="false">
      <c r="A7" s="5" t="n">
        <f aca="false">A6</f>
        <v>4</v>
      </c>
      <c r="B7" s="5" t="n">
        <f aca="false">B6</f>
        <v>0</v>
      </c>
      <c r="C7" s="5" t="n">
        <f aca="false">C6</f>
        <v>0</v>
      </c>
      <c r="D7" s="5" t="n">
        <f aca="false">D6</f>
        <v>2</v>
      </c>
      <c r="E7" s="5" t="n">
        <f aca="false">E6</f>
        <v>0</v>
      </c>
      <c r="F7" s="5" t="n">
        <f aca="false">F6+1</f>
        <v>2</v>
      </c>
      <c r="G7" s="5" t="n">
        <f aca="false">IF(((A7-2)*D7)+2-(E7+F7)&gt;-1,((A7-2)*D7)+2-(E7+F7),0)</f>
        <v>4</v>
      </c>
      <c r="H7" s="5" t="n">
        <f aca="false">H6</f>
        <v>0</v>
      </c>
      <c r="I7" s="5" t="n">
        <f aca="false">(27*D7)+(16*(E7+F7+G7))+(F7+(G7*2))</f>
        <v>160</v>
      </c>
      <c r="J7" s="5" t="n">
        <f aca="false">IF((3*D7)-(2*E7)-F7&gt;0, (3*D7)-(2*E7)-F7, "")</f>
        <v>4</v>
      </c>
      <c r="K7" s="6" t="n">
        <f aca="false">IF(J7="", "no cation", IF(E7+F7+G7&gt;((A7-2)*D7)+2,"low symmetry",I7/J7))</f>
        <v>40</v>
      </c>
      <c r="L7" s="7" t="n">
        <f aca="false">IF(J7="","",IF(K7="low symmetry","",VALUE(K7)))</f>
        <v>40</v>
      </c>
      <c r="M7" s="5" t="s">
        <v>30</v>
      </c>
      <c r="N7" s="5" t="str">
        <f aca="false">IF(L7="","",IF(M7="","",CONCATENATE("[",IF(M7="","",CONCATENATE("Al",IF(D7&gt;1,VALUE(D7),""),IF(E7=0,"",CONCATENATE(" O",IF(E7&gt;1,VALUE(E7),""))),IF(F7=0,"",CONCATENATE("(OH)",IF(F7&gt;1,VALUE(F7),""))),IF(G7=0,"",CONCATENATE("(OH2)",IF(G7&gt;1,VALUE(G7),""))))),"]",IF(M7="","",IF(J7&gt;1,(CONCATENATE(VALUE(J7),"+")),"+")))))</f>
        <v>[Al2(OH)2(OH2)4]4+</v>
      </c>
    </row>
    <row r="8" s="4" customFormat="true" ht="14.05" hidden="false" customHeight="false" outlineLevel="0" collapsed="false">
      <c r="A8" s="5" t="n">
        <f aca="false">A7</f>
        <v>4</v>
      </c>
      <c r="B8" s="5" t="n">
        <f aca="false">B7</f>
        <v>0</v>
      </c>
      <c r="C8" s="5" t="n">
        <f aca="false">C7</f>
        <v>0</v>
      </c>
      <c r="D8" s="5" t="n">
        <f aca="false">D7</f>
        <v>2</v>
      </c>
      <c r="E8" s="5" t="n">
        <f aca="false">E7</f>
        <v>0</v>
      </c>
      <c r="F8" s="5" t="n">
        <f aca="false">F7+1</f>
        <v>3</v>
      </c>
      <c r="G8" s="5" t="n">
        <f aca="false">IF(((A8-2)*D8)+2-(E8+F8)&gt;-1,((A8-2)*D8)+2-(E8+F8),0)</f>
        <v>3</v>
      </c>
      <c r="H8" s="5" t="n">
        <f aca="false">H7</f>
        <v>0</v>
      </c>
      <c r="I8" s="5" t="n">
        <f aca="false">(27*D8)+(16*(E8+F8+G8))+(F8+(G8*2))</f>
        <v>159</v>
      </c>
      <c r="J8" s="5" t="n">
        <f aca="false">IF((3*D8)-(2*E8)-F8&gt;0, (3*D8)-(2*E8)-F8, "")</f>
        <v>3</v>
      </c>
      <c r="K8" s="6" t="n">
        <f aca="false">IF(J8="", "no cation", IF(E8+F8+G8&gt;((A8-2)*D8)+2,"low symmetry",I8/J8))</f>
        <v>53</v>
      </c>
      <c r="L8" s="7" t="n">
        <f aca="false">IF(J8="","",IF(K8="low symmetry","",VALUE(K8)))</f>
        <v>53</v>
      </c>
      <c r="M8" s="5" t="s">
        <v>30</v>
      </c>
      <c r="N8" s="5" t="str">
        <f aca="false">IF(L8="","",IF(M8="","",CONCATENATE("[",IF(M8="","",CONCATENATE("Al",IF(D8&gt;1,VALUE(D8),""),IF(E8=0,"",CONCATENATE(" O",IF(E8&gt;1,VALUE(E8),""))),IF(F8=0,"",CONCATENATE("(OH)",IF(F8&gt;1,VALUE(F8),""))),IF(G8=0,"",CONCATENATE("(OH2)",IF(G8&gt;1,VALUE(G8),""))))),"]",IF(M8="","",IF(J8&gt;1,(CONCATENATE(VALUE(J8),"+")),"+")))))</f>
        <v>[Al2(OH)3(OH2)3]3+</v>
      </c>
    </row>
    <row r="9" s="4" customFormat="true" ht="14.05" hidden="false" customHeight="false" outlineLevel="0" collapsed="false">
      <c r="A9" s="5" t="n">
        <f aca="false">A8</f>
        <v>4</v>
      </c>
      <c r="B9" s="5" t="n">
        <f aca="false">B8</f>
        <v>0</v>
      </c>
      <c r="C9" s="5" t="n">
        <f aca="false">C8</f>
        <v>0</v>
      </c>
      <c r="D9" s="5" t="n">
        <f aca="false">D8</f>
        <v>2</v>
      </c>
      <c r="E9" s="5" t="n">
        <f aca="false">E8</f>
        <v>0</v>
      </c>
      <c r="F9" s="5" t="n">
        <f aca="false">F8+1</f>
        <v>4</v>
      </c>
      <c r="G9" s="5" t="n">
        <f aca="false">IF(((A9-2)*D9)+2-(E9+F9)&gt;-1,((A9-2)*D9)+2-(E9+F9),0)</f>
        <v>2</v>
      </c>
      <c r="H9" s="5" t="n">
        <f aca="false">H8</f>
        <v>0</v>
      </c>
      <c r="I9" s="5" t="n">
        <f aca="false">(27*D9)+(16*(E9+F9+G9))+(F9+(G9*2))</f>
        <v>158</v>
      </c>
      <c r="J9" s="5" t="n">
        <f aca="false">IF((3*D9)-(2*E9)-F9&gt;0, (3*D9)-(2*E9)-F9, "")</f>
        <v>2</v>
      </c>
      <c r="K9" s="6" t="n">
        <f aca="false">IF(J9="", "no cation", IF(E9+F9+G9&gt;((A9-2)*D9)+2,"low symmetry",I9/J9))</f>
        <v>79</v>
      </c>
      <c r="L9" s="7" t="n">
        <f aca="false">IF(J9="","",IF(K9="low symmetry","",VALUE(K9)))</f>
        <v>79</v>
      </c>
      <c r="M9" s="5" t="s">
        <v>30</v>
      </c>
      <c r="N9" s="5" t="str">
        <f aca="false">IF(L9="","",IF(M9="","",CONCATENATE("[",IF(M9="","",CONCATENATE("Al",IF(D9&gt;1,VALUE(D9),""),IF(E9=0,"",CONCATENATE(" O",IF(E9&gt;1,VALUE(E9),""))),IF(F9=0,"",CONCATENATE("(OH)",IF(F9&gt;1,VALUE(F9),""))),IF(G9=0,"",CONCATENATE("(OH2)",IF(G9&gt;1,VALUE(G9),""))))),"]",IF(M9="","",IF(J9&gt;1,(CONCATENATE(VALUE(J9),"+")),"+")))))</f>
        <v>[Al2(OH)4(OH2)2]2+</v>
      </c>
    </row>
    <row r="10" s="4" customFormat="true" ht="14.05" hidden="false" customHeight="false" outlineLevel="0" collapsed="false">
      <c r="A10" s="5" t="n">
        <f aca="false">A9</f>
        <v>4</v>
      </c>
      <c r="B10" s="5" t="n">
        <f aca="false">B9</f>
        <v>0</v>
      </c>
      <c r="C10" s="5" t="n">
        <f aca="false">C9</f>
        <v>0</v>
      </c>
      <c r="D10" s="5" t="n">
        <f aca="false">D9</f>
        <v>2</v>
      </c>
      <c r="E10" s="5" t="n">
        <f aca="false">E9</f>
        <v>0</v>
      </c>
      <c r="F10" s="5" t="n">
        <f aca="false">F9+1</f>
        <v>5</v>
      </c>
      <c r="G10" s="5" t="n">
        <f aca="false">IF(((A10-2)*D10)+2-(E10+F10)&gt;-1,((A10-2)*D10)+2-(E10+F10),0)</f>
        <v>1</v>
      </c>
      <c r="H10" s="5" t="n">
        <f aca="false">H9</f>
        <v>0</v>
      </c>
      <c r="I10" s="5" t="n">
        <f aca="false">(27*D10)+(16*(E10+F10+G10))+(F10+(G10*2))</f>
        <v>157</v>
      </c>
      <c r="J10" s="5" t="n">
        <f aca="false">IF((3*D10)-(2*E10)-F10&gt;0, (3*D10)-(2*E10)-F10, "")</f>
        <v>1</v>
      </c>
      <c r="K10" s="6" t="n">
        <f aca="false">IF(J10="", "no cation", IF(E10+F10+G10&gt;((A10-2)*D10)+2,"low symmetry",I10/J10))</f>
        <v>157</v>
      </c>
      <c r="L10" s="7" t="n">
        <f aca="false">IF(J10="","",IF(K10="low symmetry","",VALUE(K10)))</f>
        <v>157</v>
      </c>
      <c r="M10" s="5" t="s">
        <v>30</v>
      </c>
      <c r="N10" s="5" t="str">
        <f aca="false">IF(L10="","",IF(M10="","",CONCATENATE("[",IF(M10="","",CONCATENATE("Al",IF(D10&gt;1,VALUE(D10),""),IF(E10=0,"",CONCATENATE(" O",IF(E10&gt;1,VALUE(E10),""))),IF(F10=0,"",CONCATENATE("(OH)",IF(F10&gt;1,VALUE(F10),""))),IF(G10=0,"",CONCATENATE("(OH2)",IF(G10&gt;1,VALUE(G10),""))))),"]",IF(M10="","",IF(J10&gt;1,(CONCATENATE(VALUE(J10),"+")),"+")))))</f>
        <v>[Al2(OH)5(OH2)]+</v>
      </c>
    </row>
    <row r="11" s="4" customFormat="true" ht="14.05" hidden="false" customHeight="false" outlineLevel="0" collapsed="false">
      <c r="A11" s="5" t="n">
        <f aca="false">A10</f>
        <v>4</v>
      </c>
      <c r="B11" s="5" t="n">
        <f aca="false">B10</f>
        <v>0</v>
      </c>
      <c r="C11" s="5" t="n">
        <f aca="false">C10</f>
        <v>0</v>
      </c>
      <c r="D11" s="5" t="n">
        <f aca="false">D10</f>
        <v>2</v>
      </c>
      <c r="E11" s="3" t="n">
        <v>2</v>
      </c>
      <c r="F11" s="5" t="n">
        <v>0</v>
      </c>
      <c r="G11" s="5" t="n">
        <f aca="false">IF(((A11-2)*D11)+2-(E11+F11)&gt;-1,((A11-2)*D11)+2-(E11+F11),0)</f>
        <v>4</v>
      </c>
      <c r="H11" s="5" t="n">
        <f aca="false">H10</f>
        <v>0</v>
      </c>
      <c r="I11" s="5" t="n">
        <f aca="false">(27*D11)+(16*(E11+F11+G11))+(F11+(G11*2))</f>
        <v>158</v>
      </c>
      <c r="J11" s="5" t="n">
        <f aca="false">IF((3*D11)-(2*E11)-F11&gt;0, (3*D11)-(2*E11)-F11, "")</f>
        <v>2</v>
      </c>
      <c r="K11" s="6" t="n">
        <f aca="false">IF(J11="", "no cation", IF(E11+F11+G11&gt;((A11-2)*D11)+2,"low symmetry",I11/J11))</f>
        <v>79</v>
      </c>
      <c r="L11" s="7" t="n">
        <f aca="false">IF(J11="","",IF(K11="low symmetry","",VALUE(K11)))</f>
        <v>79</v>
      </c>
      <c r="M11" s="5" t="s">
        <v>30</v>
      </c>
      <c r="N11" s="5" t="str">
        <f aca="false">IF(L11="","",IF(M11="","",CONCATENATE("[",IF(M11="","",CONCATENATE("Al",IF(D11&gt;1,VALUE(D11),""),IF(E11=0,"",CONCATENATE(" O",IF(E11&gt;1,VALUE(E11),""))),IF(F11=0,"",CONCATENATE("(OH)",IF(F11&gt;1,VALUE(F11),""))),IF(G11=0,"",CONCATENATE("(OH2)",IF(G11&gt;1,VALUE(G11),""))))),"]",IF(M11="","",IF(J11&gt;1,(CONCATENATE(VALUE(J11),"+")),"+")))))</f>
        <v>[Al2 O2(OH2)4]2+</v>
      </c>
    </row>
    <row r="12" s="4" customFormat="true" ht="14.05" hidden="false" customHeight="false" outlineLevel="0" collapsed="false">
      <c r="A12" s="5" t="n">
        <f aca="false">A11</f>
        <v>4</v>
      </c>
      <c r="B12" s="5" t="n">
        <f aca="false">B11</f>
        <v>0</v>
      </c>
      <c r="C12" s="5" t="n">
        <f aca="false">C11</f>
        <v>0</v>
      </c>
      <c r="D12" s="5" t="n">
        <f aca="false">D11</f>
        <v>2</v>
      </c>
      <c r="E12" s="5" t="n">
        <f aca="false">E11</f>
        <v>2</v>
      </c>
      <c r="F12" s="5" t="n">
        <f aca="false">F11+1</f>
        <v>1</v>
      </c>
      <c r="G12" s="5" t="n">
        <f aca="false">IF(((A12-2)*D12)+2-(E12+F12)&gt;-1,((A12-2)*D12)+2-(E12+F12),0)</f>
        <v>3</v>
      </c>
      <c r="H12" s="5" t="n">
        <f aca="false">H11</f>
        <v>0</v>
      </c>
      <c r="I12" s="5" t="n">
        <f aca="false">(27*D12)+(16*(E12+F12+G12))+(F12+(G12*2))</f>
        <v>157</v>
      </c>
      <c r="J12" s="5" t="n">
        <f aca="false">IF((3*D12)-(2*E12)-F12&gt;0, (3*D12)-(2*E12)-F12, "")</f>
        <v>1</v>
      </c>
      <c r="K12" s="6" t="n">
        <f aca="false">IF(J12="", "no cation", IF(E12+F12+G12&gt;((A12-2)*D12)+2,"low symmetry",I12/J12))</f>
        <v>157</v>
      </c>
      <c r="L12" s="7" t="n">
        <f aca="false">IF(J12="","",IF(K12="low symmetry","",VALUE(K12)))</f>
        <v>157</v>
      </c>
      <c r="M12" s="5" t="s">
        <v>30</v>
      </c>
      <c r="N12" s="5" t="str">
        <f aca="false">IF(L12="","",IF(M12="","",CONCATENATE("[",IF(M12="","",CONCATENATE("Al",IF(D12&gt;1,VALUE(D12),""),IF(E12=0,"",CONCATENATE(" O",IF(E12&gt;1,VALUE(E12),""))),IF(F12=0,"",CONCATENATE("(OH)",IF(F12&gt;1,VALUE(F12),""))),IF(G12=0,"",CONCATENATE("(OH2)",IF(G12&gt;1,VALUE(G12),""))))),"]",IF(M12="","",IF(J12&gt;1,(CONCATENATE(VALUE(J12),"+")),"+")))))</f>
        <v>[Al2 O2(OH)(OH2)3]+</v>
      </c>
    </row>
    <row r="13" s="4" customFormat="true" ht="14.05" hidden="false" customHeight="false" outlineLevel="0" collapsed="false">
      <c r="A13" s="3" t="n">
        <v>4</v>
      </c>
      <c r="B13" s="5" t="n">
        <f aca="false">B12</f>
        <v>0</v>
      </c>
      <c r="C13" s="5" t="n">
        <f aca="false">C12</f>
        <v>0</v>
      </c>
      <c r="D13" s="3" t="n">
        <v>3</v>
      </c>
      <c r="E13" s="3" t="n">
        <v>0</v>
      </c>
      <c r="F13" s="5" t="n">
        <v>0</v>
      </c>
      <c r="G13" s="5" t="n">
        <f aca="false">IF(((A13-2)*D13)+2-(E13+F13)&gt;-1,((A13-2)*D13)+2-(E13+F13),0)</f>
        <v>8</v>
      </c>
      <c r="H13" s="5" t="n">
        <f aca="false">H12</f>
        <v>0</v>
      </c>
      <c r="I13" s="5" t="n">
        <f aca="false">(27*D13)+(16*(E13+F13+G13))+(F13+(G13*2))</f>
        <v>225</v>
      </c>
      <c r="J13" s="5" t="n">
        <f aca="false">IF((3*D13)-(2*E13)-F13&gt;0, (3*D13)-(2*E13)-F13, "")</f>
        <v>9</v>
      </c>
      <c r="K13" s="6" t="n">
        <f aca="false">IF(J13="", "no cation", IF(E13+F13+G13&gt;((A13-2)*D13)+2,"low symmetry",I13/J13))</f>
        <v>25</v>
      </c>
      <c r="L13" s="7" t="n">
        <f aca="false">IF(J13="","",IF(K13="low symmetry","",VALUE(K13)))</f>
        <v>25</v>
      </c>
      <c r="M13" s="5" t="s">
        <v>30</v>
      </c>
      <c r="N13" s="5" t="str">
        <f aca="false">IF(L13="","",IF(M13="","",CONCATENATE("[",IF(M13="","",CONCATENATE("Al",IF(D13&gt;1,VALUE(D13),""),IF(E13=0,"",CONCATENATE(" O",IF(E13&gt;1,VALUE(E13),""))),IF(F13=0,"",CONCATENATE("(OH)",IF(F13&gt;1,VALUE(F13),""))),IF(G13=0,"",CONCATENATE("(OH2)",IF(G13&gt;1,VALUE(G13),""))))),"]",IF(M13="","",IF(J13&gt;1,(CONCATENATE(VALUE(J13),"+")),"+")))))</f>
        <v>[Al3(OH2)8]9+</v>
      </c>
    </row>
    <row r="14" s="4" customFormat="true" ht="14.05" hidden="false" customHeight="false" outlineLevel="0" collapsed="false">
      <c r="A14" s="5" t="n">
        <f aca="false">A13</f>
        <v>4</v>
      </c>
      <c r="B14" s="5" t="n">
        <f aca="false">B13</f>
        <v>0</v>
      </c>
      <c r="C14" s="5" t="n">
        <f aca="false">C13</f>
        <v>0</v>
      </c>
      <c r="D14" s="5" t="n">
        <f aca="false">D13</f>
        <v>3</v>
      </c>
      <c r="E14" s="5" t="n">
        <f aca="false">E13</f>
        <v>0</v>
      </c>
      <c r="F14" s="5" t="n">
        <f aca="false">F13+1</f>
        <v>1</v>
      </c>
      <c r="G14" s="5" t="n">
        <f aca="false">IF(((A14-2)*D14)+2-(E14+F14)&gt;-1,((A14-2)*D14)+2-(E14+F14),0)</f>
        <v>7</v>
      </c>
      <c r="H14" s="5" t="n">
        <f aca="false">H13</f>
        <v>0</v>
      </c>
      <c r="I14" s="5" t="n">
        <f aca="false">(27*D14)+(16*(E14+F14+G14))+(F14+(G14*2))</f>
        <v>224</v>
      </c>
      <c r="J14" s="5" t="n">
        <f aca="false">IF((3*D14)-(2*E14)-F14&gt;0, (3*D14)-(2*E14)-F14, "")</f>
        <v>8</v>
      </c>
      <c r="K14" s="6" t="n">
        <f aca="false">IF(J14="", "no cation", IF(E14+F14+G14&gt;((A14-2)*D14)+2,"low symmetry",I14/J14))</f>
        <v>28</v>
      </c>
      <c r="L14" s="7" t="n">
        <f aca="false">IF(J14="","",IF(K14="low symmetry","",VALUE(K14)))</f>
        <v>28</v>
      </c>
      <c r="M14" s="5" t="s">
        <v>30</v>
      </c>
      <c r="N14" s="5" t="str">
        <f aca="false">IF(L14="","",IF(M14="","",CONCATENATE("[",IF(M14="","",CONCATENATE("Al",IF(D14&gt;1,VALUE(D14),""),IF(E14=0,"",CONCATENATE(" O",IF(E14&gt;1,VALUE(E14),""))),IF(F14=0,"",CONCATENATE("(OH)",IF(F14&gt;1,VALUE(F14),""))),IF(G14=0,"",CONCATENATE("(OH2)",IF(G14&gt;1,VALUE(G14),""))))),"]",IF(M14="","",IF(J14&gt;1,(CONCATENATE(VALUE(J14),"+")),"+")))))</f>
        <v>[Al3(OH)(OH2)7]8+</v>
      </c>
    </row>
    <row r="15" s="4" customFormat="true" ht="14.05" hidden="false" customHeight="false" outlineLevel="0" collapsed="false">
      <c r="A15" s="5" t="n">
        <f aca="false">A14</f>
        <v>4</v>
      </c>
      <c r="B15" s="5" t="n">
        <f aca="false">B14</f>
        <v>0</v>
      </c>
      <c r="C15" s="5" t="n">
        <f aca="false">C14</f>
        <v>0</v>
      </c>
      <c r="D15" s="5" t="n">
        <f aca="false">D14</f>
        <v>3</v>
      </c>
      <c r="E15" s="5" t="n">
        <f aca="false">E14</f>
        <v>0</v>
      </c>
      <c r="F15" s="5" t="n">
        <f aca="false">F14+1</f>
        <v>2</v>
      </c>
      <c r="G15" s="5" t="n">
        <f aca="false">IF(((A15-2)*D15)+2-(E15+F15)&gt;-1,((A15-2)*D15)+2-(E15+F15),0)</f>
        <v>6</v>
      </c>
      <c r="H15" s="5" t="n">
        <f aca="false">H14</f>
        <v>0</v>
      </c>
      <c r="I15" s="5" t="n">
        <f aca="false">(27*D15)+(16*(E15+F15+G15))+(F15+(G15*2))</f>
        <v>223</v>
      </c>
      <c r="J15" s="5" t="n">
        <f aca="false">IF((3*D15)-(2*E15)-F15&gt;0, (3*D15)-(2*E15)-F15, "")</f>
        <v>7</v>
      </c>
      <c r="K15" s="6" t="n">
        <f aca="false">IF(J15="", "no cation", IF(E15+F15+G15&gt;((A15-2)*D15)+2,"low symmetry",I15/J15))</f>
        <v>31.8571428571429</v>
      </c>
      <c r="L15" s="7" t="n">
        <f aca="false">IF(J15="","",IF(K15="low symmetry","",VALUE(K15)))</f>
        <v>31.8571428571429</v>
      </c>
      <c r="M15" s="5" t="s">
        <v>30</v>
      </c>
      <c r="N15" s="5" t="str">
        <f aca="false">IF(L15="","",IF(M15="","",CONCATENATE("[",IF(M15="","",CONCATENATE("Al",IF(D15&gt;1,VALUE(D15),""),IF(E15=0,"",CONCATENATE(" O",IF(E15&gt;1,VALUE(E15),""))),IF(F15=0,"",CONCATENATE("(OH)",IF(F15&gt;1,VALUE(F15),""))),IF(G15=0,"",CONCATENATE("(OH2)",IF(G15&gt;1,VALUE(G15),""))))),"]",IF(M15="","",IF(J15&gt;1,(CONCATENATE(VALUE(J15),"+")),"+")))))</f>
        <v>[Al3(OH)2(OH2)6]7+</v>
      </c>
    </row>
    <row r="16" s="4" customFormat="true" ht="14.05" hidden="false" customHeight="false" outlineLevel="0" collapsed="false">
      <c r="A16" s="5" t="n">
        <f aca="false">A15</f>
        <v>4</v>
      </c>
      <c r="B16" s="5" t="n">
        <f aca="false">B15</f>
        <v>0</v>
      </c>
      <c r="C16" s="5" t="n">
        <f aca="false">C15</f>
        <v>0</v>
      </c>
      <c r="D16" s="5" t="n">
        <f aca="false">D15</f>
        <v>3</v>
      </c>
      <c r="E16" s="5" t="n">
        <f aca="false">E15</f>
        <v>0</v>
      </c>
      <c r="F16" s="5" t="n">
        <f aca="false">F15+1</f>
        <v>3</v>
      </c>
      <c r="G16" s="5" t="n">
        <f aca="false">IF(((A16-2)*D16)+2-(E16+F16)&gt;-1,((A16-2)*D16)+2-(E16+F16),0)</f>
        <v>5</v>
      </c>
      <c r="H16" s="5" t="n">
        <f aca="false">H15</f>
        <v>0</v>
      </c>
      <c r="I16" s="5" t="n">
        <f aca="false">(27*D16)+(16*(E16+F16+G16))+(F16+(G16*2))</f>
        <v>222</v>
      </c>
      <c r="J16" s="5" t="n">
        <f aca="false">IF((3*D16)-(2*E16)-F16&gt;0, (3*D16)-(2*E16)-F16, "")</f>
        <v>6</v>
      </c>
      <c r="K16" s="6" t="n">
        <f aca="false">IF(J16="", "no cation", IF(E16+F16+G16&gt;((A16-2)*D16)+2,"low symmetry",I16/J16))</f>
        <v>37</v>
      </c>
      <c r="L16" s="7" t="n">
        <f aca="false">IF(J16="","",IF(K16="low symmetry","",VALUE(K16)))</f>
        <v>37</v>
      </c>
      <c r="M16" s="5" t="s">
        <v>30</v>
      </c>
      <c r="N16" s="5" t="str">
        <f aca="false">IF(L16="","",IF(M16="","",CONCATENATE("[",IF(M16="","",CONCATENATE("Al",IF(D16&gt;1,VALUE(D16),""),IF(E16=0,"",CONCATENATE(" O",IF(E16&gt;1,VALUE(E16),""))),IF(F16=0,"",CONCATENATE("(OH)",IF(F16&gt;1,VALUE(F16),""))),IF(G16=0,"",CONCATENATE("(OH2)",IF(G16&gt;1,VALUE(G16),""))))),"]",IF(M16="","",IF(J16&gt;1,(CONCATENATE(VALUE(J16),"+")),"+")))))</f>
        <v>[Al3(OH)3(OH2)5]6+</v>
      </c>
    </row>
    <row r="17" s="4" customFormat="true" ht="14.05" hidden="false" customHeight="false" outlineLevel="0" collapsed="false">
      <c r="A17" s="5" t="n">
        <f aca="false">A16</f>
        <v>4</v>
      </c>
      <c r="B17" s="5" t="n">
        <f aca="false">B16</f>
        <v>0</v>
      </c>
      <c r="C17" s="5" t="n">
        <f aca="false">C16</f>
        <v>0</v>
      </c>
      <c r="D17" s="5" t="n">
        <f aca="false">D16</f>
        <v>3</v>
      </c>
      <c r="E17" s="5" t="n">
        <f aca="false">E16</f>
        <v>0</v>
      </c>
      <c r="F17" s="5" t="n">
        <f aca="false">F16+1</f>
        <v>4</v>
      </c>
      <c r="G17" s="5" t="n">
        <f aca="false">IF(((A17-2)*D17)+2-(E17+F17)&gt;-1,((A17-2)*D17)+2-(E17+F17),0)</f>
        <v>4</v>
      </c>
      <c r="H17" s="5" t="n">
        <f aca="false">H16</f>
        <v>0</v>
      </c>
      <c r="I17" s="5" t="n">
        <f aca="false">(27*D17)+(16*(E17+F17+G17))+(F17+(G17*2))</f>
        <v>221</v>
      </c>
      <c r="J17" s="5" t="n">
        <f aca="false">IF((3*D17)-(2*E17)-F17&gt;0, (3*D17)-(2*E17)-F17, "")</f>
        <v>5</v>
      </c>
      <c r="K17" s="6" t="n">
        <f aca="false">IF(J17="", "no cation", IF(E17+F17+G17&gt;((A17-2)*D17)+2,"low symmetry",I17/J17))</f>
        <v>44.2</v>
      </c>
      <c r="L17" s="7" t="n">
        <f aca="false">IF(J17="","",IF(K17="low symmetry","",VALUE(K17)))</f>
        <v>44.2</v>
      </c>
      <c r="M17" s="5" t="s">
        <v>30</v>
      </c>
      <c r="N17" s="5" t="str">
        <f aca="false">IF(L17="","",IF(M17="","",CONCATENATE("[",IF(M17="","",CONCATENATE("Al",IF(D17&gt;1,VALUE(D17),""),IF(E17=0,"",CONCATENATE(" O",IF(E17&gt;1,VALUE(E17),""))),IF(F17=0,"",CONCATENATE("(OH)",IF(F17&gt;1,VALUE(F17),""))),IF(G17=0,"",CONCATENATE("(OH2)",IF(G17&gt;1,VALUE(G17),""))))),"]",IF(M17="","",IF(J17&gt;1,(CONCATENATE(VALUE(J17),"+")),"+")))))</f>
        <v>[Al3(OH)4(OH2)4]5+</v>
      </c>
    </row>
    <row r="18" s="4" customFormat="true" ht="14.05" hidden="false" customHeight="false" outlineLevel="0" collapsed="false">
      <c r="A18" s="5" t="n">
        <f aca="false">A17</f>
        <v>4</v>
      </c>
      <c r="B18" s="5" t="n">
        <f aca="false">B17</f>
        <v>0</v>
      </c>
      <c r="C18" s="5" t="n">
        <f aca="false">C17</f>
        <v>0</v>
      </c>
      <c r="D18" s="5" t="n">
        <f aca="false">D17</f>
        <v>3</v>
      </c>
      <c r="E18" s="5" t="n">
        <f aca="false">E17</f>
        <v>0</v>
      </c>
      <c r="F18" s="5" t="n">
        <f aca="false">F17+1</f>
        <v>5</v>
      </c>
      <c r="G18" s="5" t="n">
        <f aca="false">IF(((A18-2)*D18)+2-(E18+F18)&gt;-1,((A18-2)*D18)+2-(E18+F18),0)</f>
        <v>3</v>
      </c>
      <c r="H18" s="5" t="n">
        <f aca="false">H17</f>
        <v>0</v>
      </c>
      <c r="I18" s="5" t="n">
        <f aca="false">(27*D18)+(16*(E18+F18+G18))+(F18+(G18*2))</f>
        <v>220</v>
      </c>
      <c r="J18" s="5" t="n">
        <f aca="false">IF((3*D18)-(2*E18)-F18&gt;0, (3*D18)-(2*E18)-F18, "")</f>
        <v>4</v>
      </c>
      <c r="K18" s="6" t="n">
        <f aca="false">IF(J18="", "no cation", IF(E18+F18+G18&gt;((A18-2)*D18)+2,"low symmetry",I18/J18))</f>
        <v>55</v>
      </c>
      <c r="L18" s="7" t="n">
        <f aca="false">IF(J18="","",IF(K18="low symmetry","",VALUE(K18)))</f>
        <v>55</v>
      </c>
      <c r="M18" s="5" t="s">
        <v>30</v>
      </c>
      <c r="N18" s="5" t="str">
        <f aca="false">IF(L18="","",IF(M18="","",CONCATENATE("[",IF(M18="","",CONCATENATE("Al",IF(D18&gt;1,VALUE(D18),""),IF(E18=0,"",CONCATENATE(" O",IF(E18&gt;1,VALUE(E18),""))),IF(F18=0,"",CONCATENATE("(OH)",IF(F18&gt;1,VALUE(F18),""))),IF(G18=0,"",CONCATENATE("(OH2)",IF(G18&gt;1,VALUE(G18),""))))),"]",IF(M18="","",IF(J18&gt;1,(CONCATENATE(VALUE(J18),"+")),"+")))))</f>
        <v>[Al3(OH)5(OH2)3]4+</v>
      </c>
    </row>
    <row r="19" s="4" customFormat="true" ht="14.05" hidden="false" customHeight="false" outlineLevel="0" collapsed="false">
      <c r="A19" s="5" t="n">
        <f aca="false">A18</f>
        <v>4</v>
      </c>
      <c r="B19" s="5" t="n">
        <f aca="false">B18</f>
        <v>0</v>
      </c>
      <c r="C19" s="5" t="n">
        <f aca="false">C18</f>
        <v>0</v>
      </c>
      <c r="D19" s="5" t="n">
        <f aca="false">D18</f>
        <v>3</v>
      </c>
      <c r="E19" s="5" t="n">
        <f aca="false">E18</f>
        <v>0</v>
      </c>
      <c r="F19" s="5" t="n">
        <f aca="false">F18+1</f>
        <v>6</v>
      </c>
      <c r="G19" s="5" t="n">
        <f aca="false">IF(((A19-2)*D19)+2-(E19+F19)&gt;-1,((A19-2)*D19)+2-(E19+F19),0)</f>
        <v>2</v>
      </c>
      <c r="H19" s="5" t="n">
        <f aca="false">H18</f>
        <v>0</v>
      </c>
      <c r="I19" s="5" t="n">
        <f aca="false">(27*D19)+(16*(E19+F19+G19))+(F19+(G19*2))</f>
        <v>219</v>
      </c>
      <c r="J19" s="5" t="n">
        <f aca="false">IF((3*D19)-(2*E19)-F19&gt;0, (3*D19)-(2*E19)-F19, "")</f>
        <v>3</v>
      </c>
      <c r="K19" s="6" t="n">
        <f aca="false">IF(J19="", "no cation", IF(E19+F19+G19&gt;((A19-2)*D19)+2,"low symmetry",I19/J19))</f>
        <v>73</v>
      </c>
      <c r="L19" s="7" t="n">
        <f aca="false">IF(J19="","",IF(K19="low symmetry","",VALUE(K19)))</f>
        <v>73</v>
      </c>
      <c r="M19" s="5" t="s">
        <v>30</v>
      </c>
      <c r="N19" s="5" t="str">
        <f aca="false">IF(L19="","",IF(M19="","",CONCATENATE("[",IF(M19="","",CONCATENATE("Al",IF(D19&gt;1,VALUE(D19),""),IF(E19=0,"",CONCATENATE(" O",IF(E19&gt;1,VALUE(E19),""))),IF(F19=0,"",CONCATENATE("(OH)",IF(F19&gt;1,VALUE(F19),""))),IF(G19=0,"",CONCATENATE("(OH2)",IF(G19&gt;1,VALUE(G19),""))))),"]",IF(M19="","",IF(J19&gt;1,(CONCATENATE(VALUE(J19),"+")),"+")))))</f>
        <v>[Al3(OH)6(OH2)2]3+</v>
      </c>
    </row>
    <row r="20" s="4" customFormat="true" ht="14.05" hidden="false" customHeight="false" outlineLevel="0" collapsed="false">
      <c r="A20" s="5" t="n">
        <f aca="false">A19</f>
        <v>4</v>
      </c>
      <c r="B20" s="5" t="n">
        <f aca="false">B19</f>
        <v>0</v>
      </c>
      <c r="C20" s="5" t="n">
        <f aca="false">C19</f>
        <v>0</v>
      </c>
      <c r="D20" s="5" t="n">
        <f aca="false">D19</f>
        <v>3</v>
      </c>
      <c r="E20" s="5" t="n">
        <f aca="false">E19</f>
        <v>0</v>
      </c>
      <c r="F20" s="5" t="n">
        <f aca="false">F19+1</f>
        <v>7</v>
      </c>
      <c r="G20" s="5" t="n">
        <f aca="false">IF(((A20-2)*D20)+2-(E20+F20)&gt;-1,((A20-2)*D20)+2-(E20+F20),0)</f>
        <v>1</v>
      </c>
      <c r="H20" s="5" t="n">
        <f aca="false">H19</f>
        <v>0</v>
      </c>
      <c r="I20" s="5" t="n">
        <f aca="false">(27*D20)+(16*(E20+F20+G20))+(F20+(G20*2))</f>
        <v>218</v>
      </c>
      <c r="J20" s="5" t="n">
        <f aca="false">IF((3*D20)-(2*E20)-F20&gt;0, (3*D20)-(2*E20)-F20, "")</f>
        <v>2</v>
      </c>
      <c r="K20" s="6" t="n">
        <f aca="false">IF(J20="", "no cation", IF(E20+F20+G20&gt;((A20-2)*D20)+2,"low symmetry",I20/J20))</f>
        <v>109</v>
      </c>
      <c r="L20" s="7" t="n">
        <f aca="false">IF(J20="","",IF(K20="low symmetry","",VALUE(K20)))</f>
        <v>109</v>
      </c>
      <c r="M20" s="5" t="s">
        <v>30</v>
      </c>
      <c r="N20" s="5" t="str">
        <f aca="false">IF(L20="","",IF(M20="","",CONCATENATE("[",IF(M20="","",CONCATENATE("Al",IF(D20&gt;1,VALUE(D20),""),IF(E20=0,"",CONCATENATE(" O",IF(E20&gt;1,VALUE(E20),""))),IF(F20=0,"",CONCATENATE("(OH)",IF(F20&gt;1,VALUE(F20),""))),IF(G20=0,"",CONCATENATE("(OH2)",IF(G20&gt;1,VALUE(G20),""))))),"]",IF(M20="","",IF(J20&gt;1,(CONCATENATE(VALUE(J20),"+")),"+")))))</f>
        <v>[Al3(OH)7(OH2)]2+</v>
      </c>
    </row>
    <row r="21" s="4" customFormat="true" ht="14.05" hidden="false" customHeight="false" outlineLevel="0" collapsed="false">
      <c r="A21" s="5" t="n">
        <f aca="false">A20</f>
        <v>4</v>
      </c>
      <c r="B21" s="5" t="n">
        <f aca="false">B20</f>
        <v>0</v>
      </c>
      <c r="C21" s="5" t="n">
        <f aca="false">C20</f>
        <v>0</v>
      </c>
      <c r="D21" s="5" t="n">
        <f aca="false">D20</f>
        <v>3</v>
      </c>
      <c r="E21" s="5" t="n">
        <f aca="false">E20</f>
        <v>0</v>
      </c>
      <c r="F21" s="5" t="n">
        <f aca="false">F20+1</f>
        <v>8</v>
      </c>
      <c r="G21" s="5" t="n">
        <f aca="false">IF(((A21-2)*D21)+2-(E21+F21)&gt;-1,((A21-2)*D21)+2-(E21+F21),0)</f>
        <v>0</v>
      </c>
      <c r="H21" s="5" t="n">
        <f aca="false">H20</f>
        <v>0</v>
      </c>
      <c r="I21" s="5" t="n">
        <f aca="false">(27*D21)+(16*(E21+F21+G21))+(F21+(G21*2))</f>
        <v>217</v>
      </c>
      <c r="J21" s="5" t="n">
        <f aca="false">IF((3*D21)-(2*E21)-F21&gt;0, (3*D21)-(2*E21)-F21, "")</f>
        <v>1</v>
      </c>
      <c r="K21" s="6" t="n">
        <f aca="false">IF(J21="", "no cation", IF(E21+F21+G21&gt;((A21-2)*D21)+2,"low symmetry",I21/J21))</f>
        <v>217</v>
      </c>
      <c r="L21" s="7" t="n">
        <f aca="false">IF(J21="","",IF(K21="low symmetry","",VALUE(K21)))</f>
        <v>217</v>
      </c>
      <c r="M21" s="5" t="s">
        <v>30</v>
      </c>
      <c r="N21" s="5" t="str">
        <f aca="false">IF(L21="","",IF(M21="","",CONCATENATE("[",IF(M21="","",CONCATENATE("Al",IF(D21&gt;1,VALUE(D21),""),IF(E21=0,"",CONCATENATE(" O",IF(E21&gt;1,VALUE(E21),""))),IF(F21=0,"",CONCATENATE("(OH)",IF(F21&gt;1,VALUE(F21),""))),IF(G21=0,"",CONCATENATE("(OH2)",IF(G21&gt;1,VALUE(G21),""))))),"]",IF(M21="","",IF(J21&gt;1,(CONCATENATE(VALUE(J21),"+")),"+")))))</f>
        <v>[Al3(OH)8]+</v>
      </c>
    </row>
    <row r="22" s="4" customFormat="true" ht="14.05" hidden="false" customHeight="false" outlineLevel="0" collapsed="false">
      <c r="A22" s="5" t="n">
        <f aca="false">A21</f>
        <v>4</v>
      </c>
      <c r="B22" s="5" t="n">
        <f aca="false">B21</f>
        <v>0</v>
      </c>
      <c r="C22" s="5" t="n">
        <f aca="false">C21</f>
        <v>0</v>
      </c>
      <c r="D22" s="5" t="n">
        <f aca="false">D21</f>
        <v>3</v>
      </c>
      <c r="E22" s="3" t="n">
        <v>2</v>
      </c>
      <c r="F22" s="5" t="n">
        <v>0</v>
      </c>
      <c r="G22" s="5" t="n">
        <f aca="false">IF(((A22-2)*D22)+2-(E22+F22)&gt;-1,((A22-2)*D22)+2-(E22+F22),0)</f>
        <v>6</v>
      </c>
      <c r="H22" s="5" t="n">
        <f aca="false">H21</f>
        <v>0</v>
      </c>
      <c r="I22" s="5" t="n">
        <f aca="false">(27*D22)+(16*(E22+F22+G22))+(F22+(G22*2))</f>
        <v>221</v>
      </c>
      <c r="J22" s="5" t="n">
        <f aca="false">IF((3*D22)-(2*E22)-F22&gt;0, (3*D22)-(2*E22)-F22, "")</f>
        <v>5</v>
      </c>
      <c r="K22" s="6" t="n">
        <f aca="false">IF(J22="", "no cation", IF(E22+F22+G22&gt;((A22-2)*D22)+2,"low symmetry",I22/J22))</f>
        <v>44.2</v>
      </c>
      <c r="L22" s="7" t="n">
        <f aca="false">IF(J22="","",IF(K22="low symmetry","",VALUE(K22)))</f>
        <v>44.2</v>
      </c>
      <c r="M22" s="5" t="s">
        <v>30</v>
      </c>
      <c r="N22" s="5" t="str">
        <f aca="false">IF(L22="","",IF(M22="","",CONCATENATE("[",IF(M22="","",CONCATENATE("Al",IF(D22&gt;1,VALUE(D22),""),IF(E22=0,"",CONCATENATE(" O",IF(E22&gt;1,VALUE(E22),""))),IF(F22=0,"",CONCATENATE("(OH)",IF(F22&gt;1,VALUE(F22),""))),IF(G22=0,"",CONCATENATE("(OH2)",IF(G22&gt;1,VALUE(G22),""))))),"]",IF(M22="","",IF(J22&gt;1,(CONCATENATE(VALUE(J22),"+")),"+")))))</f>
        <v>[Al3 O2(OH2)6]5+</v>
      </c>
    </row>
    <row r="23" s="4" customFormat="true" ht="14.05" hidden="false" customHeight="false" outlineLevel="0" collapsed="false">
      <c r="A23" s="5" t="n">
        <f aca="false">A22</f>
        <v>4</v>
      </c>
      <c r="B23" s="5" t="n">
        <f aca="false">B22</f>
        <v>0</v>
      </c>
      <c r="C23" s="5" t="n">
        <f aca="false">C22</f>
        <v>0</v>
      </c>
      <c r="D23" s="5" t="n">
        <f aca="false">D22</f>
        <v>3</v>
      </c>
      <c r="E23" s="5" t="n">
        <f aca="false">E22</f>
        <v>2</v>
      </c>
      <c r="F23" s="5" t="n">
        <f aca="false">F22+1</f>
        <v>1</v>
      </c>
      <c r="G23" s="5" t="n">
        <f aca="false">IF(((A23-2)*D23)+2-(E23+F23)&gt;-1,((A23-2)*D23)+2-(E23+F23),0)</f>
        <v>5</v>
      </c>
      <c r="H23" s="5" t="n">
        <f aca="false">H22</f>
        <v>0</v>
      </c>
      <c r="I23" s="5" t="n">
        <f aca="false">(27*D23)+(16*(E23+F23+G23))+(F23+(G23*2))</f>
        <v>220</v>
      </c>
      <c r="J23" s="5" t="n">
        <f aca="false">IF((3*D23)-(2*E23)-F23&gt;0, (3*D23)-(2*E23)-F23, "")</f>
        <v>4</v>
      </c>
      <c r="K23" s="6" t="n">
        <f aca="false">IF(J23="", "no cation", IF(E23+F23+G23&gt;((A23-2)*D23)+2,"low symmetry",I23/J23))</f>
        <v>55</v>
      </c>
      <c r="L23" s="7" t="n">
        <f aca="false">IF(J23="","",IF(K23="low symmetry","",VALUE(K23)))</f>
        <v>55</v>
      </c>
      <c r="M23" s="5" t="s">
        <v>30</v>
      </c>
      <c r="N23" s="5" t="str">
        <f aca="false">IF(L23="","",IF(M23="","",CONCATENATE("[",IF(M23="","",CONCATENATE("Al",IF(D23&gt;1,VALUE(D23),""),IF(E23=0,"",CONCATENATE(" O",IF(E23&gt;1,VALUE(E23),""))),IF(F23=0,"",CONCATENATE("(OH)",IF(F23&gt;1,VALUE(F23),""))),IF(G23=0,"",CONCATENATE("(OH2)",IF(G23&gt;1,VALUE(G23),""))))),"]",IF(M23="","",IF(J23&gt;1,(CONCATENATE(VALUE(J23),"+")),"+")))))</f>
        <v>[Al3 O2(OH)(OH2)5]4+</v>
      </c>
    </row>
    <row r="24" s="4" customFormat="true" ht="14.05" hidden="false" customHeight="false" outlineLevel="0" collapsed="false">
      <c r="A24" s="5" t="n">
        <f aca="false">A23</f>
        <v>4</v>
      </c>
      <c r="B24" s="5" t="n">
        <f aca="false">B23</f>
        <v>0</v>
      </c>
      <c r="C24" s="5" t="n">
        <f aca="false">C23</f>
        <v>0</v>
      </c>
      <c r="D24" s="5" t="n">
        <f aca="false">D23</f>
        <v>3</v>
      </c>
      <c r="E24" s="5" t="n">
        <f aca="false">E23</f>
        <v>2</v>
      </c>
      <c r="F24" s="5" t="n">
        <f aca="false">F23+1</f>
        <v>2</v>
      </c>
      <c r="G24" s="5" t="n">
        <f aca="false">IF(((A24-2)*D24)+2-(E24+F24)&gt;-1,((A24-2)*D24)+2-(E24+F24),0)</f>
        <v>4</v>
      </c>
      <c r="H24" s="5" t="n">
        <f aca="false">H23</f>
        <v>0</v>
      </c>
      <c r="I24" s="5" t="n">
        <f aca="false">(27*D24)+(16*(E24+F24+G24))+(F24+(G24*2))</f>
        <v>219</v>
      </c>
      <c r="J24" s="5" t="n">
        <f aca="false">IF((3*D24)-(2*E24)-F24&gt;0, (3*D24)-(2*E24)-F24, "")</f>
        <v>3</v>
      </c>
      <c r="K24" s="6" t="n">
        <f aca="false">IF(J24="", "no cation", IF(E24+F24+G24&gt;((A24-2)*D24)+2,"low symmetry",I24/J24))</f>
        <v>73</v>
      </c>
      <c r="L24" s="7" t="n">
        <f aca="false">IF(J24="","",IF(K24="low symmetry","",VALUE(K24)))</f>
        <v>73</v>
      </c>
      <c r="M24" s="5" t="s">
        <v>30</v>
      </c>
      <c r="N24" s="5" t="str">
        <f aca="false">IF(L24="","",IF(M24="","",CONCATENATE("[",IF(M24="","",CONCATENATE("Al",IF(D24&gt;1,VALUE(D24),""),IF(E24=0,"",CONCATENATE(" O",IF(E24&gt;1,VALUE(E24),""))),IF(F24=0,"",CONCATENATE("(OH)",IF(F24&gt;1,VALUE(F24),""))),IF(G24=0,"",CONCATENATE("(OH2)",IF(G24&gt;1,VALUE(G24),""))))),"]",IF(M24="","",IF(J24&gt;1,(CONCATENATE(VALUE(J24),"+")),"+")))))</f>
        <v>[Al3 O2(OH)2(OH2)4]3+</v>
      </c>
    </row>
    <row r="25" s="4" customFormat="true" ht="14.05" hidden="false" customHeight="false" outlineLevel="0" collapsed="false">
      <c r="A25" s="5" t="n">
        <f aca="false">A24</f>
        <v>4</v>
      </c>
      <c r="B25" s="5" t="n">
        <f aca="false">B24</f>
        <v>0</v>
      </c>
      <c r="C25" s="5" t="n">
        <f aca="false">C24</f>
        <v>0</v>
      </c>
      <c r="D25" s="5" t="n">
        <f aca="false">D24</f>
        <v>3</v>
      </c>
      <c r="E25" s="5" t="n">
        <f aca="false">E24</f>
        <v>2</v>
      </c>
      <c r="F25" s="5" t="n">
        <f aca="false">F24+1</f>
        <v>3</v>
      </c>
      <c r="G25" s="5" t="n">
        <f aca="false">IF(((A25-2)*D25)+2-(E25+F25)&gt;-1,((A25-2)*D25)+2-(E25+F25),0)</f>
        <v>3</v>
      </c>
      <c r="H25" s="5" t="n">
        <f aca="false">H24</f>
        <v>0</v>
      </c>
      <c r="I25" s="5" t="n">
        <f aca="false">(27*D25)+(16*(E25+F25+G25))+(F25+(G25*2))</f>
        <v>218</v>
      </c>
      <c r="J25" s="5" t="n">
        <f aca="false">IF((3*D25)-(2*E25)-F25&gt;0, (3*D25)-(2*E25)-F25, "")</f>
        <v>2</v>
      </c>
      <c r="K25" s="6" t="n">
        <f aca="false">IF(J25="", "no cation", IF(E25+F25+G25&gt;((A25-2)*D25)+2,"low symmetry",I25/J25))</f>
        <v>109</v>
      </c>
      <c r="L25" s="7" t="n">
        <f aca="false">IF(J25="","",IF(K25="low symmetry","",VALUE(K25)))</f>
        <v>109</v>
      </c>
      <c r="M25" s="5" t="s">
        <v>30</v>
      </c>
      <c r="N25" s="5" t="str">
        <f aca="false">IF(L25="","",IF(M25="","",CONCATENATE("[",IF(M25="","",CONCATENATE("Al",IF(D25&gt;1,VALUE(D25),""),IF(E25=0,"",CONCATENATE(" O",IF(E25&gt;1,VALUE(E25),""))),IF(F25=0,"",CONCATENATE("(OH)",IF(F25&gt;1,VALUE(F25),""))),IF(G25=0,"",CONCATENATE("(OH2)",IF(G25&gt;1,VALUE(G25),""))))),"]",IF(M25="","",IF(J25&gt;1,(CONCATENATE(VALUE(J25),"+")),"+")))))</f>
        <v>[Al3 O2(OH)3(OH2)3]2+</v>
      </c>
    </row>
    <row r="26" s="4" customFormat="true" ht="14.05" hidden="false" customHeight="false" outlineLevel="0" collapsed="false">
      <c r="A26" s="5" t="n">
        <f aca="false">A25</f>
        <v>4</v>
      </c>
      <c r="B26" s="5" t="n">
        <f aca="false">B25</f>
        <v>0</v>
      </c>
      <c r="C26" s="5" t="n">
        <f aca="false">C25</f>
        <v>0</v>
      </c>
      <c r="D26" s="5" t="n">
        <f aca="false">D25</f>
        <v>3</v>
      </c>
      <c r="E26" s="5" t="n">
        <f aca="false">E25</f>
        <v>2</v>
      </c>
      <c r="F26" s="5" t="n">
        <f aca="false">F25+1</f>
        <v>4</v>
      </c>
      <c r="G26" s="5" t="n">
        <f aca="false">IF(((A26-2)*D26)+2-(E26+F26)&gt;-1,((A26-2)*D26)+2-(E26+F26),0)</f>
        <v>2</v>
      </c>
      <c r="H26" s="5" t="n">
        <f aca="false">H25</f>
        <v>0</v>
      </c>
      <c r="I26" s="5" t="n">
        <f aca="false">(27*D26)+(16*(E26+F26+G26))+(F26+(G26*2))</f>
        <v>217</v>
      </c>
      <c r="J26" s="5" t="n">
        <f aca="false">IF((3*D26)-(2*E26)-F26&gt;0, (3*D26)-(2*E26)-F26, "")</f>
        <v>1</v>
      </c>
      <c r="K26" s="6" t="n">
        <f aca="false">IF(J26="", "no cation", IF(E26+F26+G26&gt;((A26-2)*D26)+2,"low symmetry",I26/J26))</f>
        <v>217</v>
      </c>
      <c r="L26" s="7" t="n">
        <f aca="false">IF(J26="","",IF(K26="low symmetry","",VALUE(K26)))</f>
        <v>217</v>
      </c>
      <c r="M26" s="5" t="s">
        <v>30</v>
      </c>
      <c r="N26" s="5" t="str">
        <f aca="false">IF(L26="","",IF(M26="","",CONCATENATE("[",IF(M26="","",CONCATENATE("Al",IF(D26&gt;1,VALUE(D26),""),IF(E26=0,"",CONCATENATE(" O",IF(E26&gt;1,VALUE(E26),""))),IF(F26=0,"",CONCATENATE("(OH)",IF(F26&gt;1,VALUE(F26),""))),IF(G26=0,"",CONCATENATE("(OH2)",IF(G26&gt;1,VALUE(G26),""))))),"]",IF(M26="","",IF(J26&gt;1,(CONCATENATE(VALUE(J26),"+")),"+")))))</f>
        <v>[Al3 O2(OH)4(OH2)2]+</v>
      </c>
    </row>
    <row r="27" s="4" customFormat="true" ht="14.05" hidden="false" customHeight="false" outlineLevel="0" collapsed="false">
      <c r="A27" s="5" t="n">
        <f aca="false">A26</f>
        <v>4</v>
      </c>
      <c r="B27" s="5" t="n">
        <f aca="false">B26</f>
        <v>0</v>
      </c>
      <c r="C27" s="5" t="n">
        <f aca="false">C26</f>
        <v>0</v>
      </c>
      <c r="D27" s="5" t="n">
        <f aca="false">D26</f>
        <v>3</v>
      </c>
      <c r="E27" s="3" t="n">
        <v>4</v>
      </c>
      <c r="F27" s="5" t="n">
        <v>0</v>
      </c>
      <c r="G27" s="5" t="n">
        <f aca="false">IF(((A27-2)*D27)+2-(E27+F27)&gt;-1,((A27-2)*D27)+2-(E27+F27),0)</f>
        <v>4</v>
      </c>
      <c r="H27" s="5" t="n">
        <f aca="false">H26</f>
        <v>0</v>
      </c>
      <c r="I27" s="5" t="n">
        <f aca="false">(27*D27)+(16*(E27+F27+G27))+(F27+(G27*2))</f>
        <v>217</v>
      </c>
      <c r="J27" s="5" t="n">
        <f aca="false">IF((3*D27)-(2*E27)-F27&gt;0, (3*D27)-(2*E27)-F27, "")</f>
        <v>1</v>
      </c>
      <c r="K27" s="6" t="n">
        <f aca="false">IF(J27="", "no cation", IF(E27+F27+G27&gt;((A27-2)*D27)+2,"low symmetry",I27/J27))</f>
        <v>217</v>
      </c>
      <c r="L27" s="7" t="n">
        <f aca="false">IF(J27="","",IF(K27="low symmetry","",VALUE(K27)))</f>
        <v>217</v>
      </c>
      <c r="M27" s="5" t="s">
        <v>30</v>
      </c>
      <c r="N27" s="5" t="str">
        <f aca="false">IF(L27="","",IF(M27="","",CONCATENATE("[",IF(M27="","",CONCATENATE("Al",IF(D27&gt;1,VALUE(D27),""),IF(E27=0,"",CONCATENATE(" O",IF(E27&gt;1,VALUE(E27),""))),IF(F27=0,"",CONCATENATE("(OH)",IF(F27&gt;1,VALUE(F27),""))),IF(G27=0,"",CONCATENATE("(OH2)",IF(G27&gt;1,VALUE(G27),""))))),"]",IF(M27="","",IF(J27&gt;1,(CONCATENATE(VALUE(J27),"+")),"+")))))</f>
        <v>[Al3 O4(OH2)4]+</v>
      </c>
    </row>
    <row r="28" s="4" customFormat="true" ht="14.05" hidden="false" customHeight="false" outlineLevel="0" collapsed="false">
      <c r="A28" s="5" t="n">
        <f aca="false">A27</f>
        <v>4</v>
      </c>
      <c r="B28" s="5" t="n">
        <f aca="false">B27</f>
        <v>0</v>
      </c>
      <c r="C28" s="5" t="n">
        <f aca="false">C27</f>
        <v>0</v>
      </c>
      <c r="D28" s="3" t="n">
        <v>4</v>
      </c>
      <c r="E28" s="3" t="n">
        <v>0</v>
      </c>
      <c r="F28" s="5" t="n">
        <v>0</v>
      </c>
      <c r="G28" s="5" t="n">
        <f aca="false">IF(((A28-2)*D28)+2-(E28+F28)&gt;-1,((A28-2)*D28)+2-(E28+F28),0)</f>
        <v>10</v>
      </c>
      <c r="H28" s="5" t="n">
        <f aca="false">H27</f>
        <v>0</v>
      </c>
      <c r="I28" s="5" t="n">
        <f aca="false">(27*D28)+(16*(E28+F28+G28))+(F28+(G28*2))</f>
        <v>288</v>
      </c>
      <c r="J28" s="5" t="n">
        <f aca="false">IF((3*D28)-(2*E28)-F28&gt;0, (3*D28)-(2*E28)-F28, "")</f>
        <v>12</v>
      </c>
      <c r="K28" s="6" t="n">
        <f aca="false">IF(J28="", "no cation", IF(E28+F28+G28&gt;((A28-2)*D28)+2,"low symmetry",I28/J28))</f>
        <v>24</v>
      </c>
      <c r="L28" s="7" t="n">
        <f aca="false">IF(J28="","",IF(K28="low symmetry","",VALUE(K28)))</f>
        <v>24</v>
      </c>
      <c r="M28" s="5" t="s">
        <v>30</v>
      </c>
      <c r="N28" s="5" t="str">
        <f aca="false">IF(L28="","",IF(M28="","",CONCATENATE("[",IF(M28="","",CONCATENATE("Al",IF(D28&gt;1,VALUE(D28),""),IF(E28=0,"",CONCATENATE(" O",IF(E28&gt;1,VALUE(E28),""))),IF(F28=0,"",CONCATENATE("(OH)",IF(F28&gt;1,VALUE(F28),""))),IF(G28=0,"",CONCATENATE("(OH2)",IF(G28&gt;1,VALUE(G28),""))))),"]",IF(M28="","",IF(J28&gt;1,(CONCATENATE(VALUE(J28),"+")),"+")))))</f>
        <v>[Al4(OH2)10]12+</v>
      </c>
    </row>
    <row r="29" s="4" customFormat="true" ht="14.05" hidden="false" customHeight="false" outlineLevel="0" collapsed="false">
      <c r="A29" s="5" t="n">
        <f aca="false">A28</f>
        <v>4</v>
      </c>
      <c r="B29" s="5" t="n">
        <f aca="false">B28</f>
        <v>0</v>
      </c>
      <c r="C29" s="5" t="n">
        <f aca="false">C28</f>
        <v>0</v>
      </c>
      <c r="D29" s="5" t="n">
        <f aca="false">D28</f>
        <v>4</v>
      </c>
      <c r="E29" s="5" t="n">
        <f aca="false">E28</f>
        <v>0</v>
      </c>
      <c r="F29" s="5" t="n">
        <f aca="false">F28+1</f>
        <v>1</v>
      </c>
      <c r="G29" s="5" t="n">
        <f aca="false">IF(((A29-2)*D29)+2-(E29+F29)&gt;-1,((A29-2)*D29)+2-(E29+F29),0)</f>
        <v>9</v>
      </c>
      <c r="H29" s="5" t="n">
        <f aca="false">H28</f>
        <v>0</v>
      </c>
      <c r="I29" s="5" t="n">
        <f aca="false">(27*D29)+(16*(E29+F29+G29))+(F29+(G29*2))</f>
        <v>287</v>
      </c>
      <c r="J29" s="5" t="n">
        <f aca="false">IF((3*D29)-(2*E29)-F29&gt;0, (3*D29)-(2*E29)-F29, "")</f>
        <v>11</v>
      </c>
      <c r="K29" s="6" t="n">
        <f aca="false">IF(J29="", "no cation", IF(E29+F29+G29&gt;((A29-2)*D29)+2,"low symmetry",I29/J29))</f>
        <v>26.0909090909091</v>
      </c>
      <c r="L29" s="7" t="n">
        <f aca="false">IF(J29="","",IF(K29="low symmetry","",VALUE(K29)))</f>
        <v>26.0909090909091</v>
      </c>
      <c r="M29" s="5" t="s">
        <v>30</v>
      </c>
      <c r="N29" s="5" t="str">
        <f aca="false">IF(L29="","",IF(M29="","",CONCATENATE("[",IF(M29="","",CONCATENATE("Al",IF(D29&gt;1,VALUE(D29),""),IF(E29=0,"",CONCATENATE(" O",IF(E29&gt;1,VALUE(E29),""))),IF(F29=0,"",CONCATENATE("(OH)",IF(F29&gt;1,VALUE(F29),""))),IF(G29=0,"",CONCATENATE("(OH2)",IF(G29&gt;1,VALUE(G29),""))))),"]",IF(M29="","",IF(J29&gt;1,(CONCATENATE(VALUE(J29),"+")),"+")))))</f>
        <v>[Al4(OH)(OH2)9]11+</v>
      </c>
    </row>
    <row r="30" s="4" customFormat="true" ht="14.05" hidden="false" customHeight="false" outlineLevel="0" collapsed="false">
      <c r="A30" s="5" t="n">
        <f aca="false">A29</f>
        <v>4</v>
      </c>
      <c r="B30" s="5" t="n">
        <f aca="false">B29</f>
        <v>0</v>
      </c>
      <c r="C30" s="5" t="n">
        <f aca="false">C29</f>
        <v>0</v>
      </c>
      <c r="D30" s="5" t="n">
        <f aca="false">D29</f>
        <v>4</v>
      </c>
      <c r="E30" s="5" t="n">
        <f aca="false">E29</f>
        <v>0</v>
      </c>
      <c r="F30" s="5" t="n">
        <f aca="false">F29+1</f>
        <v>2</v>
      </c>
      <c r="G30" s="5" t="n">
        <f aca="false">IF(((A30-2)*D30)+2-(E30+F30)&gt;-1,((A30-2)*D30)+2-(E30+F30),0)</f>
        <v>8</v>
      </c>
      <c r="H30" s="5" t="n">
        <f aca="false">H29</f>
        <v>0</v>
      </c>
      <c r="I30" s="5" t="n">
        <f aca="false">(27*D30)+(16*(E30+F30+G30))+(F30+(G30*2))</f>
        <v>286</v>
      </c>
      <c r="J30" s="5" t="n">
        <f aca="false">IF((3*D30)-(2*E30)-F30&gt;0, (3*D30)-(2*E30)-F30, "")</f>
        <v>10</v>
      </c>
      <c r="K30" s="6" t="n">
        <f aca="false">IF(J30="", "no cation", IF(E30+F30+G30&gt;((A30-2)*D30)+2,"low symmetry",I30/J30))</f>
        <v>28.6</v>
      </c>
      <c r="L30" s="7" t="n">
        <f aca="false">IF(J30="","",IF(K30="low symmetry","",VALUE(K30)))</f>
        <v>28.6</v>
      </c>
      <c r="M30" s="5" t="s">
        <v>30</v>
      </c>
      <c r="N30" s="5" t="str">
        <f aca="false">IF(L30="","",IF(M30="","",CONCATENATE("[",IF(M30="","",CONCATENATE("Al",IF(D30&gt;1,VALUE(D30),""),IF(E30=0,"",CONCATENATE(" O",IF(E30&gt;1,VALUE(E30),""))),IF(F30=0,"",CONCATENATE("(OH)",IF(F30&gt;1,VALUE(F30),""))),IF(G30=0,"",CONCATENATE("(OH2)",IF(G30&gt;1,VALUE(G30),""))))),"]",IF(M30="","",IF(J30&gt;1,(CONCATENATE(VALUE(J30),"+")),"+")))))</f>
        <v>[Al4(OH)2(OH2)8]10+</v>
      </c>
    </row>
    <row r="31" s="4" customFormat="true" ht="14.05" hidden="false" customHeight="false" outlineLevel="0" collapsed="false">
      <c r="A31" s="5" t="n">
        <f aca="false">A30</f>
        <v>4</v>
      </c>
      <c r="B31" s="5" t="n">
        <f aca="false">B30</f>
        <v>0</v>
      </c>
      <c r="C31" s="5" t="n">
        <f aca="false">C30</f>
        <v>0</v>
      </c>
      <c r="D31" s="5" t="n">
        <f aca="false">D30</f>
        <v>4</v>
      </c>
      <c r="E31" s="5" t="n">
        <f aca="false">E30</f>
        <v>0</v>
      </c>
      <c r="F31" s="5" t="n">
        <f aca="false">F30+1</f>
        <v>3</v>
      </c>
      <c r="G31" s="5" t="n">
        <f aca="false">IF(((A31-2)*D31)+2-(E31+F31)&gt;-1,((A31-2)*D31)+2-(E31+F31),0)</f>
        <v>7</v>
      </c>
      <c r="H31" s="5" t="n">
        <f aca="false">H30</f>
        <v>0</v>
      </c>
      <c r="I31" s="5" t="n">
        <f aca="false">(27*D31)+(16*(E31+F31+G31))+(F31+(G31*2))</f>
        <v>285</v>
      </c>
      <c r="J31" s="5" t="n">
        <f aca="false">IF((3*D31)-(2*E31)-F31&gt;0, (3*D31)-(2*E31)-F31, "")</f>
        <v>9</v>
      </c>
      <c r="K31" s="6" t="n">
        <f aca="false">IF(J31="", "no cation", IF(E31+F31+G31&gt;((A31-2)*D31)+2,"low symmetry",I31/J31))</f>
        <v>31.6666666666667</v>
      </c>
      <c r="L31" s="7" t="n">
        <f aca="false">IF(J31="","",IF(K31="low symmetry","",VALUE(K31)))</f>
        <v>31.6666666666667</v>
      </c>
      <c r="M31" s="5" t="s">
        <v>30</v>
      </c>
      <c r="N31" s="5" t="str">
        <f aca="false">IF(L31="","",IF(M31="","",CONCATENATE("[",IF(M31="","",CONCATENATE("Al",IF(D31&gt;1,VALUE(D31),""),IF(E31=0,"",CONCATENATE(" O",IF(E31&gt;1,VALUE(E31),""))),IF(F31=0,"",CONCATENATE("(OH)",IF(F31&gt;1,VALUE(F31),""))),IF(G31=0,"",CONCATENATE("(OH2)",IF(G31&gt;1,VALUE(G31),""))))),"]",IF(M31="","",IF(J31&gt;1,(CONCATENATE(VALUE(J31),"+")),"+")))))</f>
        <v>[Al4(OH)3(OH2)7]9+</v>
      </c>
    </row>
    <row r="32" s="4" customFormat="true" ht="14.05" hidden="false" customHeight="false" outlineLevel="0" collapsed="false">
      <c r="A32" s="5" t="n">
        <f aca="false">A31</f>
        <v>4</v>
      </c>
      <c r="B32" s="5" t="n">
        <f aca="false">B31</f>
        <v>0</v>
      </c>
      <c r="C32" s="5" t="n">
        <f aca="false">C31</f>
        <v>0</v>
      </c>
      <c r="D32" s="5" t="n">
        <f aca="false">D31</f>
        <v>4</v>
      </c>
      <c r="E32" s="5" t="n">
        <f aca="false">E31</f>
        <v>0</v>
      </c>
      <c r="F32" s="5" t="n">
        <f aca="false">F31+1</f>
        <v>4</v>
      </c>
      <c r="G32" s="5" t="n">
        <f aca="false">IF(((A32-2)*D32)+2-(E32+F32)&gt;-1,((A32-2)*D32)+2-(E32+F32),0)</f>
        <v>6</v>
      </c>
      <c r="H32" s="5" t="n">
        <f aca="false">H31</f>
        <v>0</v>
      </c>
      <c r="I32" s="5" t="n">
        <f aca="false">(27*D32)+(16*(E32+F32+G32))+(F32+(G32*2))</f>
        <v>284</v>
      </c>
      <c r="J32" s="5" t="n">
        <f aca="false">IF((3*D32)-(2*E32)-F32&gt;0, (3*D32)-(2*E32)-F32, "")</f>
        <v>8</v>
      </c>
      <c r="K32" s="6" t="n">
        <f aca="false">IF(J32="", "no cation", IF(E32+F32+G32&gt;((A32-2)*D32)+2,"low symmetry",I32/J32))</f>
        <v>35.5</v>
      </c>
      <c r="L32" s="7" t="n">
        <f aca="false">IF(J32="","",IF(K32="low symmetry","",VALUE(K32)))</f>
        <v>35.5</v>
      </c>
      <c r="M32" s="5" t="s">
        <v>30</v>
      </c>
      <c r="N32" s="5" t="str">
        <f aca="false">IF(L32="","",IF(M32="","",CONCATENATE("[",IF(M32="","",CONCATENATE("Al",IF(D32&gt;1,VALUE(D32),""),IF(E32=0,"",CONCATENATE(" O",IF(E32&gt;1,VALUE(E32),""))),IF(F32=0,"",CONCATENATE("(OH)",IF(F32&gt;1,VALUE(F32),""))),IF(G32=0,"",CONCATENATE("(OH2)",IF(G32&gt;1,VALUE(G32),""))))),"]",IF(M32="","",IF(J32&gt;1,(CONCATENATE(VALUE(J32),"+")),"+")))))</f>
        <v>[Al4(OH)4(OH2)6]8+</v>
      </c>
    </row>
    <row r="33" s="4" customFormat="true" ht="14.05" hidden="false" customHeight="false" outlineLevel="0" collapsed="false">
      <c r="A33" s="5" t="n">
        <f aca="false">A32</f>
        <v>4</v>
      </c>
      <c r="B33" s="5" t="n">
        <f aca="false">B32</f>
        <v>0</v>
      </c>
      <c r="C33" s="5" t="n">
        <f aca="false">C32</f>
        <v>0</v>
      </c>
      <c r="D33" s="5" t="n">
        <f aca="false">D32</f>
        <v>4</v>
      </c>
      <c r="E33" s="5" t="n">
        <f aca="false">E32</f>
        <v>0</v>
      </c>
      <c r="F33" s="5" t="n">
        <f aca="false">F32+1</f>
        <v>5</v>
      </c>
      <c r="G33" s="5" t="n">
        <f aca="false">IF(((A33-2)*D33)+2-(E33+F33)&gt;-1,((A33-2)*D33)+2-(E33+F33),0)</f>
        <v>5</v>
      </c>
      <c r="H33" s="5" t="n">
        <f aca="false">H32</f>
        <v>0</v>
      </c>
      <c r="I33" s="5" t="n">
        <f aca="false">(27*D33)+(16*(E33+F33+G33))+(F33+(G33*2))</f>
        <v>283</v>
      </c>
      <c r="J33" s="5" t="n">
        <f aca="false">IF((3*D33)-(2*E33)-F33&gt;0, (3*D33)-(2*E33)-F33, "")</f>
        <v>7</v>
      </c>
      <c r="K33" s="6" t="n">
        <f aca="false">IF(J33="", "no cation", IF(E33+F33+G33&gt;((A33-2)*D33)+2,"low symmetry",I33/J33))</f>
        <v>40.4285714285714</v>
      </c>
      <c r="L33" s="7" t="n">
        <f aca="false">IF(J33="","",IF(K33="low symmetry","",VALUE(K33)))</f>
        <v>40.4285714285714</v>
      </c>
      <c r="M33" s="5" t="s">
        <v>30</v>
      </c>
      <c r="N33" s="5" t="str">
        <f aca="false">IF(L33="","",IF(M33="","",CONCATENATE("[",IF(M33="","",CONCATENATE("Al",IF(D33&gt;1,VALUE(D33),""),IF(E33=0,"",CONCATENATE(" O",IF(E33&gt;1,VALUE(E33),""))),IF(F33=0,"",CONCATENATE("(OH)",IF(F33&gt;1,VALUE(F33),""))),IF(G33=0,"",CONCATENATE("(OH2)",IF(G33&gt;1,VALUE(G33),""))))),"]",IF(M33="","",IF(J33&gt;1,(CONCATENATE(VALUE(J33),"+")),"+")))))</f>
        <v>[Al4(OH)5(OH2)5]7+</v>
      </c>
    </row>
    <row r="34" s="4" customFormat="true" ht="14.05" hidden="false" customHeight="false" outlineLevel="0" collapsed="false">
      <c r="A34" s="5" t="n">
        <f aca="false">A33</f>
        <v>4</v>
      </c>
      <c r="B34" s="5" t="n">
        <f aca="false">B33</f>
        <v>0</v>
      </c>
      <c r="C34" s="5" t="n">
        <f aca="false">C33</f>
        <v>0</v>
      </c>
      <c r="D34" s="5" t="n">
        <f aca="false">D33</f>
        <v>4</v>
      </c>
      <c r="E34" s="5" t="n">
        <f aca="false">E33</f>
        <v>0</v>
      </c>
      <c r="F34" s="5" t="n">
        <f aca="false">F33+1</f>
        <v>6</v>
      </c>
      <c r="G34" s="5" t="n">
        <f aca="false">IF(((A34-2)*D34)+2-(E34+F34)&gt;-1,((A34-2)*D34)+2-(E34+F34),0)</f>
        <v>4</v>
      </c>
      <c r="H34" s="5" t="n">
        <f aca="false">H33</f>
        <v>0</v>
      </c>
      <c r="I34" s="5" t="n">
        <f aca="false">(27*D34)+(16*(E34+F34+G34))+(F34+(G34*2))</f>
        <v>282</v>
      </c>
      <c r="J34" s="5" t="n">
        <f aca="false">IF((3*D34)-(2*E34)-F34&gt;0, (3*D34)-(2*E34)-F34, "")</f>
        <v>6</v>
      </c>
      <c r="K34" s="6" t="n">
        <f aca="false">IF(J34="", "no cation", IF(E34+F34+G34&gt;((A34-2)*D34)+2,"low symmetry",I34/J34))</f>
        <v>47</v>
      </c>
      <c r="L34" s="7" t="n">
        <f aca="false">IF(J34="","",IF(K34="low symmetry","",VALUE(K34)))</f>
        <v>47</v>
      </c>
      <c r="M34" s="5" t="s">
        <v>30</v>
      </c>
      <c r="N34" s="5" t="str">
        <f aca="false">IF(L34="","",IF(M34="","",CONCATENATE("[",IF(M34="","",CONCATENATE("Al",IF(D34&gt;1,VALUE(D34),""),IF(E34=0,"",CONCATENATE(" O",IF(E34&gt;1,VALUE(E34),""))),IF(F34=0,"",CONCATENATE("(OH)",IF(F34&gt;1,VALUE(F34),""))),IF(G34=0,"",CONCATENATE("(OH2)",IF(G34&gt;1,VALUE(G34),""))))),"]",IF(M34="","",IF(J34&gt;1,(CONCATENATE(VALUE(J34),"+")),"+")))))</f>
        <v>[Al4(OH)6(OH2)4]6+</v>
      </c>
    </row>
    <row r="35" s="4" customFormat="true" ht="14.05" hidden="false" customHeight="false" outlineLevel="0" collapsed="false">
      <c r="A35" s="5" t="n">
        <f aca="false">A34</f>
        <v>4</v>
      </c>
      <c r="B35" s="5" t="n">
        <f aca="false">B34</f>
        <v>0</v>
      </c>
      <c r="C35" s="5" t="n">
        <f aca="false">C34</f>
        <v>0</v>
      </c>
      <c r="D35" s="5" t="n">
        <f aca="false">D34</f>
        <v>4</v>
      </c>
      <c r="E35" s="5" t="n">
        <f aca="false">E34</f>
        <v>0</v>
      </c>
      <c r="F35" s="5" t="n">
        <f aca="false">F34+1</f>
        <v>7</v>
      </c>
      <c r="G35" s="5" t="n">
        <f aca="false">IF(((A35-2)*D35)+2-(E35+F35)&gt;-1,((A35-2)*D35)+2-(E35+F35),0)</f>
        <v>3</v>
      </c>
      <c r="H35" s="5" t="n">
        <f aca="false">H34</f>
        <v>0</v>
      </c>
      <c r="I35" s="5" t="n">
        <f aca="false">(27*D35)+(16*(E35+F35+G35))+(F35+(G35*2))</f>
        <v>281</v>
      </c>
      <c r="J35" s="5" t="n">
        <f aca="false">IF((3*D35)-(2*E35)-F35&gt;0, (3*D35)-(2*E35)-F35, "")</f>
        <v>5</v>
      </c>
      <c r="K35" s="6" t="n">
        <f aca="false">IF(J35="", "no cation", IF(E35+F35+G35&gt;((A35-2)*D35)+2,"low symmetry",I35/J35))</f>
        <v>56.2</v>
      </c>
      <c r="L35" s="7" t="n">
        <f aca="false">IF(J35="","",IF(K35="low symmetry","",VALUE(K35)))</f>
        <v>56.2</v>
      </c>
      <c r="M35" s="5" t="s">
        <v>30</v>
      </c>
      <c r="N35" s="5" t="str">
        <f aca="false">IF(L35="","",IF(M35="","",CONCATENATE("[",IF(M35="","",CONCATENATE("Al",IF(D35&gt;1,VALUE(D35),""),IF(E35=0,"",CONCATENATE(" O",IF(E35&gt;1,VALUE(E35),""))),IF(F35=0,"",CONCATENATE("(OH)",IF(F35&gt;1,VALUE(F35),""))),IF(G35=0,"",CONCATENATE("(OH2)",IF(G35&gt;1,VALUE(G35),""))))),"]",IF(M35="","",IF(J35&gt;1,(CONCATENATE(VALUE(J35),"+")),"+")))))</f>
        <v>[Al4(OH)7(OH2)3]5+</v>
      </c>
    </row>
    <row r="36" s="4" customFormat="true" ht="14.05" hidden="false" customHeight="false" outlineLevel="0" collapsed="false">
      <c r="A36" s="5" t="n">
        <f aca="false">A35</f>
        <v>4</v>
      </c>
      <c r="B36" s="5" t="n">
        <f aca="false">B35</f>
        <v>0</v>
      </c>
      <c r="C36" s="5" t="n">
        <f aca="false">C35</f>
        <v>0</v>
      </c>
      <c r="D36" s="5" t="n">
        <f aca="false">D35</f>
        <v>4</v>
      </c>
      <c r="E36" s="5" t="n">
        <f aca="false">E35</f>
        <v>0</v>
      </c>
      <c r="F36" s="5" t="n">
        <f aca="false">F35+1</f>
        <v>8</v>
      </c>
      <c r="G36" s="5" t="n">
        <f aca="false">IF(((A36-2)*D36)+2-(E36+F36)&gt;-1,((A36-2)*D36)+2-(E36+F36),0)</f>
        <v>2</v>
      </c>
      <c r="H36" s="5" t="n">
        <f aca="false">H35</f>
        <v>0</v>
      </c>
      <c r="I36" s="5" t="n">
        <f aca="false">(27*D36)+(16*(E36+F36+G36))+(F36+(G36*2))</f>
        <v>280</v>
      </c>
      <c r="J36" s="5" t="n">
        <f aca="false">IF((3*D36)-(2*E36)-F36&gt;0, (3*D36)-(2*E36)-F36, "")</f>
        <v>4</v>
      </c>
      <c r="K36" s="6" t="n">
        <f aca="false">IF(J36="", "no cation", IF(E36+F36+G36&gt;((A36-2)*D36)+2,"low symmetry",I36/J36))</f>
        <v>70</v>
      </c>
      <c r="L36" s="7" t="n">
        <f aca="false">IF(J36="","",IF(K36="low symmetry","",VALUE(K36)))</f>
        <v>70</v>
      </c>
      <c r="M36" s="5" t="s">
        <v>30</v>
      </c>
      <c r="N36" s="5" t="str">
        <f aca="false">IF(L36="","",IF(M36="","",CONCATENATE("[",IF(M36="","",CONCATENATE("Al",IF(D36&gt;1,VALUE(D36),""),IF(E36=0,"",CONCATENATE(" O",IF(E36&gt;1,VALUE(E36),""))),IF(F36=0,"",CONCATENATE("(OH)",IF(F36&gt;1,VALUE(F36),""))),IF(G36=0,"",CONCATENATE("(OH2)",IF(G36&gt;1,VALUE(G36),""))))),"]",IF(M36="","",IF(J36&gt;1,(CONCATENATE(VALUE(J36),"+")),"+")))))</f>
        <v>[Al4(OH)8(OH2)2]4+</v>
      </c>
    </row>
    <row r="37" s="4" customFormat="true" ht="14.05" hidden="false" customHeight="false" outlineLevel="0" collapsed="false">
      <c r="A37" s="5" t="n">
        <f aca="false">A36</f>
        <v>4</v>
      </c>
      <c r="B37" s="5" t="n">
        <f aca="false">B36</f>
        <v>0</v>
      </c>
      <c r="C37" s="5" t="n">
        <f aca="false">C36</f>
        <v>0</v>
      </c>
      <c r="D37" s="5" t="n">
        <f aca="false">D36</f>
        <v>4</v>
      </c>
      <c r="E37" s="5" t="n">
        <f aca="false">E36</f>
        <v>0</v>
      </c>
      <c r="F37" s="5" t="n">
        <f aca="false">F36+1</f>
        <v>9</v>
      </c>
      <c r="G37" s="5" t="n">
        <f aca="false">IF(((A37-2)*D37)+2-(E37+F37)&gt;-1,((A37-2)*D37)+2-(E37+F37),0)</f>
        <v>1</v>
      </c>
      <c r="H37" s="5" t="n">
        <f aca="false">H36</f>
        <v>0</v>
      </c>
      <c r="I37" s="5" t="n">
        <f aca="false">(27*D37)+(16*(E37+F37+G37))+(F37+(G37*2))</f>
        <v>279</v>
      </c>
      <c r="J37" s="5" t="n">
        <f aca="false">IF((3*D37)-(2*E37)-F37&gt;0, (3*D37)-(2*E37)-F37, "")</f>
        <v>3</v>
      </c>
      <c r="K37" s="6" t="n">
        <f aca="false">IF(J37="", "no cation", IF(E37+F37+G37&gt;((A37-2)*D37)+2,"low symmetry",I37/J37))</f>
        <v>93</v>
      </c>
      <c r="L37" s="7" t="n">
        <f aca="false">IF(J37="","",IF(K37="low symmetry","",VALUE(K37)))</f>
        <v>93</v>
      </c>
      <c r="M37" s="5" t="s">
        <v>30</v>
      </c>
      <c r="N37" s="5" t="str">
        <f aca="false">IF(L37="","",IF(M37="","",CONCATENATE("[",IF(M37="","",CONCATENATE("Al",IF(D37&gt;1,VALUE(D37),""),IF(E37=0,"",CONCATENATE(" O",IF(E37&gt;1,VALUE(E37),""))),IF(F37=0,"",CONCATENATE("(OH)",IF(F37&gt;1,VALUE(F37),""))),IF(G37=0,"",CONCATENATE("(OH2)",IF(G37&gt;1,VALUE(G37),""))))),"]",IF(M37="","",IF(J37&gt;1,(CONCATENATE(VALUE(J37),"+")),"+")))))</f>
        <v>[Al4(OH)9(OH2)]3+</v>
      </c>
    </row>
    <row r="38" s="4" customFormat="true" ht="14.05" hidden="false" customHeight="false" outlineLevel="0" collapsed="false">
      <c r="A38" s="5" t="n">
        <f aca="false">A37</f>
        <v>4</v>
      </c>
      <c r="B38" s="5" t="n">
        <f aca="false">B37</f>
        <v>0</v>
      </c>
      <c r="C38" s="5" t="n">
        <f aca="false">C37</f>
        <v>0</v>
      </c>
      <c r="D38" s="5" t="n">
        <f aca="false">D37</f>
        <v>4</v>
      </c>
      <c r="E38" s="5" t="n">
        <f aca="false">E37</f>
        <v>0</v>
      </c>
      <c r="F38" s="5" t="n">
        <f aca="false">F37+1</f>
        <v>10</v>
      </c>
      <c r="G38" s="5" t="n">
        <f aca="false">IF(((A38-2)*D38)+2-(E38+F38)&gt;-1,((A38-2)*D38)+2-(E38+F38),0)</f>
        <v>0</v>
      </c>
      <c r="H38" s="5" t="n">
        <f aca="false">H37</f>
        <v>0</v>
      </c>
      <c r="I38" s="5" t="n">
        <f aca="false">(27*D38)+(16*(E38+F38+G38))+(F38+(G38*2))</f>
        <v>278</v>
      </c>
      <c r="J38" s="5" t="n">
        <f aca="false">IF((3*D38)-(2*E38)-F38&gt;0, (3*D38)-(2*E38)-F38, "")</f>
        <v>2</v>
      </c>
      <c r="K38" s="6" t="n">
        <f aca="false">IF(J38="", "no cation", IF(E38+F38+G38&gt;((A38-2)*D38)+2,"low symmetry",I38/J38))</f>
        <v>139</v>
      </c>
      <c r="L38" s="7" t="n">
        <f aca="false">IF(J38="","",IF(K38="low symmetry","",VALUE(K38)))</f>
        <v>139</v>
      </c>
      <c r="M38" s="5" t="s">
        <v>30</v>
      </c>
      <c r="N38" s="5" t="str">
        <f aca="false">IF(L38="","",IF(M38="","",CONCATENATE("[",IF(M38="","",CONCATENATE("Al",IF(D38&gt;1,VALUE(D38),""),IF(E38=0,"",CONCATENATE(" O",IF(E38&gt;1,VALUE(E38),""))),IF(F38=0,"",CONCATENATE("(OH)",IF(F38&gt;1,VALUE(F38),""))),IF(G38=0,"",CONCATENATE("(OH2)",IF(G38&gt;1,VALUE(G38),""))))),"]",IF(M38="","",IF(J38&gt;1,(CONCATENATE(VALUE(J38),"+")),"+")))))</f>
        <v>[Al4(OH)10]2+</v>
      </c>
    </row>
    <row r="39" s="4" customFormat="true" ht="14.05" hidden="false" customHeight="false" outlineLevel="0" collapsed="false">
      <c r="A39" s="5" t="n">
        <f aca="false">A38</f>
        <v>4</v>
      </c>
      <c r="B39" s="5" t="n">
        <f aca="false">B38</f>
        <v>0</v>
      </c>
      <c r="C39" s="5" t="n">
        <f aca="false">C38</f>
        <v>0</v>
      </c>
      <c r="D39" s="3" t="n">
        <v>4</v>
      </c>
      <c r="E39" s="3" t="n">
        <v>2</v>
      </c>
      <c r="F39" s="5" t="n">
        <v>0</v>
      </c>
      <c r="G39" s="5" t="n">
        <f aca="false">IF(((A39-2)*D39)+2-(E39+F39)&gt;-1,((A39-2)*D39)+2-(E39+F39),0)</f>
        <v>8</v>
      </c>
      <c r="H39" s="5" t="n">
        <f aca="false">H38</f>
        <v>0</v>
      </c>
      <c r="I39" s="5" t="n">
        <f aca="false">(27*D39)+(16*(E39+F39+G39))+(F39+(G39*2))</f>
        <v>284</v>
      </c>
      <c r="J39" s="5" t="n">
        <f aca="false">IF((3*D39)-(2*E39)-F39&gt;0, (3*D39)-(2*E39)-F39, "")</f>
        <v>8</v>
      </c>
      <c r="K39" s="6" t="n">
        <f aca="false">IF(J39="", "no cation", IF(E39+F39+G39&gt;((A39-2)*D39)+2,"low symmetry",I39/J39))</f>
        <v>35.5</v>
      </c>
      <c r="L39" s="7" t="n">
        <f aca="false">IF(J39="","",IF(K39="low symmetry","",VALUE(K39)))</f>
        <v>35.5</v>
      </c>
      <c r="M39" s="5" t="s">
        <v>30</v>
      </c>
      <c r="N39" s="5" t="str">
        <f aca="false">IF(L39="","",IF(M39="","",CONCATENATE("[",IF(M39="","",CONCATENATE("Al",IF(D39&gt;1,VALUE(D39),""),IF(E39=0,"",CONCATENATE(" O",IF(E39&gt;1,VALUE(E39),""))),IF(F39=0,"",CONCATENATE("(OH)",IF(F39&gt;1,VALUE(F39),""))),IF(G39=0,"",CONCATENATE("(OH2)",IF(G39&gt;1,VALUE(G39),""))))),"]",IF(M39="","",IF(J39&gt;1,(CONCATENATE(VALUE(J39),"+")),"+")))))</f>
        <v>[Al4 O2(OH2)8]8+</v>
      </c>
    </row>
    <row r="40" s="4" customFormat="true" ht="14.05" hidden="false" customHeight="false" outlineLevel="0" collapsed="false">
      <c r="A40" s="5" t="n">
        <f aca="false">A39</f>
        <v>4</v>
      </c>
      <c r="B40" s="5" t="n">
        <f aca="false">B39</f>
        <v>0</v>
      </c>
      <c r="C40" s="5" t="n">
        <f aca="false">C39</f>
        <v>0</v>
      </c>
      <c r="D40" s="5" t="n">
        <f aca="false">D39</f>
        <v>4</v>
      </c>
      <c r="E40" s="5" t="n">
        <f aca="false">E39</f>
        <v>2</v>
      </c>
      <c r="F40" s="5" t="n">
        <f aca="false">F39+1</f>
        <v>1</v>
      </c>
      <c r="G40" s="5" t="n">
        <f aca="false">IF(((A40-2)*D40)+2-(E40+F40)&gt;-1,((A40-2)*D40)+2-(E40+F40),0)</f>
        <v>7</v>
      </c>
      <c r="H40" s="5" t="n">
        <f aca="false">H39</f>
        <v>0</v>
      </c>
      <c r="I40" s="5" t="n">
        <f aca="false">(27*D40)+(16*(E40+F40+G40))+(F40+(G40*2))</f>
        <v>283</v>
      </c>
      <c r="J40" s="5" t="n">
        <f aca="false">IF((3*D40)-(2*E40)-F40&gt;0, (3*D40)-(2*E40)-F40, "")</f>
        <v>7</v>
      </c>
      <c r="K40" s="6" t="n">
        <f aca="false">IF(J40="", "no cation", IF(E40+F40+G40&gt;((A40-2)*D40)+2,"low symmetry",I40/J40))</f>
        <v>40.4285714285714</v>
      </c>
      <c r="L40" s="7" t="n">
        <f aca="false">IF(J40="","",IF(K40="low symmetry","",VALUE(K40)))</f>
        <v>40.4285714285714</v>
      </c>
      <c r="M40" s="5" t="s">
        <v>30</v>
      </c>
      <c r="N40" s="5" t="str">
        <f aca="false">IF(L40="","",IF(M40="","",CONCATENATE("[",IF(M40="","",CONCATENATE("Al",IF(D40&gt;1,VALUE(D40),""),IF(E40=0,"",CONCATENATE(" O",IF(E40&gt;1,VALUE(E40),""))),IF(F40=0,"",CONCATENATE("(OH)",IF(F40&gt;1,VALUE(F40),""))),IF(G40=0,"",CONCATENATE("(OH2)",IF(G40&gt;1,VALUE(G40),""))))),"]",IF(M40="","",IF(J40&gt;1,(CONCATENATE(VALUE(J40),"+")),"+")))))</f>
        <v>[Al4 O2(OH)(OH2)7]7+</v>
      </c>
    </row>
    <row r="41" s="4" customFormat="true" ht="14.05" hidden="false" customHeight="false" outlineLevel="0" collapsed="false">
      <c r="A41" s="5" t="n">
        <f aca="false">A40</f>
        <v>4</v>
      </c>
      <c r="B41" s="5" t="n">
        <f aca="false">B40</f>
        <v>0</v>
      </c>
      <c r="C41" s="5" t="n">
        <f aca="false">C40</f>
        <v>0</v>
      </c>
      <c r="D41" s="5" t="n">
        <f aca="false">D40</f>
        <v>4</v>
      </c>
      <c r="E41" s="5" t="n">
        <f aca="false">E40</f>
        <v>2</v>
      </c>
      <c r="F41" s="5" t="n">
        <f aca="false">F40+1</f>
        <v>2</v>
      </c>
      <c r="G41" s="5" t="n">
        <f aca="false">IF(((A41-2)*D41)+2-(E41+F41)&gt;-1,((A41-2)*D41)+2-(E41+F41),0)</f>
        <v>6</v>
      </c>
      <c r="H41" s="5" t="n">
        <f aca="false">H40</f>
        <v>0</v>
      </c>
      <c r="I41" s="5" t="n">
        <f aca="false">(27*D41)+(16*(E41+F41+G41))+(F41+(G41*2))</f>
        <v>282</v>
      </c>
      <c r="J41" s="5" t="n">
        <f aca="false">IF((3*D41)-(2*E41)-F41&gt;0, (3*D41)-(2*E41)-F41, "")</f>
        <v>6</v>
      </c>
      <c r="K41" s="6" t="n">
        <f aca="false">IF(J41="", "no cation", IF(E41+F41+G41&gt;((A41-2)*D41)+2,"low symmetry",I41/J41))</f>
        <v>47</v>
      </c>
      <c r="L41" s="7" t="n">
        <f aca="false">IF(J41="","",IF(K41="low symmetry","",VALUE(K41)))</f>
        <v>47</v>
      </c>
      <c r="M41" s="5" t="s">
        <v>30</v>
      </c>
      <c r="N41" s="5" t="str">
        <f aca="false">IF(L41="","",IF(M41="","",CONCATENATE("[",IF(M41="","",CONCATENATE("Al",IF(D41&gt;1,VALUE(D41),""),IF(E41=0,"",CONCATENATE(" O",IF(E41&gt;1,VALUE(E41),""))),IF(F41=0,"",CONCATENATE("(OH)",IF(F41&gt;1,VALUE(F41),""))),IF(G41=0,"",CONCATENATE("(OH2)",IF(G41&gt;1,VALUE(G41),""))))),"]",IF(M41="","",IF(J41&gt;1,(CONCATENATE(VALUE(J41),"+")),"+")))))</f>
        <v>[Al4 O2(OH)2(OH2)6]6+</v>
      </c>
    </row>
    <row r="42" s="4" customFormat="true" ht="14.05" hidden="false" customHeight="false" outlineLevel="0" collapsed="false">
      <c r="A42" s="5" t="n">
        <f aca="false">A41</f>
        <v>4</v>
      </c>
      <c r="B42" s="5" t="n">
        <f aca="false">B41</f>
        <v>0</v>
      </c>
      <c r="C42" s="5" t="n">
        <f aca="false">C41</f>
        <v>0</v>
      </c>
      <c r="D42" s="5" t="n">
        <f aca="false">D41</f>
        <v>4</v>
      </c>
      <c r="E42" s="5" t="n">
        <f aca="false">E41</f>
        <v>2</v>
      </c>
      <c r="F42" s="5" t="n">
        <f aca="false">F41+1</f>
        <v>3</v>
      </c>
      <c r="G42" s="5" t="n">
        <f aca="false">IF(((A42-2)*D42)+2-(E42+F42)&gt;-1,((A42-2)*D42)+2-(E42+F42),0)</f>
        <v>5</v>
      </c>
      <c r="H42" s="5" t="n">
        <f aca="false">H41</f>
        <v>0</v>
      </c>
      <c r="I42" s="5" t="n">
        <f aca="false">(27*D42)+(16*(E42+F42+G42))+(F42+(G42*2))</f>
        <v>281</v>
      </c>
      <c r="J42" s="5" t="n">
        <f aca="false">IF((3*D42)-(2*E42)-F42&gt;0, (3*D42)-(2*E42)-F42, "")</f>
        <v>5</v>
      </c>
      <c r="K42" s="6" t="n">
        <f aca="false">IF(J42="", "no cation", IF(E42+F42+G42&gt;((A42-2)*D42)+2,"low symmetry",I42/J42))</f>
        <v>56.2</v>
      </c>
      <c r="L42" s="7" t="n">
        <f aca="false">IF(J42="","",IF(K42="low symmetry","",VALUE(K42)))</f>
        <v>56.2</v>
      </c>
      <c r="M42" s="5" t="s">
        <v>30</v>
      </c>
      <c r="N42" s="5" t="str">
        <f aca="false">IF(L42="","",IF(M42="","",CONCATENATE("[",IF(M42="","",CONCATENATE("Al",IF(D42&gt;1,VALUE(D42),""),IF(E42=0,"",CONCATENATE(" O",IF(E42&gt;1,VALUE(E42),""))),IF(F42=0,"",CONCATENATE("(OH)",IF(F42&gt;1,VALUE(F42),""))),IF(G42=0,"",CONCATENATE("(OH2)",IF(G42&gt;1,VALUE(G42),""))))),"]",IF(M42="","",IF(J42&gt;1,(CONCATENATE(VALUE(J42),"+")),"+")))))</f>
        <v>[Al4 O2(OH)3(OH2)5]5+</v>
      </c>
    </row>
    <row r="43" s="4" customFormat="true" ht="14.05" hidden="false" customHeight="false" outlineLevel="0" collapsed="false">
      <c r="A43" s="5" t="n">
        <f aca="false">A42</f>
        <v>4</v>
      </c>
      <c r="B43" s="5" t="n">
        <f aca="false">B42</f>
        <v>0</v>
      </c>
      <c r="C43" s="5" t="n">
        <f aca="false">C42</f>
        <v>0</v>
      </c>
      <c r="D43" s="5" t="n">
        <f aca="false">D42</f>
        <v>4</v>
      </c>
      <c r="E43" s="5" t="n">
        <f aca="false">E42</f>
        <v>2</v>
      </c>
      <c r="F43" s="5" t="n">
        <f aca="false">F42+1</f>
        <v>4</v>
      </c>
      <c r="G43" s="5" t="n">
        <f aca="false">IF(((A43-2)*D43)+2-(E43+F43)&gt;-1,((A43-2)*D43)+2-(E43+F43),0)</f>
        <v>4</v>
      </c>
      <c r="H43" s="5" t="n">
        <f aca="false">H42</f>
        <v>0</v>
      </c>
      <c r="I43" s="5" t="n">
        <f aca="false">(27*D43)+(16*(E43+F43+G43))+(F43+(G43*2))</f>
        <v>280</v>
      </c>
      <c r="J43" s="5" t="n">
        <f aca="false">IF((3*D43)-(2*E43)-F43&gt;0, (3*D43)-(2*E43)-F43, "")</f>
        <v>4</v>
      </c>
      <c r="K43" s="6" t="n">
        <f aca="false">IF(J43="", "no cation", IF(E43+F43+G43&gt;((A43-2)*D43)+2,"low symmetry",I43/J43))</f>
        <v>70</v>
      </c>
      <c r="L43" s="7" t="n">
        <f aca="false">IF(J43="","",IF(K43="low symmetry","",VALUE(K43)))</f>
        <v>70</v>
      </c>
      <c r="M43" s="5" t="s">
        <v>30</v>
      </c>
      <c r="N43" s="5" t="str">
        <f aca="false">IF(L43="","",IF(M43="","",CONCATENATE("[",IF(M43="","",CONCATENATE("Al",IF(D43&gt;1,VALUE(D43),""),IF(E43=0,"",CONCATENATE(" O",IF(E43&gt;1,VALUE(E43),""))),IF(F43=0,"",CONCATENATE("(OH)",IF(F43&gt;1,VALUE(F43),""))),IF(G43=0,"",CONCATENATE("(OH2)",IF(G43&gt;1,VALUE(G43),""))))),"]",IF(M43="","",IF(J43&gt;1,(CONCATENATE(VALUE(J43),"+")),"+")))))</f>
        <v>[Al4 O2(OH)4(OH2)4]4+</v>
      </c>
    </row>
    <row r="44" s="4" customFormat="true" ht="14.05" hidden="false" customHeight="false" outlineLevel="0" collapsed="false">
      <c r="A44" s="5" t="n">
        <f aca="false">A43</f>
        <v>4</v>
      </c>
      <c r="B44" s="5" t="n">
        <f aca="false">B43</f>
        <v>0</v>
      </c>
      <c r="C44" s="5" t="n">
        <f aca="false">C43</f>
        <v>0</v>
      </c>
      <c r="D44" s="5" t="n">
        <f aca="false">D43</f>
        <v>4</v>
      </c>
      <c r="E44" s="5" t="n">
        <f aca="false">E43</f>
        <v>2</v>
      </c>
      <c r="F44" s="5" t="n">
        <f aca="false">F43+1</f>
        <v>5</v>
      </c>
      <c r="G44" s="5" t="n">
        <f aca="false">IF(((A44-2)*D44)+2-(E44+F44)&gt;-1,((A44-2)*D44)+2-(E44+F44),0)</f>
        <v>3</v>
      </c>
      <c r="H44" s="5" t="n">
        <f aca="false">H43</f>
        <v>0</v>
      </c>
      <c r="I44" s="5" t="n">
        <f aca="false">(27*D44)+(16*(E44+F44+G44))+(F44+(G44*2))</f>
        <v>279</v>
      </c>
      <c r="J44" s="5" t="n">
        <f aca="false">IF((3*D44)-(2*E44)-F44&gt;0, (3*D44)-(2*E44)-F44, "")</f>
        <v>3</v>
      </c>
      <c r="K44" s="6" t="n">
        <f aca="false">IF(J44="", "no cation", IF(E44+F44+G44&gt;((A44-2)*D44)+2,"low symmetry",I44/J44))</f>
        <v>93</v>
      </c>
      <c r="L44" s="7" t="n">
        <f aca="false">IF(J44="","",IF(K44="low symmetry","",VALUE(K44)))</f>
        <v>93</v>
      </c>
      <c r="M44" s="5" t="s">
        <v>30</v>
      </c>
      <c r="N44" s="5" t="str">
        <f aca="false">IF(L44="","",IF(M44="","",CONCATENATE("[",IF(M44="","",CONCATENATE("Al",IF(D44&gt;1,VALUE(D44),""),IF(E44=0,"",CONCATENATE(" O",IF(E44&gt;1,VALUE(E44),""))),IF(F44=0,"",CONCATENATE("(OH)",IF(F44&gt;1,VALUE(F44),""))),IF(G44=0,"",CONCATENATE("(OH2)",IF(G44&gt;1,VALUE(G44),""))))),"]",IF(M44="","",IF(J44&gt;1,(CONCATENATE(VALUE(J44),"+")),"+")))))</f>
        <v>[Al4 O2(OH)5(OH2)3]3+</v>
      </c>
    </row>
    <row r="45" s="4" customFormat="true" ht="14.05" hidden="false" customHeight="false" outlineLevel="0" collapsed="false">
      <c r="A45" s="5" t="n">
        <f aca="false">A44</f>
        <v>4</v>
      </c>
      <c r="B45" s="5" t="n">
        <f aca="false">B44</f>
        <v>0</v>
      </c>
      <c r="C45" s="5" t="n">
        <f aca="false">C44</f>
        <v>0</v>
      </c>
      <c r="D45" s="5" t="n">
        <f aca="false">D44</f>
        <v>4</v>
      </c>
      <c r="E45" s="5" t="n">
        <f aca="false">E44</f>
        <v>2</v>
      </c>
      <c r="F45" s="5" t="n">
        <f aca="false">F44+1</f>
        <v>6</v>
      </c>
      <c r="G45" s="5" t="n">
        <f aca="false">IF(((A45-2)*D45)+2-(E45+F45)&gt;-1,((A45-2)*D45)+2-(E45+F45),0)</f>
        <v>2</v>
      </c>
      <c r="H45" s="5" t="n">
        <f aca="false">H44</f>
        <v>0</v>
      </c>
      <c r="I45" s="5" t="n">
        <f aca="false">(27*D45)+(16*(E45+F45+G45))+(F45+(G45*2))</f>
        <v>278</v>
      </c>
      <c r="J45" s="5" t="n">
        <f aca="false">IF((3*D45)-(2*E45)-F45&gt;0, (3*D45)-(2*E45)-F45, "")</f>
        <v>2</v>
      </c>
      <c r="K45" s="6" t="n">
        <f aca="false">IF(J45="", "no cation", IF(E45+F45+G45&gt;((A45-2)*D45)+2,"low symmetry",I45/J45))</f>
        <v>139</v>
      </c>
      <c r="L45" s="7" t="n">
        <f aca="false">IF(J45="","",IF(K45="low symmetry","",VALUE(K45)))</f>
        <v>139</v>
      </c>
      <c r="M45" s="5" t="s">
        <v>30</v>
      </c>
      <c r="N45" s="5" t="str">
        <f aca="false">IF(L45="","",IF(M45="","",CONCATENATE("[",IF(M45="","",CONCATENATE("Al",IF(D45&gt;1,VALUE(D45),""),IF(E45=0,"",CONCATENATE(" O",IF(E45&gt;1,VALUE(E45),""))),IF(F45=0,"",CONCATENATE("(OH)",IF(F45&gt;1,VALUE(F45),""))),IF(G45=0,"",CONCATENATE("(OH2)",IF(G45&gt;1,VALUE(G45),""))))),"]",IF(M45="","",IF(J45&gt;1,(CONCATENATE(VALUE(J45),"+")),"+")))))</f>
        <v>[Al4 O2(OH)6(OH2)2]2+</v>
      </c>
    </row>
    <row r="46" s="4" customFormat="true" ht="14.05" hidden="false" customHeight="false" outlineLevel="0" collapsed="false">
      <c r="A46" s="5" t="n">
        <f aca="false">A45</f>
        <v>4</v>
      </c>
      <c r="B46" s="5" t="n">
        <f aca="false">B45</f>
        <v>0</v>
      </c>
      <c r="C46" s="5" t="n">
        <f aca="false">C45</f>
        <v>0</v>
      </c>
      <c r="D46" s="5" t="n">
        <f aca="false">D45</f>
        <v>4</v>
      </c>
      <c r="E46" s="5" t="n">
        <f aca="false">E45</f>
        <v>2</v>
      </c>
      <c r="F46" s="5" t="n">
        <f aca="false">F45+1</f>
        <v>7</v>
      </c>
      <c r="G46" s="5" t="n">
        <f aca="false">IF(((A46-2)*D46)+2-(E46+F46)&gt;-1,((A46-2)*D46)+2-(E46+F46),0)</f>
        <v>1</v>
      </c>
      <c r="H46" s="5" t="n">
        <f aca="false">H45</f>
        <v>0</v>
      </c>
      <c r="I46" s="5" t="n">
        <f aca="false">(27*D46)+(16*(E46+F46+G46))+(F46+(G46*2))</f>
        <v>277</v>
      </c>
      <c r="J46" s="5" t="n">
        <f aca="false">IF((3*D46)-(2*E46)-F46&gt;0, (3*D46)-(2*E46)-F46, "")</f>
        <v>1</v>
      </c>
      <c r="K46" s="6" t="n">
        <f aca="false">IF(J46="", "no cation", IF(E46+F46+G46&gt;((A46-2)*D46)+2,"low symmetry",I46/J46))</f>
        <v>277</v>
      </c>
      <c r="L46" s="7" t="n">
        <f aca="false">IF(J46="","",IF(K46="low symmetry","",VALUE(K46)))</f>
        <v>277</v>
      </c>
      <c r="M46" s="5" t="s">
        <v>30</v>
      </c>
      <c r="N46" s="5" t="str">
        <f aca="false">IF(L46="","",IF(M46="","",CONCATENATE("[",IF(M46="","",CONCATENATE("Al",IF(D46&gt;1,VALUE(D46),""),IF(E46=0,"",CONCATENATE(" O",IF(E46&gt;1,VALUE(E46),""))),IF(F46=0,"",CONCATENATE("(OH)",IF(F46&gt;1,VALUE(F46),""))),IF(G46=0,"",CONCATENATE("(OH2)",IF(G46&gt;1,VALUE(G46),""))))),"]",IF(M46="","",IF(J46&gt;1,(CONCATENATE(VALUE(J46),"+")),"+")))))</f>
        <v>[Al4 O2(OH)7(OH2)]+</v>
      </c>
    </row>
    <row r="47" s="4" customFormat="true" ht="14.05" hidden="false" customHeight="false" outlineLevel="0" collapsed="false">
      <c r="A47" s="5" t="n">
        <f aca="false">A46</f>
        <v>4</v>
      </c>
      <c r="B47" s="5" t="n">
        <f aca="false">B46</f>
        <v>0</v>
      </c>
      <c r="C47" s="5" t="n">
        <f aca="false">C46</f>
        <v>0</v>
      </c>
      <c r="D47" s="3" t="n">
        <v>4</v>
      </c>
      <c r="E47" s="3" t="n">
        <v>4</v>
      </c>
      <c r="F47" s="5" t="n">
        <v>0</v>
      </c>
      <c r="G47" s="5" t="n">
        <f aca="false">IF(((A47-2)*D47)+2-(E47+F47)&gt;-1,((A47-2)*D47)+2-(E47+F47),0)</f>
        <v>6</v>
      </c>
      <c r="H47" s="5" t="n">
        <f aca="false">H46</f>
        <v>0</v>
      </c>
      <c r="I47" s="5" t="n">
        <f aca="false">(27*D47)+(16*(E47+F47+G47))+(F47+(G47*2))</f>
        <v>280</v>
      </c>
      <c r="J47" s="5" t="n">
        <f aca="false">IF((3*D47)-(2*E47)-F47&gt;0, (3*D47)-(2*E47)-F47, "")</f>
        <v>4</v>
      </c>
      <c r="K47" s="6" t="n">
        <f aca="false">IF(J47="", "no cation", IF(E47+F47+G47&gt;((A47-2)*D47)+2,"low symmetry",I47/J47))</f>
        <v>70</v>
      </c>
      <c r="L47" s="7" t="n">
        <f aca="false">IF(J47="","",IF(K47="low symmetry","",VALUE(K47)))</f>
        <v>70</v>
      </c>
      <c r="M47" s="5" t="s">
        <v>30</v>
      </c>
      <c r="N47" s="5" t="str">
        <f aca="false">IF(L47="","",IF(M47="","",CONCATENATE("[",IF(M47="","",CONCATENATE("Al",IF(D47&gt;1,VALUE(D47),""),IF(E47=0,"",CONCATENATE(" O",IF(E47&gt;1,VALUE(E47),""))),IF(F47=0,"",CONCATENATE("(OH)",IF(F47&gt;1,VALUE(F47),""))),IF(G47=0,"",CONCATENATE("(OH2)",IF(G47&gt;1,VALUE(G47),""))))),"]",IF(M47="","",IF(J47&gt;1,(CONCATENATE(VALUE(J47),"+")),"+")))))</f>
        <v>[Al4 O4(OH2)6]4+</v>
      </c>
    </row>
    <row r="48" s="4" customFormat="true" ht="14.05" hidden="false" customHeight="false" outlineLevel="0" collapsed="false">
      <c r="A48" s="5" t="n">
        <f aca="false">A47</f>
        <v>4</v>
      </c>
      <c r="B48" s="5" t="n">
        <f aca="false">B47</f>
        <v>0</v>
      </c>
      <c r="C48" s="5" t="n">
        <f aca="false">C47</f>
        <v>0</v>
      </c>
      <c r="D48" s="5" t="n">
        <f aca="false">D47</f>
        <v>4</v>
      </c>
      <c r="E48" s="5" t="n">
        <f aca="false">E47</f>
        <v>4</v>
      </c>
      <c r="F48" s="5" t="n">
        <f aca="false">F47+1</f>
        <v>1</v>
      </c>
      <c r="G48" s="5" t="n">
        <f aca="false">IF(((A48-2)*D48)+2-(E48+F48)&gt;-1,((A48-2)*D48)+2-(E48+F48),0)</f>
        <v>5</v>
      </c>
      <c r="H48" s="5" t="n">
        <f aca="false">H47</f>
        <v>0</v>
      </c>
      <c r="I48" s="5" t="n">
        <f aca="false">(27*D48)+(16*(E48+F48+G48))+(F48+(G48*2))</f>
        <v>279</v>
      </c>
      <c r="J48" s="5" t="n">
        <f aca="false">IF((3*D48)-(2*E48)-F48&gt;0, (3*D48)-(2*E48)-F48, "")</f>
        <v>3</v>
      </c>
      <c r="K48" s="6" t="n">
        <f aca="false">IF(J48="", "no cation", IF(E48+F48+G48&gt;((A48-2)*D48)+2,"low symmetry",I48/J48))</f>
        <v>93</v>
      </c>
      <c r="L48" s="7" t="n">
        <f aca="false">IF(J48="","",IF(K48="low symmetry","",VALUE(K48)))</f>
        <v>93</v>
      </c>
      <c r="M48" s="5" t="s">
        <v>30</v>
      </c>
      <c r="N48" s="5" t="str">
        <f aca="false">IF(L48="","",IF(M48="","",CONCATENATE("[",IF(M48="","",CONCATENATE("Al",IF(D48&gt;1,VALUE(D48),""),IF(E48=0,"",CONCATENATE(" O",IF(E48&gt;1,VALUE(E48),""))),IF(F48=0,"",CONCATENATE("(OH)",IF(F48&gt;1,VALUE(F48),""))),IF(G48=0,"",CONCATENATE("(OH2)",IF(G48&gt;1,VALUE(G48),""))))),"]",IF(M48="","",IF(J48&gt;1,(CONCATENATE(VALUE(J48),"+")),"+")))))</f>
        <v>[Al4 O4(OH)(OH2)5]3+</v>
      </c>
    </row>
    <row r="49" s="4" customFormat="true" ht="14.05" hidden="false" customHeight="false" outlineLevel="0" collapsed="false">
      <c r="A49" s="5" t="n">
        <f aca="false">A48</f>
        <v>4</v>
      </c>
      <c r="B49" s="5" t="n">
        <f aca="false">B48</f>
        <v>0</v>
      </c>
      <c r="C49" s="5" t="n">
        <f aca="false">C48</f>
        <v>0</v>
      </c>
      <c r="D49" s="5" t="n">
        <f aca="false">D48</f>
        <v>4</v>
      </c>
      <c r="E49" s="5" t="n">
        <f aca="false">E48</f>
        <v>4</v>
      </c>
      <c r="F49" s="5" t="n">
        <f aca="false">F48+1</f>
        <v>2</v>
      </c>
      <c r="G49" s="5" t="n">
        <f aca="false">IF(((A49-2)*D49)+2-(E49+F49)&gt;-1,((A49-2)*D49)+2-(E49+F49),0)</f>
        <v>4</v>
      </c>
      <c r="H49" s="5" t="n">
        <f aca="false">H48</f>
        <v>0</v>
      </c>
      <c r="I49" s="5" t="n">
        <f aca="false">(27*D49)+(16*(E49+F49+G49))+(F49+(G49*2))</f>
        <v>278</v>
      </c>
      <c r="J49" s="5" t="n">
        <f aca="false">IF((3*D49)-(2*E49)-F49&gt;0, (3*D49)-(2*E49)-F49, "")</f>
        <v>2</v>
      </c>
      <c r="K49" s="6" t="n">
        <f aca="false">IF(J49="", "no cation", IF(E49+F49+G49&gt;((A49-2)*D49)+2,"low symmetry",I49/J49))</f>
        <v>139</v>
      </c>
      <c r="L49" s="7" t="n">
        <f aca="false">IF(J49="","",IF(K49="low symmetry","",VALUE(K49)))</f>
        <v>139</v>
      </c>
      <c r="M49" s="5" t="s">
        <v>30</v>
      </c>
      <c r="N49" s="5" t="str">
        <f aca="false">IF(L49="","",IF(M49="","",CONCATENATE("[",IF(M49="","",CONCATENATE("Al",IF(D49&gt;1,VALUE(D49),""),IF(E49=0,"",CONCATENATE(" O",IF(E49&gt;1,VALUE(E49),""))),IF(F49=0,"",CONCATENATE("(OH)",IF(F49&gt;1,VALUE(F49),""))),IF(G49=0,"",CONCATENATE("(OH2)",IF(G49&gt;1,VALUE(G49),""))))),"]",IF(M49="","",IF(J49&gt;1,(CONCATENATE(VALUE(J49),"+")),"+")))))</f>
        <v>[Al4 O4(OH)2(OH2)4]2+</v>
      </c>
    </row>
    <row r="50" s="4" customFormat="true" ht="14.05" hidden="false" customHeight="false" outlineLevel="0" collapsed="false">
      <c r="A50" s="5" t="n">
        <f aca="false">A49</f>
        <v>4</v>
      </c>
      <c r="B50" s="5" t="n">
        <f aca="false">B49</f>
        <v>0</v>
      </c>
      <c r="C50" s="5" t="n">
        <f aca="false">C49</f>
        <v>0</v>
      </c>
      <c r="D50" s="5" t="n">
        <f aca="false">D49</f>
        <v>4</v>
      </c>
      <c r="E50" s="5" t="n">
        <f aca="false">E49</f>
        <v>4</v>
      </c>
      <c r="F50" s="5" t="n">
        <f aca="false">F49+1</f>
        <v>3</v>
      </c>
      <c r="G50" s="5" t="n">
        <f aca="false">IF(((A50-2)*D50)+2-(E50+F50)&gt;-1,((A50-2)*D50)+2-(E50+F50),0)</f>
        <v>3</v>
      </c>
      <c r="H50" s="5" t="n">
        <f aca="false">H49</f>
        <v>0</v>
      </c>
      <c r="I50" s="5" t="n">
        <f aca="false">(27*D50)+(16*(E50+F50+G50))+(F50+(G50*2))</f>
        <v>277</v>
      </c>
      <c r="J50" s="5" t="n">
        <f aca="false">IF((3*D50)-(2*E50)-F50&gt;0, (3*D50)-(2*E50)-F50, "")</f>
        <v>1</v>
      </c>
      <c r="K50" s="6" t="n">
        <f aca="false">IF(J50="", "no cation", IF(E50+F50+G50&gt;((A50-2)*D50)+2,"low symmetry",I50/J50))</f>
        <v>277</v>
      </c>
      <c r="L50" s="7" t="n">
        <f aca="false">IF(J50="","",IF(K50="low symmetry","",VALUE(K50)))</f>
        <v>277</v>
      </c>
      <c r="M50" s="5" t="s">
        <v>30</v>
      </c>
      <c r="N50" s="5" t="str">
        <f aca="false">IF(L50="","",IF(M50="","",CONCATENATE("[",IF(M50="","",CONCATENATE("Al",IF(D50&gt;1,VALUE(D50),""),IF(E50=0,"",CONCATENATE(" O",IF(E50&gt;1,VALUE(E50),""))),IF(F50=0,"",CONCATENATE("(OH)",IF(F50&gt;1,VALUE(F50),""))),IF(G50=0,"",CONCATENATE("(OH2)",IF(G50&gt;1,VALUE(G50),""))))),"]",IF(M50="","",IF(J50&gt;1,(CONCATENATE(VALUE(J50),"+")),"+")))))</f>
        <v>[Al4 O4(OH)3(OH2)3]+</v>
      </c>
    </row>
    <row r="51" s="4" customFormat="true" ht="14.05" hidden="false" customHeight="false" outlineLevel="0" collapsed="false">
      <c r="A51" s="5" t="n">
        <f aca="false">A50</f>
        <v>4</v>
      </c>
      <c r="B51" s="5" t="n">
        <f aca="false">B50</f>
        <v>0</v>
      </c>
      <c r="C51" s="5" t="n">
        <f aca="false">C50</f>
        <v>0</v>
      </c>
      <c r="D51" s="3" t="n">
        <v>5</v>
      </c>
      <c r="E51" s="3" t="n">
        <v>0</v>
      </c>
      <c r="F51" s="5" t="n">
        <v>0</v>
      </c>
      <c r="G51" s="5" t="n">
        <f aca="false">IF(((A51-2)*D51)+2-(E51+F51)&gt;-1,((A51-2)*D51)+2-(E51+F51),0)</f>
        <v>12</v>
      </c>
      <c r="H51" s="5" t="n">
        <f aca="false">H50</f>
        <v>0</v>
      </c>
      <c r="I51" s="5" t="n">
        <f aca="false">(27*D51)+(16*(E51+F51+G51))+(F51+(G51*2))</f>
        <v>351</v>
      </c>
      <c r="J51" s="5" t="n">
        <f aca="false">IF((3*D51)-(2*E51)-F51&gt;0, (3*D51)-(2*E51)-F51, "")</f>
        <v>15</v>
      </c>
      <c r="K51" s="6" t="n">
        <f aca="false">IF(J51="", "no cation", IF(E51+F51+G51&gt;((A51-2)*D51)+2,"low symmetry",I51/J51))</f>
        <v>23.4</v>
      </c>
      <c r="L51" s="7" t="n">
        <f aca="false">IF(J51="","",IF(K51="low symmetry","",VALUE(K51)))</f>
        <v>23.4</v>
      </c>
      <c r="M51" s="5" t="s">
        <v>30</v>
      </c>
      <c r="N51" s="5" t="str">
        <f aca="false">IF(L51="","",IF(M51="","",CONCATENATE("[",IF(M51="","",CONCATENATE("Al",IF(D51&gt;1,VALUE(D51),""),IF(E51=0,"",CONCATENATE(" O",IF(E51&gt;1,VALUE(E51),""))),IF(F51=0,"",CONCATENATE("(OH)",IF(F51&gt;1,VALUE(F51),""))),IF(G51=0,"",CONCATENATE("(OH2)",IF(G51&gt;1,VALUE(G51),""))))),"]",IF(M51="","",IF(J51&gt;1,(CONCATENATE(VALUE(J51),"+")),"+")))))</f>
        <v>[Al5(OH2)12]15+</v>
      </c>
    </row>
    <row r="52" s="4" customFormat="true" ht="14.05" hidden="false" customHeight="false" outlineLevel="0" collapsed="false">
      <c r="A52" s="5" t="n">
        <f aca="false">A51</f>
        <v>4</v>
      </c>
      <c r="B52" s="5" t="n">
        <f aca="false">B51</f>
        <v>0</v>
      </c>
      <c r="C52" s="5" t="n">
        <f aca="false">C51</f>
        <v>0</v>
      </c>
      <c r="D52" s="5" t="n">
        <f aca="false">D51</f>
        <v>5</v>
      </c>
      <c r="E52" s="5" t="n">
        <f aca="false">E51</f>
        <v>0</v>
      </c>
      <c r="F52" s="5" t="n">
        <f aca="false">F51+1</f>
        <v>1</v>
      </c>
      <c r="G52" s="5" t="n">
        <f aca="false">IF(((A52-2)*D52)+2-(E52+F52)&gt;-1,((A52-2)*D52)+2-(E52+F52),0)</f>
        <v>11</v>
      </c>
      <c r="H52" s="5" t="n">
        <f aca="false">H51</f>
        <v>0</v>
      </c>
      <c r="I52" s="5" t="n">
        <f aca="false">(27*D52)+(16*(E52+F52+G52))+(F52+(G52*2))</f>
        <v>350</v>
      </c>
      <c r="J52" s="5" t="n">
        <f aca="false">IF((3*D52)-(2*E52)-F52&gt;0, (3*D52)-(2*E52)-F52, "")</f>
        <v>14</v>
      </c>
      <c r="K52" s="6" t="n">
        <f aca="false">IF(J52="", "no cation", IF(E52+F52+G52&gt;((A52-2)*D52)+2,"low symmetry",I52/J52))</f>
        <v>25</v>
      </c>
      <c r="L52" s="7" t="n">
        <f aca="false">IF(J52="","",IF(K52="low symmetry","",VALUE(K52)))</f>
        <v>25</v>
      </c>
      <c r="M52" s="5" t="s">
        <v>30</v>
      </c>
      <c r="N52" s="5" t="str">
        <f aca="false">IF(L52="","",IF(M52="","",CONCATENATE("[",IF(M52="","",CONCATENATE("Al",IF(D52&gt;1,VALUE(D52),""),IF(E52=0,"",CONCATENATE(" O",IF(E52&gt;1,VALUE(E52),""))),IF(F52=0,"",CONCATENATE("(OH)",IF(F52&gt;1,VALUE(F52),""))),IF(G52=0,"",CONCATENATE("(OH2)",IF(G52&gt;1,VALUE(G52),""))))),"]",IF(M52="","",IF(J52&gt;1,(CONCATENATE(VALUE(J52),"+")),"+")))))</f>
        <v>[Al5(OH)(OH2)11]14+</v>
      </c>
    </row>
    <row r="53" s="4" customFormat="true" ht="14.05" hidden="false" customHeight="false" outlineLevel="0" collapsed="false">
      <c r="A53" s="5" t="n">
        <f aca="false">A52</f>
        <v>4</v>
      </c>
      <c r="B53" s="5" t="n">
        <f aca="false">B52</f>
        <v>0</v>
      </c>
      <c r="C53" s="5" t="n">
        <f aca="false">C52</f>
        <v>0</v>
      </c>
      <c r="D53" s="5" t="n">
        <f aca="false">D52</f>
        <v>5</v>
      </c>
      <c r="E53" s="5" t="n">
        <f aca="false">E52</f>
        <v>0</v>
      </c>
      <c r="F53" s="5" t="n">
        <f aca="false">F52+1</f>
        <v>2</v>
      </c>
      <c r="G53" s="5" t="n">
        <f aca="false">IF(((A53-2)*D53)+2-(E53+F53)&gt;-1,((A53-2)*D53)+2-(E53+F53),0)</f>
        <v>10</v>
      </c>
      <c r="H53" s="5" t="n">
        <f aca="false">H52</f>
        <v>0</v>
      </c>
      <c r="I53" s="5" t="n">
        <f aca="false">(27*D53)+(16*(E53+F53+G53))+(F53+(G53*2))</f>
        <v>349</v>
      </c>
      <c r="J53" s="5" t="n">
        <f aca="false">IF((3*D53)-(2*E53)-F53&gt;0, (3*D53)-(2*E53)-F53, "")</f>
        <v>13</v>
      </c>
      <c r="K53" s="6" t="n">
        <f aca="false">IF(J53="", "no cation", IF(E53+F53+G53&gt;((A53-2)*D53)+2,"low symmetry",I53/J53))</f>
        <v>26.8461538461538</v>
      </c>
      <c r="L53" s="7" t="n">
        <f aca="false">IF(J53="","",IF(K53="low symmetry","",VALUE(K53)))</f>
        <v>26.8461538461538</v>
      </c>
      <c r="M53" s="5" t="s">
        <v>30</v>
      </c>
      <c r="N53" s="5" t="str">
        <f aca="false">IF(L53="","",IF(M53="","",CONCATENATE("[",IF(M53="","",CONCATENATE("Al",IF(D53&gt;1,VALUE(D53),""),IF(E53=0,"",CONCATENATE(" O",IF(E53&gt;1,VALUE(E53),""))),IF(F53=0,"",CONCATENATE("(OH)",IF(F53&gt;1,VALUE(F53),""))),IF(G53=0,"",CONCATENATE("(OH2)",IF(G53&gt;1,VALUE(G53),""))))),"]",IF(M53="","",IF(J53&gt;1,(CONCATENATE(VALUE(J53),"+")),"+")))))</f>
        <v>[Al5(OH)2(OH2)10]13+</v>
      </c>
    </row>
    <row r="54" s="4" customFormat="true" ht="14.05" hidden="false" customHeight="false" outlineLevel="0" collapsed="false">
      <c r="A54" s="5" t="n">
        <f aca="false">A53</f>
        <v>4</v>
      </c>
      <c r="B54" s="5" t="n">
        <f aca="false">B53</f>
        <v>0</v>
      </c>
      <c r="C54" s="5" t="n">
        <f aca="false">C53</f>
        <v>0</v>
      </c>
      <c r="D54" s="5" t="n">
        <f aca="false">D53</f>
        <v>5</v>
      </c>
      <c r="E54" s="5" t="n">
        <f aca="false">E53</f>
        <v>0</v>
      </c>
      <c r="F54" s="5" t="n">
        <f aca="false">F53+1</f>
        <v>3</v>
      </c>
      <c r="G54" s="5" t="n">
        <f aca="false">IF(((A54-2)*D54)+2-(E54+F54)&gt;-1,((A54-2)*D54)+2-(E54+F54),0)</f>
        <v>9</v>
      </c>
      <c r="H54" s="5" t="n">
        <f aca="false">H53</f>
        <v>0</v>
      </c>
      <c r="I54" s="5" t="n">
        <f aca="false">(27*D54)+(16*(E54+F54+G54))+(F54+(G54*2))</f>
        <v>348</v>
      </c>
      <c r="J54" s="5" t="n">
        <f aca="false">IF((3*D54)-(2*E54)-F54&gt;0, (3*D54)-(2*E54)-F54, "")</f>
        <v>12</v>
      </c>
      <c r="K54" s="6" t="n">
        <f aca="false">IF(J54="", "no cation", IF(E54+F54+G54&gt;((A54-2)*D54)+2,"low symmetry",I54/J54))</f>
        <v>29</v>
      </c>
      <c r="L54" s="7" t="n">
        <f aca="false">IF(J54="","",IF(K54="low symmetry","",VALUE(K54)))</f>
        <v>29</v>
      </c>
      <c r="M54" s="5" t="s">
        <v>30</v>
      </c>
      <c r="N54" s="5" t="str">
        <f aca="false">IF(L54="","",IF(M54="","",CONCATENATE("[",IF(M54="","",CONCATENATE("Al",IF(D54&gt;1,VALUE(D54),""),IF(E54=0,"",CONCATENATE(" O",IF(E54&gt;1,VALUE(E54),""))),IF(F54=0,"",CONCATENATE("(OH)",IF(F54&gt;1,VALUE(F54),""))),IF(G54=0,"",CONCATENATE("(OH2)",IF(G54&gt;1,VALUE(G54),""))))),"]",IF(M54="","",IF(J54&gt;1,(CONCATENATE(VALUE(J54),"+")),"+")))))</f>
        <v>[Al5(OH)3(OH2)9]12+</v>
      </c>
    </row>
    <row r="55" s="4" customFormat="true" ht="14.05" hidden="false" customHeight="false" outlineLevel="0" collapsed="false">
      <c r="A55" s="5" t="n">
        <f aca="false">A54</f>
        <v>4</v>
      </c>
      <c r="B55" s="5" t="n">
        <f aca="false">B54</f>
        <v>0</v>
      </c>
      <c r="C55" s="5" t="n">
        <f aca="false">C54</f>
        <v>0</v>
      </c>
      <c r="D55" s="5" t="n">
        <f aca="false">D54</f>
        <v>5</v>
      </c>
      <c r="E55" s="5" t="n">
        <f aca="false">E54</f>
        <v>0</v>
      </c>
      <c r="F55" s="5" t="n">
        <f aca="false">F54+1</f>
        <v>4</v>
      </c>
      <c r="G55" s="5" t="n">
        <f aca="false">IF(((A55-2)*D55)+2-(E55+F55)&gt;-1,((A55-2)*D55)+2-(E55+F55),0)</f>
        <v>8</v>
      </c>
      <c r="H55" s="5" t="n">
        <f aca="false">H54</f>
        <v>0</v>
      </c>
      <c r="I55" s="5" t="n">
        <f aca="false">(27*D55)+(16*(E55+F55+G55))+(F55+(G55*2))</f>
        <v>347</v>
      </c>
      <c r="J55" s="5" t="n">
        <f aca="false">IF((3*D55)-(2*E55)-F55&gt;0, (3*D55)-(2*E55)-F55, "")</f>
        <v>11</v>
      </c>
      <c r="K55" s="6" t="n">
        <f aca="false">IF(J55="", "no cation", IF(E55+F55+G55&gt;((A55-2)*D55)+2,"low symmetry",I55/J55))</f>
        <v>31.5454545454545</v>
      </c>
      <c r="L55" s="7" t="n">
        <f aca="false">IF(J55="","",IF(K55="low symmetry","",VALUE(K55)))</f>
        <v>31.5454545454545</v>
      </c>
      <c r="M55" s="5" t="s">
        <v>30</v>
      </c>
      <c r="N55" s="5" t="str">
        <f aca="false">IF(L55="","",IF(M55="","",CONCATENATE("[",IF(M55="","",CONCATENATE("Al",IF(D55&gt;1,VALUE(D55),""),IF(E55=0,"",CONCATENATE(" O",IF(E55&gt;1,VALUE(E55),""))),IF(F55=0,"",CONCATENATE("(OH)",IF(F55&gt;1,VALUE(F55),""))),IF(G55=0,"",CONCATENATE("(OH2)",IF(G55&gt;1,VALUE(G55),""))))),"]",IF(M55="","",IF(J55&gt;1,(CONCATENATE(VALUE(J55),"+")),"+")))))</f>
        <v>[Al5(OH)4(OH2)8]11+</v>
      </c>
    </row>
    <row r="56" s="4" customFormat="true" ht="14.05" hidden="false" customHeight="false" outlineLevel="0" collapsed="false">
      <c r="A56" s="5" t="n">
        <f aca="false">A55</f>
        <v>4</v>
      </c>
      <c r="B56" s="5" t="n">
        <f aca="false">B55</f>
        <v>0</v>
      </c>
      <c r="C56" s="5" t="n">
        <f aca="false">C55</f>
        <v>0</v>
      </c>
      <c r="D56" s="5" t="n">
        <f aca="false">D55</f>
        <v>5</v>
      </c>
      <c r="E56" s="5" t="n">
        <f aca="false">E55</f>
        <v>0</v>
      </c>
      <c r="F56" s="5" t="n">
        <f aca="false">F55+1</f>
        <v>5</v>
      </c>
      <c r="G56" s="5" t="n">
        <f aca="false">IF(((A56-2)*D56)+2-(E56+F56)&gt;-1,((A56-2)*D56)+2-(E56+F56),0)</f>
        <v>7</v>
      </c>
      <c r="H56" s="5" t="n">
        <f aca="false">H55</f>
        <v>0</v>
      </c>
      <c r="I56" s="5" t="n">
        <f aca="false">(27*D56)+(16*(E56+F56+G56))+(F56+(G56*2))</f>
        <v>346</v>
      </c>
      <c r="J56" s="5" t="n">
        <f aca="false">IF((3*D56)-(2*E56)-F56&gt;0, (3*D56)-(2*E56)-F56, "")</f>
        <v>10</v>
      </c>
      <c r="K56" s="6" t="n">
        <f aca="false">IF(J56="", "no cation", IF(E56+F56+G56&gt;((A56-2)*D56)+2,"low symmetry",I56/J56))</f>
        <v>34.6</v>
      </c>
      <c r="L56" s="7" t="n">
        <f aca="false">IF(J56="","",IF(K56="low symmetry","",VALUE(K56)))</f>
        <v>34.6</v>
      </c>
      <c r="M56" s="5" t="s">
        <v>30</v>
      </c>
      <c r="N56" s="5" t="str">
        <f aca="false">IF(L56="","",IF(M56="","",CONCATENATE("[",IF(M56="","",CONCATENATE("Al",IF(D56&gt;1,VALUE(D56),""),IF(E56=0,"",CONCATENATE(" O",IF(E56&gt;1,VALUE(E56),""))),IF(F56=0,"",CONCATENATE("(OH)",IF(F56&gt;1,VALUE(F56),""))),IF(G56=0,"",CONCATENATE("(OH2)",IF(G56&gt;1,VALUE(G56),""))))),"]",IF(M56="","",IF(J56&gt;1,(CONCATENATE(VALUE(J56),"+")),"+")))))</f>
        <v>[Al5(OH)5(OH2)7]10+</v>
      </c>
    </row>
    <row r="57" s="4" customFormat="true" ht="14.05" hidden="false" customHeight="false" outlineLevel="0" collapsed="false">
      <c r="A57" s="5" t="n">
        <f aca="false">A56</f>
        <v>4</v>
      </c>
      <c r="B57" s="5" t="n">
        <f aca="false">B56</f>
        <v>0</v>
      </c>
      <c r="C57" s="5" t="n">
        <f aca="false">C56</f>
        <v>0</v>
      </c>
      <c r="D57" s="5" t="n">
        <f aca="false">D56</f>
        <v>5</v>
      </c>
      <c r="E57" s="5" t="n">
        <f aca="false">E56</f>
        <v>0</v>
      </c>
      <c r="F57" s="5" t="n">
        <f aca="false">F56+1</f>
        <v>6</v>
      </c>
      <c r="G57" s="5" t="n">
        <f aca="false">IF(((A57-2)*D57)+2-(E57+F57)&gt;-1,((A57-2)*D57)+2-(E57+F57),0)</f>
        <v>6</v>
      </c>
      <c r="H57" s="5" t="n">
        <f aca="false">H56</f>
        <v>0</v>
      </c>
      <c r="I57" s="5" t="n">
        <f aca="false">(27*D57)+(16*(E57+F57+G57))+(F57+(G57*2))</f>
        <v>345</v>
      </c>
      <c r="J57" s="5" t="n">
        <f aca="false">IF((3*D57)-(2*E57)-F57&gt;0, (3*D57)-(2*E57)-F57, "")</f>
        <v>9</v>
      </c>
      <c r="K57" s="6" t="n">
        <f aca="false">IF(J57="", "no cation", IF(E57+F57+G57&gt;((A57-2)*D57)+2,"low symmetry",I57/J57))</f>
        <v>38.3333333333333</v>
      </c>
      <c r="L57" s="7" t="n">
        <f aca="false">IF(J57="","",IF(K57="low symmetry","",VALUE(K57)))</f>
        <v>38.3333333333333</v>
      </c>
      <c r="M57" s="5" t="s">
        <v>30</v>
      </c>
      <c r="N57" s="5" t="str">
        <f aca="false">IF(L57="","",IF(M57="","",CONCATENATE("[",IF(M57="","",CONCATENATE("Al",IF(D57&gt;1,VALUE(D57),""),IF(E57=0,"",CONCATENATE(" O",IF(E57&gt;1,VALUE(E57),""))),IF(F57=0,"",CONCATENATE("(OH)",IF(F57&gt;1,VALUE(F57),""))),IF(G57=0,"",CONCATENATE("(OH2)",IF(G57&gt;1,VALUE(G57),""))))),"]",IF(M57="","",IF(J57&gt;1,(CONCATENATE(VALUE(J57),"+")),"+")))))</f>
        <v>[Al5(OH)6(OH2)6]9+</v>
      </c>
    </row>
    <row r="58" s="4" customFormat="true" ht="14.05" hidden="false" customHeight="false" outlineLevel="0" collapsed="false">
      <c r="A58" s="5" t="n">
        <f aca="false">A57</f>
        <v>4</v>
      </c>
      <c r="B58" s="5" t="n">
        <f aca="false">B57</f>
        <v>0</v>
      </c>
      <c r="C58" s="5" t="n">
        <f aca="false">C57</f>
        <v>0</v>
      </c>
      <c r="D58" s="5" t="n">
        <f aca="false">D57</f>
        <v>5</v>
      </c>
      <c r="E58" s="5" t="n">
        <f aca="false">E57</f>
        <v>0</v>
      </c>
      <c r="F58" s="5" t="n">
        <f aca="false">F57+1</f>
        <v>7</v>
      </c>
      <c r="G58" s="5" t="n">
        <f aca="false">IF(((A58-2)*D58)+2-(E58+F58)&gt;-1,((A58-2)*D58)+2-(E58+F58),0)</f>
        <v>5</v>
      </c>
      <c r="H58" s="5" t="n">
        <f aca="false">H57</f>
        <v>0</v>
      </c>
      <c r="I58" s="5" t="n">
        <f aca="false">(27*D58)+(16*(E58+F58+G58))+(F58+(G58*2))</f>
        <v>344</v>
      </c>
      <c r="J58" s="5" t="n">
        <f aca="false">IF((3*D58)-(2*E58)-F58&gt;0, (3*D58)-(2*E58)-F58, "")</f>
        <v>8</v>
      </c>
      <c r="K58" s="6" t="n">
        <f aca="false">IF(J58="", "no cation", IF(E58+F58+G58&gt;((A58-2)*D58)+2,"low symmetry",I58/J58))</f>
        <v>43</v>
      </c>
      <c r="L58" s="7" t="n">
        <f aca="false">IF(J58="","",IF(K58="low symmetry","",VALUE(K58)))</f>
        <v>43</v>
      </c>
      <c r="M58" s="5" t="s">
        <v>30</v>
      </c>
      <c r="N58" s="5" t="str">
        <f aca="false">IF(L58="","",IF(M58="","",CONCATENATE("[",IF(M58="","",CONCATENATE("Al",IF(D58&gt;1,VALUE(D58),""),IF(E58=0,"",CONCATENATE(" O",IF(E58&gt;1,VALUE(E58),""))),IF(F58=0,"",CONCATENATE("(OH)",IF(F58&gt;1,VALUE(F58),""))),IF(G58=0,"",CONCATENATE("(OH2)",IF(G58&gt;1,VALUE(G58),""))))),"]",IF(M58="","",IF(J58&gt;1,(CONCATENATE(VALUE(J58),"+")),"+")))))</f>
        <v>[Al5(OH)7(OH2)5]8+</v>
      </c>
    </row>
    <row r="59" s="4" customFormat="true" ht="14.05" hidden="false" customHeight="false" outlineLevel="0" collapsed="false">
      <c r="A59" s="5" t="n">
        <f aca="false">A58</f>
        <v>4</v>
      </c>
      <c r="B59" s="5" t="n">
        <f aca="false">B58</f>
        <v>0</v>
      </c>
      <c r="C59" s="5" t="n">
        <f aca="false">C58</f>
        <v>0</v>
      </c>
      <c r="D59" s="5" t="n">
        <f aca="false">D58</f>
        <v>5</v>
      </c>
      <c r="E59" s="5" t="n">
        <f aca="false">E58</f>
        <v>0</v>
      </c>
      <c r="F59" s="5" t="n">
        <f aca="false">F58+1</f>
        <v>8</v>
      </c>
      <c r="G59" s="5" t="n">
        <f aca="false">IF(((A59-2)*D59)+2-(E59+F59)&gt;-1,((A59-2)*D59)+2-(E59+F59),0)</f>
        <v>4</v>
      </c>
      <c r="H59" s="5" t="n">
        <f aca="false">H58</f>
        <v>0</v>
      </c>
      <c r="I59" s="5" t="n">
        <f aca="false">(27*D59)+(16*(E59+F59+G59))+(F59+(G59*2))</f>
        <v>343</v>
      </c>
      <c r="J59" s="5" t="n">
        <f aca="false">IF((3*D59)-(2*E59)-F59&gt;0, (3*D59)-(2*E59)-F59, "")</f>
        <v>7</v>
      </c>
      <c r="K59" s="6" t="n">
        <f aca="false">IF(J59="", "no cation", IF(E59+F59+G59&gt;((A59-2)*D59)+2,"low symmetry",I59/J59))</f>
        <v>49</v>
      </c>
      <c r="L59" s="7" t="n">
        <f aca="false">IF(J59="","",IF(K59="low symmetry","",VALUE(K59)))</f>
        <v>49</v>
      </c>
      <c r="M59" s="5" t="s">
        <v>30</v>
      </c>
      <c r="N59" s="5" t="str">
        <f aca="false">IF(L59="","",IF(M59="","",CONCATENATE("[",IF(M59="","",CONCATENATE("Al",IF(D59&gt;1,VALUE(D59),""),IF(E59=0,"",CONCATENATE(" O",IF(E59&gt;1,VALUE(E59),""))),IF(F59=0,"",CONCATENATE("(OH)",IF(F59&gt;1,VALUE(F59),""))),IF(G59=0,"",CONCATENATE("(OH2)",IF(G59&gt;1,VALUE(G59),""))))),"]",IF(M59="","",IF(J59&gt;1,(CONCATENATE(VALUE(J59),"+")),"+")))))</f>
        <v>[Al5(OH)8(OH2)4]7+</v>
      </c>
    </row>
    <row r="60" s="4" customFormat="true" ht="14.05" hidden="false" customHeight="false" outlineLevel="0" collapsed="false">
      <c r="A60" s="5" t="n">
        <f aca="false">A59</f>
        <v>4</v>
      </c>
      <c r="B60" s="5" t="n">
        <f aca="false">B59</f>
        <v>0</v>
      </c>
      <c r="C60" s="5" t="n">
        <f aca="false">C59</f>
        <v>0</v>
      </c>
      <c r="D60" s="5" t="n">
        <f aca="false">D59</f>
        <v>5</v>
      </c>
      <c r="E60" s="5" t="n">
        <f aca="false">E59</f>
        <v>0</v>
      </c>
      <c r="F60" s="5" t="n">
        <f aca="false">F59+1</f>
        <v>9</v>
      </c>
      <c r="G60" s="5" t="n">
        <f aca="false">IF(((A60-2)*D60)+2-(E60+F60)&gt;-1,((A60-2)*D60)+2-(E60+F60),0)</f>
        <v>3</v>
      </c>
      <c r="H60" s="5" t="n">
        <f aca="false">H59</f>
        <v>0</v>
      </c>
      <c r="I60" s="5" t="n">
        <f aca="false">(27*D60)+(16*(E60+F60+G60))+(F60+(G60*2))</f>
        <v>342</v>
      </c>
      <c r="J60" s="5" t="n">
        <f aca="false">IF((3*D60)-(2*E60)-F60&gt;0, (3*D60)-(2*E60)-F60, "")</f>
        <v>6</v>
      </c>
      <c r="K60" s="6" t="n">
        <f aca="false">IF(J60="", "no cation", IF(E60+F60+G60&gt;((A60-2)*D60)+2,"low symmetry",I60/J60))</f>
        <v>57</v>
      </c>
      <c r="L60" s="7" t="n">
        <f aca="false">IF(J60="","",IF(K60="low symmetry","",VALUE(K60)))</f>
        <v>57</v>
      </c>
      <c r="M60" s="5" t="s">
        <v>30</v>
      </c>
      <c r="N60" s="5" t="str">
        <f aca="false">IF(L60="","",IF(M60="","",CONCATENATE("[",IF(M60="","",CONCATENATE("Al",IF(D60&gt;1,VALUE(D60),""),IF(E60=0,"",CONCATENATE(" O",IF(E60&gt;1,VALUE(E60),""))),IF(F60=0,"",CONCATENATE("(OH)",IF(F60&gt;1,VALUE(F60),""))),IF(G60=0,"",CONCATENATE("(OH2)",IF(G60&gt;1,VALUE(G60),""))))),"]",IF(M60="","",IF(J60&gt;1,(CONCATENATE(VALUE(J60),"+")),"+")))))</f>
        <v>[Al5(OH)9(OH2)3]6+</v>
      </c>
    </row>
    <row r="61" s="4" customFormat="true" ht="14.05" hidden="false" customHeight="false" outlineLevel="0" collapsed="false">
      <c r="A61" s="5" t="n">
        <f aca="false">A60</f>
        <v>4</v>
      </c>
      <c r="B61" s="5" t="n">
        <f aca="false">B60</f>
        <v>0</v>
      </c>
      <c r="C61" s="5" t="n">
        <f aca="false">C60</f>
        <v>0</v>
      </c>
      <c r="D61" s="5" t="n">
        <f aca="false">D60</f>
        <v>5</v>
      </c>
      <c r="E61" s="5" t="n">
        <f aca="false">E60</f>
        <v>0</v>
      </c>
      <c r="F61" s="5" t="n">
        <f aca="false">F60+1</f>
        <v>10</v>
      </c>
      <c r="G61" s="5" t="n">
        <f aca="false">IF(((A61-2)*D61)+2-(E61+F61)&gt;-1,((A61-2)*D61)+2-(E61+F61),0)</f>
        <v>2</v>
      </c>
      <c r="H61" s="5" t="n">
        <f aca="false">H60</f>
        <v>0</v>
      </c>
      <c r="I61" s="5" t="n">
        <f aca="false">(27*D61)+(16*(E61+F61+G61))+(F61+(G61*2))</f>
        <v>341</v>
      </c>
      <c r="J61" s="5" t="n">
        <f aca="false">IF((3*D61)-(2*E61)-F61&gt;0, (3*D61)-(2*E61)-F61, "")</f>
        <v>5</v>
      </c>
      <c r="K61" s="6" t="n">
        <f aca="false">IF(J61="", "no cation", IF(E61+F61+G61&gt;((A61-2)*D61)+2,"low symmetry",I61/J61))</f>
        <v>68.2</v>
      </c>
      <c r="L61" s="7" t="n">
        <f aca="false">IF(J61="","",IF(K61="low symmetry","",VALUE(K61)))</f>
        <v>68.2</v>
      </c>
      <c r="M61" s="5" t="s">
        <v>30</v>
      </c>
      <c r="N61" s="5" t="str">
        <f aca="false">IF(L61="","",IF(M61="","",CONCATENATE("[",IF(M61="","",CONCATENATE("Al",IF(D61&gt;1,VALUE(D61),""),IF(E61=0,"",CONCATENATE(" O",IF(E61&gt;1,VALUE(E61),""))),IF(F61=0,"",CONCATENATE("(OH)",IF(F61&gt;1,VALUE(F61),""))),IF(G61=0,"",CONCATENATE("(OH2)",IF(G61&gt;1,VALUE(G61),""))))),"]",IF(M61="","",IF(J61&gt;1,(CONCATENATE(VALUE(J61),"+")),"+")))))</f>
        <v>[Al5(OH)10(OH2)2]5+</v>
      </c>
    </row>
    <row r="62" s="4" customFormat="true" ht="14.05" hidden="false" customHeight="false" outlineLevel="0" collapsed="false">
      <c r="A62" s="5" t="n">
        <f aca="false">A61</f>
        <v>4</v>
      </c>
      <c r="B62" s="5" t="n">
        <f aca="false">B61</f>
        <v>0</v>
      </c>
      <c r="C62" s="5" t="n">
        <f aca="false">C61</f>
        <v>0</v>
      </c>
      <c r="D62" s="5" t="n">
        <f aca="false">D61</f>
        <v>5</v>
      </c>
      <c r="E62" s="5" t="n">
        <f aca="false">E61</f>
        <v>0</v>
      </c>
      <c r="F62" s="5" t="n">
        <f aca="false">F61+1</f>
        <v>11</v>
      </c>
      <c r="G62" s="5" t="n">
        <f aca="false">IF(((A62-2)*D62)+2-(E62+F62)&gt;-1,((A62-2)*D62)+2-(E62+F62),0)</f>
        <v>1</v>
      </c>
      <c r="H62" s="5" t="n">
        <f aca="false">H61</f>
        <v>0</v>
      </c>
      <c r="I62" s="5" t="n">
        <f aca="false">(27*D62)+(16*(E62+F62+G62))+(F62+(G62*2))</f>
        <v>340</v>
      </c>
      <c r="J62" s="5" t="n">
        <f aca="false">IF((3*D62)-(2*E62)-F62&gt;0, (3*D62)-(2*E62)-F62, "")</f>
        <v>4</v>
      </c>
      <c r="K62" s="6" t="n">
        <f aca="false">IF(J62="", "no cation", IF(E62+F62+G62&gt;((A62-2)*D62)+2,"low symmetry",I62/J62))</f>
        <v>85</v>
      </c>
      <c r="L62" s="7" t="n">
        <f aca="false">IF(J62="","",IF(K62="low symmetry","",VALUE(K62)))</f>
        <v>85</v>
      </c>
      <c r="M62" s="5" t="s">
        <v>30</v>
      </c>
      <c r="N62" s="5" t="str">
        <f aca="false">IF(L62="","",IF(M62="","",CONCATENATE("[",IF(M62="","",CONCATENATE("Al",IF(D62&gt;1,VALUE(D62),""),IF(E62=0,"",CONCATENATE(" O",IF(E62&gt;1,VALUE(E62),""))),IF(F62=0,"",CONCATENATE("(OH)",IF(F62&gt;1,VALUE(F62),""))),IF(G62=0,"",CONCATENATE("(OH2)",IF(G62&gt;1,VALUE(G62),""))))),"]",IF(M62="","",IF(J62&gt;1,(CONCATENATE(VALUE(J62),"+")),"+")))))</f>
        <v>[Al5(OH)11(OH2)]4+</v>
      </c>
    </row>
    <row r="63" s="4" customFormat="true" ht="14.05" hidden="false" customHeight="false" outlineLevel="0" collapsed="false">
      <c r="A63" s="5" t="n">
        <f aca="false">A62</f>
        <v>4</v>
      </c>
      <c r="B63" s="5" t="n">
        <f aca="false">B62</f>
        <v>0</v>
      </c>
      <c r="C63" s="5" t="n">
        <f aca="false">C62</f>
        <v>0</v>
      </c>
      <c r="D63" s="5" t="n">
        <f aca="false">D62</f>
        <v>5</v>
      </c>
      <c r="E63" s="5" t="n">
        <f aca="false">E62</f>
        <v>0</v>
      </c>
      <c r="F63" s="5" t="n">
        <f aca="false">F62+1</f>
        <v>12</v>
      </c>
      <c r="G63" s="5" t="n">
        <f aca="false">IF(((A63-2)*D63)+2-(E63+F63)&gt;-1,((A63-2)*D63)+2-(E63+F63),0)</f>
        <v>0</v>
      </c>
      <c r="H63" s="5" t="n">
        <f aca="false">H62</f>
        <v>0</v>
      </c>
      <c r="I63" s="5" t="n">
        <f aca="false">(27*D63)+(16*(E63+F63+G63))+(F63+(G63*2))</f>
        <v>339</v>
      </c>
      <c r="J63" s="5" t="n">
        <f aca="false">IF((3*D63)-(2*E63)-F63&gt;0, (3*D63)-(2*E63)-F63, "")</f>
        <v>3</v>
      </c>
      <c r="K63" s="6" t="n">
        <f aca="false">IF(J63="", "no cation", IF(E63+F63+G63&gt;((A63-2)*D63)+2,"low symmetry",I63/J63))</f>
        <v>113</v>
      </c>
      <c r="L63" s="7" t="n">
        <f aca="false">IF(J63="","",IF(K63="low symmetry","",VALUE(K63)))</f>
        <v>113</v>
      </c>
      <c r="M63" s="5" t="s">
        <v>30</v>
      </c>
      <c r="N63" s="5" t="str">
        <f aca="false">IF(L63="","",IF(M63="","",CONCATENATE("[",IF(M63="","",CONCATENATE("Al",IF(D63&gt;1,VALUE(D63),""),IF(E63=0,"",CONCATENATE(" O",IF(E63&gt;1,VALUE(E63),""))),IF(F63=0,"",CONCATENATE("(OH)",IF(F63&gt;1,VALUE(F63),""))),IF(G63=0,"",CONCATENATE("(OH2)",IF(G63&gt;1,VALUE(G63),""))))),"]",IF(M63="","",IF(J63&gt;1,(CONCATENATE(VALUE(J63),"+")),"+")))))</f>
        <v>[Al5(OH)12]3+</v>
      </c>
    </row>
    <row r="64" s="4" customFormat="true" ht="14.05" hidden="false" customHeight="false" outlineLevel="0" collapsed="false">
      <c r="A64" s="5" t="n">
        <f aca="false">A63</f>
        <v>4</v>
      </c>
      <c r="B64" s="5" t="n">
        <f aca="false">B63</f>
        <v>0</v>
      </c>
      <c r="C64" s="5" t="n">
        <f aca="false">C63</f>
        <v>0</v>
      </c>
      <c r="D64" s="3" t="n">
        <v>5</v>
      </c>
      <c r="E64" s="3" t="n">
        <v>2</v>
      </c>
      <c r="F64" s="5" t="n">
        <v>0</v>
      </c>
      <c r="G64" s="5" t="n">
        <f aca="false">IF(((A64-2)*D64)+2-(E64+F64)&gt;-1,((A64-2)*D64)+2-(E64+F64),0)</f>
        <v>10</v>
      </c>
      <c r="H64" s="5" t="n">
        <f aca="false">H63</f>
        <v>0</v>
      </c>
      <c r="I64" s="5" t="n">
        <f aca="false">(27*D64)+(16*(E64+F64+G64))+(F64+(G64*2))</f>
        <v>347</v>
      </c>
      <c r="J64" s="5" t="n">
        <f aca="false">IF((3*D64)-(2*E64)-F64&gt;0, (3*D64)-(2*E64)-F64, "")</f>
        <v>11</v>
      </c>
      <c r="K64" s="6" t="n">
        <f aca="false">IF(J64="", "no cation", IF(E64+F64+G64&gt;((A64-2)*D64)+2,"low symmetry",I64/J64))</f>
        <v>31.5454545454545</v>
      </c>
      <c r="L64" s="7" t="n">
        <f aca="false">IF(J64="","",IF(K64="low symmetry","",VALUE(K64)))</f>
        <v>31.5454545454545</v>
      </c>
      <c r="M64" s="5" t="s">
        <v>30</v>
      </c>
      <c r="N64" s="5" t="str">
        <f aca="false">IF(L64="","",IF(M64="","",CONCATENATE("[",IF(M64="","",CONCATENATE("Al",IF(D64&gt;1,VALUE(D64),""),IF(E64=0,"",CONCATENATE(" O",IF(E64&gt;1,VALUE(E64),""))),IF(F64=0,"",CONCATENATE("(OH)",IF(F64&gt;1,VALUE(F64),""))),IF(G64=0,"",CONCATENATE("(OH2)",IF(G64&gt;1,VALUE(G64),""))))),"]",IF(M64="","",IF(J64&gt;1,(CONCATENATE(VALUE(J64),"+")),"+")))))</f>
        <v>[Al5 O2(OH2)10]11+</v>
      </c>
    </row>
    <row r="65" s="4" customFormat="true" ht="14.05" hidden="false" customHeight="false" outlineLevel="0" collapsed="false">
      <c r="A65" s="5" t="n">
        <f aca="false">A64</f>
        <v>4</v>
      </c>
      <c r="B65" s="5" t="n">
        <f aca="false">B64</f>
        <v>0</v>
      </c>
      <c r="C65" s="5" t="n">
        <f aca="false">C64</f>
        <v>0</v>
      </c>
      <c r="D65" s="5" t="n">
        <f aca="false">D64</f>
        <v>5</v>
      </c>
      <c r="E65" s="5" t="n">
        <f aca="false">E64</f>
        <v>2</v>
      </c>
      <c r="F65" s="5" t="n">
        <f aca="false">F64+1</f>
        <v>1</v>
      </c>
      <c r="G65" s="5" t="n">
        <f aca="false">IF(((A65-2)*D65)+2-(E65+F65)&gt;-1,((A65-2)*D65)+2-(E65+F65),0)</f>
        <v>9</v>
      </c>
      <c r="H65" s="5" t="n">
        <f aca="false">H64</f>
        <v>0</v>
      </c>
      <c r="I65" s="5" t="n">
        <f aca="false">(27*D65)+(16*(E65+F65+G65))+(F65+(G65*2))</f>
        <v>346</v>
      </c>
      <c r="J65" s="5" t="n">
        <f aca="false">IF((3*D65)-(2*E65)-F65&gt;0, (3*D65)-(2*E65)-F65, "")</f>
        <v>10</v>
      </c>
      <c r="K65" s="6" t="n">
        <f aca="false">IF(J65="", "no cation", IF(E65+F65+G65&gt;((A65-2)*D65)+2,"low symmetry",I65/J65))</f>
        <v>34.6</v>
      </c>
      <c r="L65" s="7" t="n">
        <f aca="false">IF(J65="","",IF(K65="low symmetry","",VALUE(K65)))</f>
        <v>34.6</v>
      </c>
      <c r="M65" s="5" t="s">
        <v>30</v>
      </c>
      <c r="N65" s="5" t="str">
        <f aca="false">IF(L65="","",IF(M65="","",CONCATENATE("[",IF(M65="","",CONCATENATE("Al",IF(D65&gt;1,VALUE(D65),""),IF(E65=0,"",CONCATENATE(" O",IF(E65&gt;1,VALUE(E65),""))),IF(F65=0,"",CONCATENATE("(OH)",IF(F65&gt;1,VALUE(F65),""))),IF(G65=0,"",CONCATENATE("(OH2)",IF(G65&gt;1,VALUE(G65),""))))),"]",IF(M65="","",IF(J65&gt;1,(CONCATENATE(VALUE(J65),"+")),"+")))))</f>
        <v>[Al5 O2(OH)(OH2)9]10+</v>
      </c>
    </row>
    <row r="66" s="4" customFormat="true" ht="14.05" hidden="false" customHeight="false" outlineLevel="0" collapsed="false">
      <c r="A66" s="5" t="n">
        <f aca="false">A65</f>
        <v>4</v>
      </c>
      <c r="B66" s="5" t="n">
        <f aca="false">B65</f>
        <v>0</v>
      </c>
      <c r="C66" s="5" t="n">
        <f aca="false">C65</f>
        <v>0</v>
      </c>
      <c r="D66" s="5" t="n">
        <f aca="false">D65</f>
        <v>5</v>
      </c>
      <c r="E66" s="5" t="n">
        <f aca="false">E65</f>
        <v>2</v>
      </c>
      <c r="F66" s="5" t="n">
        <f aca="false">F65+1</f>
        <v>2</v>
      </c>
      <c r="G66" s="5" t="n">
        <f aca="false">IF(((A66-2)*D66)+2-(E66+F66)&gt;-1,((A66-2)*D66)+2-(E66+F66),0)</f>
        <v>8</v>
      </c>
      <c r="H66" s="5" t="n">
        <f aca="false">H65</f>
        <v>0</v>
      </c>
      <c r="I66" s="5" t="n">
        <f aca="false">(27*D66)+(16*(E66+F66+G66))+(F66+(G66*2))</f>
        <v>345</v>
      </c>
      <c r="J66" s="5" t="n">
        <f aca="false">IF((3*D66)-(2*E66)-F66&gt;0, (3*D66)-(2*E66)-F66, "")</f>
        <v>9</v>
      </c>
      <c r="K66" s="6" t="n">
        <f aca="false">IF(J66="", "no cation", IF(E66+F66+G66&gt;((A66-2)*D66)+2,"low symmetry",I66/J66))</f>
        <v>38.3333333333333</v>
      </c>
      <c r="L66" s="7" t="n">
        <f aca="false">IF(J66="","",IF(K66="low symmetry","",VALUE(K66)))</f>
        <v>38.3333333333333</v>
      </c>
      <c r="M66" s="5" t="s">
        <v>30</v>
      </c>
      <c r="N66" s="5" t="str">
        <f aca="false">IF(L66="","",IF(M66="","",CONCATENATE("[",IF(M66="","",CONCATENATE("Al",IF(D66&gt;1,VALUE(D66),""),IF(E66=0,"",CONCATENATE(" O",IF(E66&gt;1,VALUE(E66),""))),IF(F66=0,"",CONCATENATE("(OH)",IF(F66&gt;1,VALUE(F66),""))),IF(G66=0,"",CONCATENATE("(OH2)",IF(G66&gt;1,VALUE(G66),""))))),"]",IF(M66="","",IF(J66&gt;1,(CONCATENATE(VALUE(J66),"+")),"+")))))</f>
        <v>[Al5 O2(OH)2(OH2)8]9+</v>
      </c>
    </row>
    <row r="67" s="4" customFormat="true" ht="14.05" hidden="false" customHeight="false" outlineLevel="0" collapsed="false">
      <c r="A67" s="5" t="n">
        <f aca="false">A66</f>
        <v>4</v>
      </c>
      <c r="B67" s="5" t="n">
        <f aca="false">B66</f>
        <v>0</v>
      </c>
      <c r="C67" s="5" t="n">
        <f aca="false">C66</f>
        <v>0</v>
      </c>
      <c r="D67" s="5" t="n">
        <f aca="false">D66</f>
        <v>5</v>
      </c>
      <c r="E67" s="5" t="n">
        <f aca="false">E66</f>
        <v>2</v>
      </c>
      <c r="F67" s="5" t="n">
        <f aca="false">F66+1</f>
        <v>3</v>
      </c>
      <c r="G67" s="5" t="n">
        <f aca="false">IF(((A67-2)*D67)+2-(E67+F67)&gt;-1,((A67-2)*D67)+2-(E67+F67),0)</f>
        <v>7</v>
      </c>
      <c r="H67" s="5" t="n">
        <f aca="false">H66</f>
        <v>0</v>
      </c>
      <c r="I67" s="5" t="n">
        <f aca="false">(27*D67)+(16*(E67+F67+G67))+(F67+(G67*2))</f>
        <v>344</v>
      </c>
      <c r="J67" s="5" t="n">
        <f aca="false">IF((3*D67)-(2*E67)-F67&gt;0, (3*D67)-(2*E67)-F67, "")</f>
        <v>8</v>
      </c>
      <c r="K67" s="6" t="n">
        <f aca="false">IF(J67="", "no cation", IF(E67+F67+G67&gt;((A67-2)*D67)+2,"low symmetry",I67/J67))</f>
        <v>43</v>
      </c>
      <c r="L67" s="7" t="n">
        <f aca="false">IF(J67="","",IF(K67="low symmetry","",VALUE(K67)))</f>
        <v>43</v>
      </c>
      <c r="M67" s="5" t="s">
        <v>30</v>
      </c>
      <c r="N67" s="5" t="str">
        <f aca="false">IF(L67="","",IF(M67="","",CONCATENATE("[",IF(M67="","",CONCATENATE("Al",IF(D67&gt;1,VALUE(D67),""),IF(E67=0,"",CONCATENATE(" O",IF(E67&gt;1,VALUE(E67),""))),IF(F67=0,"",CONCATENATE("(OH)",IF(F67&gt;1,VALUE(F67),""))),IF(G67=0,"",CONCATENATE("(OH2)",IF(G67&gt;1,VALUE(G67),""))))),"]",IF(M67="","",IF(J67&gt;1,(CONCATENATE(VALUE(J67),"+")),"+")))))</f>
        <v>[Al5 O2(OH)3(OH2)7]8+</v>
      </c>
    </row>
    <row r="68" s="4" customFormat="true" ht="14.05" hidden="false" customHeight="false" outlineLevel="0" collapsed="false">
      <c r="A68" s="5" t="n">
        <f aca="false">A67</f>
        <v>4</v>
      </c>
      <c r="B68" s="5" t="n">
        <f aca="false">B67</f>
        <v>0</v>
      </c>
      <c r="C68" s="5" t="n">
        <f aca="false">C67</f>
        <v>0</v>
      </c>
      <c r="D68" s="5" t="n">
        <f aca="false">D67</f>
        <v>5</v>
      </c>
      <c r="E68" s="5" t="n">
        <f aca="false">E67</f>
        <v>2</v>
      </c>
      <c r="F68" s="5" t="n">
        <f aca="false">F67+1</f>
        <v>4</v>
      </c>
      <c r="G68" s="5" t="n">
        <f aca="false">IF(((A68-2)*D68)+2-(E68+F68)&gt;-1,((A68-2)*D68)+2-(E68+F68),0)</f>
        <v>6</v>
      </c>
      <c r="H68" s="5" t="n">
        <f aca="false">H67</f>
        <v>0</v>
      </c>
      <c r="I68" s="5" t="n">
        <f aca="false">(27*D68)+(16*(E68+F68+G68))+(F68+(G68*2))</f>
        <v>343</v>
      </c>
      <c r="J68" s="5" t="n">
        <f aca="false">IF((3*D68)-(2*E68)-F68&gt;0, (3*D68)-(2*E68)-F68, "")</f>
        <v>7</v>
      </c>
      <c r="K68" s="6" t="n">
        <f aca="false">IF(J68="", "no cation", IF(E68+F68+G68&gt;((A68-2)*D68)+2,"low symmetry",I68/J68))</f>
        <v>49</v>
      </c>
      <c r="L68" s="7" t="n">
        <f aca="false">IF(J68="","",IF(K68="low symmetry","",VALUE(K68)))</f>
        <v>49</v>
      </c>
      <c r="M68" s="5" t="s">
        <v>30</v>
      </c>
      <c r="N68" s="5" t="str">
        <f aca="false">IF(L68="","",IF(M68="","",CONCATENATE("[",IF(M68="","",CONCATENATE("Al",IF(D68&gt;1,VALUE(D68),""),IF(E68=0,"",CONCATENATE(" O",IF(E68&gt;1,VALUE(E68),""))),IF(F68=0,"",CONCATENATE("(OH)",IF(F68&gt;1,VALUE(F68),""))),IF(G68=0,"",CONCATENATE("(OH2)",IF(G68&gt;1,VALUE(G68),""))))),"]",IF(M68="","",IF(J68&gt;1,(CONCATENATE(VALUE(J68),"+")),"+")))))</f>
        <v>[Al5 O2(OH)4(OH2)6]7+</v>
      </c>
    </row>
    <row r="69" s="4" customFormat="true" ht="14.05" hidden="false" customHeight="false" outlineLevel="0" collapsed="false">
      <c r="A69" s="5" t="n">
        <f aca="false">A68</f>
        <v>4</v>
      </c>
      <c r="B69" s="5" t="n">
        <f aca="false">B68</f>
        <v>0</v>
      </c>
      <c r="C69" s="5" t="n">
        <f aca="false">C68</f>
        <v>0</v>
      </c>
      <c r="D69" s="5" t="n">
        <f aca="false">D68</f>
        <v>5</v>
      </c>
      <c r="E69" s="5" t="n">
        <f aca="false">E68</f>
        <v>2</v>
      </c>
      <c r="F69" s="5" t="n">
        <f aca="false">F68+1</f>
        <v>5</v>
      </c>
      <c r="G69" s="5" t="n">
        <f aca="false">IF(((A69-2)*D69)+2-(E69+F69)&gt;-1,((A69-2)*D69)+2-(E69+F69),0)</f>
        <v>5</v>
      </c>
      <c r="H69" s="5" t="n">
        <f aca="false">H68</f>
        <v>0</v>
      </c>
      <c r="I69" s="5" t="n">
        <f aca="false">(27*D69)+(16*(E69+F69+G69))+(F69+(G69*2))</f>
        <v>342</v>
      </c>
      <c r="J69" s="5" t="n">
        <f aca="false">IF((3*D69)-(2*E69)-F69&gt;0, (3*D69)-(2*E69)-F69, "")</f>
        <v>6</v>
      </c>
      <c r="K69" s="6" t="n">
        <f aca="false">IF(J69="", "no cation", IF(E69+F69+G69&gt;((A69-2)*D69)+2,"low symmetry",I69/J69))</f>
        <v>57</v>
      </c>
      <c r="L69" s="7" t="n">
        <f aca="false">IF(J69="","",IF(K69="low symmetry","",VALUE(K69)))</f>
        <v>57</v>
      </c>
      <c r="M69" s="5" t="s">
        <v>30</v>
      </c>
      <c r="N69" s="5" t="str">
        <f aca="false">IF(L69="","",IF(M69="","",CONCATENATE("[",IF(M69="","",CONCATENATE("Al",IF(D69&gt;1,VALUE(D69),""),IF(E69=0,"",CONCATENATE(" O",IF(E69&gt;1,VALUE(E69),""))),IF(F69=0,"",CONCATENATE("(OH)",IF(F69&gt;1,VALUE(F69),""))),IF(G69=0,"",CONCATENATE("(OH2)",IF(G69&gt;1,VALUE(G69),""))))),"]",IF(M69="","",IF(J69&gt;1,(CONCATENATE(VALUE(J69),"+")),"+")))))</f>
        <v>[Al5 O2(OH)5(OH2)5]6+</v>
      </c>
    </row>
    <row r="70" s="4" customFormat="true" ht="14.05" hidden="false" customHeight="false" outlineLevel="0" collapsed="false">
      <c r="A70" s="5" t="n">
        <f aca="false">A69</f>
        <v>4</v>
      </c>
      <c r="B70" s="5" t="n">
        <f aca="false">B69</f>
        <v>0</v>
      </c>
      <c r="C70" s="5" t="n">
        <f aca="false">C69</f>
        <v>0</v>
      </c>
      <c r="D70" s="5" t="n">
        <f aca="false">D69</f>
        <v>5</v>
      </c>
      <c r="E70" s="5" t="n">
        <f aca="false">E69</f>
        <v>2</v>
      </c>
      <c r="F70" s="5" t="n">
        <f aca="false">F69+1</f>
        <v>6</v>
      </c>
      <c r="G70" s="5" t="n">
        <f aca="false">IF(((A70-2)*D70)+2-(E70+F70)&gt;-1,((A70-2)*D70)+2-(E70+F70),0)</f>
        <v>4</v>
      </c>
      <c r="H70" s="5" t="n">
        <f aca="false">H69</f>
        <v>0</v>
      </c>
      <c r="I70" s="5" t="n">
        <f aca="false">(27*D70)+(16*(E70+F70+G70))+(F70+(G70*2))</f>
        <v>341</v>
      </c>
      <c r="J70" s="5" t="n">
        <f aca="false">IF((3*D70)-(2*E70)-F70&gt;0, (3*D70)-(2*E70)-F70, "")</f>
        <v>5</v>
      </c>
      <c r="K70" s="6" t="n">
        <f aca="false">IF(J70="", "no cation", IF(E70+F70+G70&gt;((A70-2)*D70)+2,"low symmetry",I70/J70))</f>
        <v>68.2</v>
      </c>
      <c r="L70" s="7" t="n">
        <f aca="false">IF(J70="","",IF(K70="low symmetry","",VALUE(K70)))</f>
        <v>68.2</v>
      </c>
      <c r="M70" s="5" t="s">
        <v>30</v>
      </c>
      <c r="N70" s="5" t="str">
        <f aca="false">IF(L70="","",IF(M70="","",CONCATENATE("[",IF(M70="","",CONCATENATE("Al",IF(D70&gt;1,VALUE(D70),""),IF(E70=0,"",CONCATENATE(" O",IF(E70&gt;1,VALUE(E70),""))),IF(F70=0,"",CONCATENATE("(OH)",IF(F70&gt;1,VALUE(F70),""))),IF(G70=0,"",CONCATENATE("(OH2)",IF(G70&gt;1,VALUE(G70),""))))),"]",IF(M70="","",IF(J70&gt;1,(CONCATENATE(VALUE(J70),"+")),"+")))))</f>
        <v>[Al5 O2(OH)6(OH2)4]5+</v>
      </c>
    </row>
    <row r="71" s="4" customFormat="true" ht="14.05" hidden="false" customHeight="false" outlineLevel="0" collapsed="false">
      <c r="A71" s="5" t="n">
        <f aca="false">A70</f>
        <v>4</v>
      </c>
      <c r="B71" s="5" t="n">
        <f aca="false">B70</f>
        <v>0</v>
      </c>
      <c r="C71" s="5" t="n">
        <f aca="false">C70</f>
        <v>0</v>
      </c>
      <c r="D71" s="5" t="n">
        <f aca="false">D70</f>
        <v>5</v>
      </c>
      <c r="E71" s="5" t="n">
        <f aca="false">E70</f>
        <v>2</v>
      </c>
      <c r="F71" s="5" t="n">
        <f aca="false">F70+1</f>
        <v>7</v>
      </c>
      <c r="G71" s="5" t="n">
        <f aca="false">IF(((A71-2)*D71)+2-(E71+F71)&gt;-1,((A71-2)*D71)+2-(E71+F71),0)</f>
        <v>3</v>
      </c>
      <c r="H71" s="5" t="n">
        <f aca="false">H70</f>
        <v>0</v>
      </c>
      <c r="I71" s="5" t="n">
        <f aca="false">(27*D71)+(16*(E71+F71+G71))+(F71+(G71*2))</f>
        <v>340</v>
      </c>
      <c r="J71" s="5" t="n">
        <f aca="false">IF((3*D71)-(2*E71)-F71&gt;0, (3*D71)-(2*E71)-F71, "")</f>
        <v>4</v>
      </c>
      <c r="K71" s="6" t="n">
        <f aca="false">IF(J71="", "no cation", IF(E71+F71+G71&gt;((A71-2)*D71)+2,"low symmetry",I71/J71))</f>
        <v>85</v>
      </c>
      <c r="L71" s="7" t="n">
        <f aca="false">IF(J71="","",IF(K71="low symmetry","",VALUE(K71)))</f>
        <v>85</v>
      </c>
      <c r="M71" s="5" t="s">
        <v>30</v>
      </c>
      <c r="N71" s="5" t="str">
        <f aca="false">IF(L71="","",IF(M71="","",CONCATENATE("[",IF(M71="","",CONCATENATE("Al",IF(D71&gt;1,VALUE(D71),""),IF(E71=0,"",CONCATENATE(" O",IF(E71&gt;1,VALUE(E71),""))),IF(F71=0,"",CONCATENATE("(OH)",IF(F71&gt;1,VALUE(F71),""))),IF(G71=0,"",CONCATENATE("(OH2)",IF(G71&gt;1,VALUE(G71),""))))),"]",IF(M71="","",IF(J71&gt;1,(CONCATENATE(VALUE(J71),"+")),"+")))))</f>
        <v>[Al5 O2(OH)7(OH2)3]4+</v>
      </c>
    </row>
    <row r="72" s="4" customFormat="true" ht="14.05" hidden="false" customHeight="false" outlineLevel="0" collapsed="false">
      <c r="A72" s="5" t="n">
        <f aca="false">A71</f>
        <v>4</v>
      </c>
      <c r="B72" s="5" t="n">
        <f aca="false">B71</f>
        <v>0</v>
      </c>
      <c r="C72" s="5" t="n">
        <f aca="false">C71</f>
        <v>0</v>
      </c>
      <c r="D72" s="5" t="n">
        <f aca="false">D71</f>
        <v>5</v>
      </c>
      <c r="E72" s="5" t="n">
        <f aca="false">E71</f>
        <v>2</v>
      </c>
      <c r="F72" s="5" t="n">
        <f aca="false">F71+1</f>
        <v>8</v>
      </c>
      <c r="G72" s="5" t="n">
        <f aca="false">IF(((A72-2)*D72)+2-(E72+F72)&gt;-1,((A72-2)*D72)+2-(E72+F72),0)</f>
        <v>2</v>
      </c>
      <c r="H72" s="5" t="n">
        <f aca="false">H71</f>
        <v>0</v>
      </c>
      <c r="I72" s="5" t="n">
        <f aca="false">(27*D72)+(16*(E72+F72+G72))+(F72+(G72*2))</f>
        <v>339</v>
      </c>
      <c r="J72" s="5" t="n">
        <f aca="false">IF((3*D72)-(2*E72)-F72&gt;0, (3*D72)-(2*E72)-F72, "")</f>
        <v>3</v>
      </c>
      <c r="K72" s="6" t="n">
        <f aca="false">IF(J72="", "no cation", IF(E72+F72+G72&gt;((A72-2)*D72)+2,"low symmetry",I72/J72))</f>
        <v>113</v>
      </c>
      <c r="L72" s="7" t="n">
        <f aca="false">IF(J72="","",IF(K72="low symmetry","",VALUE(K72)))</f>
        <v>113</v>
      </c>
      <c r="M72" s="5" t="s">
        <v>30</v>
      </c>
      <c r="N72" s="5" t="str">
        <f aca="false">IF(L72="","",IF(M72="","",CONCATENATE("[",IF(M72="","",CONCATENATE("Al",IF(D72&gt;1,VALUE(D72),""),IF(E72=0,"",CONCATENATE(" O",IF(E72&gt;1,VALUE(E72),""))),IF(F72=0,"",CONCATENATE("(OH)",IF(F72&gt;1,VALUE(F72),""))),IF(G72=0,"",CONCATENATE("(OH2)",IF(G72&gt;1,VALUE(G72),""))))),"]",IF(M72="","",IF(J72&gt;1,(CONCATENATE(VALUE(J72),"+")),"+")))))</f>
        <v>[Al5 O2(OH)8(OH2)2]3+</v>
      </c>
    </row>
    <row r="73" s="4" customFormat="true" ht="14.05" hidden="false" customHeight="false" outlineLevel="0" collapsed="false">
      <c r="A73" s="5" t="n">
        <f aca="false">A72</f>
        <v>4</v>
      </c>
      <c r="B73" s="5" t="n">
        <f aca="false">B72</f>
        <v>0</v>
      </c>
      <c r="C73" s="5" t="n">
        <f aca="false">C72</f>
        <v>0</v>
      </c>
      <c r="D73" s="5" t="n">
        <f aca="false">D72</f>
        <v>5</v>
      </c>
      <c r="E73" s="5" t="n">
        <f aca="false">E72</f>
        <v>2</v>
      </c>
      <c r="F73" s="5" t="n">
        <f aca="false">F72+1</f>
        <v>9</v>
      </c>
      <c r="G73" s="5" t="n">
        <f aca="false">IF(((A73-2)*D73)+2-(E73+F73)&gt;-1,((A73-2)*D73)+2-(E73+F73),0)</f>
        <v>1</v>
      </c>
      <c r="H73" s="5" t="n">
        <f aca="false">H72</f>
        <v>0</v>
      </c>
      <c r="I73" s="5" t="n">
        <f aca="false">(27*D73)+(16*(E73+F73+G73))+(F73+(G73*2))</f>
        <v>338</v>
      </c>
      <c r="J73" s="5" t="n">
        <f aca="false">IF((3*D73)-(2*E73)-F73&gt;0, (3*D73)-(2*E73)-F73, "")</f>
        <v>2</v>
      </c>
      <c r="K73" s="6" t="n">
        <f aca="false">IF(J73="", "no cation", IF(E73+F73+G73&gt;((A73-2)*D73)+2,"low symmetry",I73/J73))</f>
        <v>169</v>
      </c>
      <c r="L73" s="7" t="n">
        <f aca="false">IF(J73="","",IF(K73="low symmetry","",VALUE(K73)))</f>
        <v>169</v>
      </c>
      <c r="M73" s="5" t="s">
        <v>30</v>
      </c>
      <c r="N73" s="5" t="str">
        <f aca="false">IF(L73="","",IF(M73="","",CONCATENATE("[",IF(M73="","",CONCATENATE("Al",IF(D73&gt;1,VALUE(D73),""),IF(E73=0,"",CONCATENATE(" O",IF(E73&gt;1,VALUE(E73),""))),IF(F73=0,"",CONCATENATE("(OH)",IF(F73&gt;1,VALUE(F73),""))),IF(G73=0,"",CONCATENATE("(OH2)",IF(G73&gt;1,VALUE(G73),""))))),"]",IF(M73="","",IF(J73&gt;1,(CONCATENATE(VALUE(J73),"+")),"+")))))</f>
        <v>[Al5 O2(OH)9(OH2)]2+</v>
      </c>
    </row>
    <row r="74" s="4" customFormat="true" ht="14.05" hidden="false" customHeight="false" outlineLevel="0" collapsed="false">
      <c r="A74" s="5" t="n">
        <f aca="false">A73</f>
        <v>4</v>
      </c>
      <c r="B74" s="5" t="n">
        <f aca="false">B73</f>
        <v>0</v>
      </c>
      <c r="C74" s="5" t="n">
        <f aca="false">C73</f>
        <v>0</v>
      </c>
      <c r="D74" s="5" t="n">
        <f aca="false">D73</f>
        <v>5</v>
      </c>
      <c r="E74" s="5" t="n">
        <f aca="false">E73</f>
        <v>2</v>
      </c>
      <c r="F74" s="5" t="n">
        <f aca="false">F73+1</f>
        <v>10</v>
      </c>
      <c r="G74" s="5" t="n">
        <f aca="false">IF(((A74-2)*D74)+2-(E74+F74)&gt;-1,((A74-2)*D74)+2-(E74+F74),0)</f>
        <v>0</v>
      </c>
      <c r="H74" s="5" t="n">
        <f aca="false">H73</f>
        <v>0</v>
      </c>
      <c r="I74" s="5" t="n">
        <f aca="false">(27*D74)+(16*(E74+F74+G74))+(F74+(G74*2))</f>
        <v>337</v>
      </c>
      <c r="J74" s="5" t="n">
        <f aca="false">IF((3*D74)-(2*E74)-F74&gt;0, (3*D74)-(2*E74)-F74, "")</f>
        <v>1</v>
      </c>
      <c r="K74" s="6" t="n">
        <f aca="false">IF(J74="", "no cation", IF(E74+F74+G74&gt;((A74-2)*D74)+2,"low symmetry",I74/J74))</f>
        <v>337</v>
      </c>
      <c r="L74" s="7" t="n">
        <f aca="false">IF(J74="","",IF(K74="low symmetry","",VALUE(K74)))</f>
        <v>337</v>
      </c>
      <c r="M74" s="5" t="s">
        <v>30</v>
      </c>
      <c r="N74" s="5" t="str">
        <f aca="false">IF(L74="","",IF(M74="","",CONCATENATE("[",IF(M74="","",CONCATENATE("Al",IF(D74&gt;1,VALUE(D74),""),IF(E74=0,"",CONCATENATE(" O",IF(E74&gt;1,VALUE(E74),""))),IF(F74=0,"",CONCATENATE("(OH)",IF(F74&gt;1,VALUE(F74),""))),IF(G74=0,"",CONCATENATE("(OH2)",IF(G74&gt;1,VALUE(G74),""))))),"]",IF(M74="","",IF(J74&gt;1,(CONCATENATE(VALUE(J74),"+")),"+")))))</f>
        <v>[Al5 O2(OH)10]+</v>
      </c>
    </row>
    <row r="75" s="4" customFormat="true" ht="14.05" hidden="false" customHeight="false" outlineLevel="0" collapsed="false">
      <c r="A75" s="5" t="n">
        <f aca="false">A74</f>
        <v>4</v>
      </c>
      <c r="B75" s="5" t="n">
        <f aca="false">B74</f>
        <v>0</v>
      </c>
      <c r="C75" s="5" t="n">
        <f aca="false">C74</f>
        <v>0</v>
      </c>
      <c r="D75" s="3" t="n">
        <v>5</v>
      </c>
      <c r="E75" s="3" t="n">
        <v>4</v>
      </c>
      <c r="F75" s="5" t="n">
        <v>0</v>
      </c>
      <c r="G75" s="5" t="n">
        <f aca="false">IF(((A75-2)*D75)+2-(E75+F75)&gt;-1,((A75-2)*D75)+2-(E75+F75),0)</f>
        <v>8</v>
      </c>
      <c r="H75" s="5" t="n">
        <f aca="false">H74</f>
        <v>0</v>
      </c>
      <c r="I75" s="5" t="n">
        <f aca="false">(27*D75)+(16*(E75+F75+G75))+(F75+(G75*2))</f>
        <v>343</v>
      </c>
      <c r="J75" s="5" t="n">
        <f aca="false">IF((3*D75)-(2*E75)-F75&gt;0, (3*D75)-(2*E75)-F75, "")</f>
        <v>7</v>
      </c>
      <c r="K75" s="6" t="n">
        <f aca="false">IF(J75="", "no cation", IF(E75+F75+G75&gt;((A75-2)*D75)+2,"low symmetry",I75/J75))</f>
        <v>49</v>
      </c>
      <c r="L75" s="7" t="n">
        <f aca="false">IF(J75="","",IF(K75="low symmetry","",VALUE(K75)))</f>
        <v>49</v>
      </c>
      <c r="M75" s="5" t="s">
        <v>30</v>
      </c>
      <c r="N75" s="5" t="str">
        <f aca="false">IF(L75="","",IF(M75="","",CONCATENATE("[",IF(M75="","",CONCATENATE("Al",IF(D75&gt;1,VALUE(D75),""),IF(E75=0,"",CONCATENATE(" O",IF(E75&gt;1,VALUE(E75),""))),IF(F75=0,"",CONCATENATE("(OH)",IF(F75&gt;1,VALUE(F75),""))),IF(G75=0,"",CONCATENATE("(OH2)",IF(G75&gt;1,VALUE(G75),""))))),"]",IF(M75="","",IF(J75&gt;1,(CONCATENATE(VALUE(J75),"+")),"+")))))</f>
        <v>[Al5 O4(OH2)8]7+</v>
      </c>
    </row>
    <row r="76" s="4" customFormat="true" ht="14.05" hidden="false" customHeight="false" outlineLevel="0" collapsed="false">
      <c r="A76" s="5" t="n">
        <f aca="false">A75</f>
        <v>4</v>
      </c>
      <c r="B76" s="5" t="n">
        <f aca="false">B75</f>
        <v>0</v>
      </c>
      <c r="C76" s="5" t="n">
        <f aca="false">C75</f>
        <v>0</v>
      </c>
      <c r="D76" s="5" t="n">
        <f aca="false">D75</f>
        <v>5</v>
      </c>
      <c r="E76" s="5" t="n">
        <f aca="false">E75</f>
        <v>4</v>
      </c>
      <c r="F76" s="5" t="n">
        <f aca="false">F75+1</f>
        <v>1</v>
      </c>
      <c r="G76" s="5" t="n">
        <f aca="false">IF(((A76-2)*D76)+2-(E76+F76)&gt;-1,((A76-2)*D76)+2-(E76+F76),0)</f>
        <v>7</v>
      </c>
      <c r="H76" s="5" t="n">
        <f aca="false">H75</f>
        <v>0</v>
      </c>
      <c r="I76" s="5" t="n">
        <f aca="false">(27*D76)+(16*(E76+F76+G76))+(F76+(G76*2))</f>
        <v>342</v>
      </c>
      <c r="J76" s="5" t="n">
        <f aca="false">IF((3*D76)-(2*E76)-F76&gt;0, (3*D76)-(2*E76)-F76, "")</f>
        <v>6</v>
      </c>
      <c r="K76" s="6" t="n">
        <f aca="false">IF(J76="", "no cation", IF(E76+F76+G76&gt;((A76-2)*D76)+2,"low symmetry",I76/J76))</f>
        <v>57</v>
      </c>
      <c r="L76" s="7" t="n">
        <f aca="false">IF(J76="","",IF(K76="low symmetry","",VALUE(K76)))</f>
        <v>57</v>
      </c>
      <c r="M76" s="5" t="s">
        <v>30</v>
      </c>
      <c r="N76" s="5" t="str">
        <f aca="false">IF(L76="","",IF(M76="","",CONCATENATE("[",IF(M76="","",CONCATENATE("Al",IF(D76&gt;1,VALUE(D76),""),IF(E76=0,"",CONCATENATE(" O",IF(E76&gt;1,VALUE(E76),""))),IF(F76=0,"",CONCATENATE("(OH)",IF(F76&gt;1,VALUE(F76),""))),IF(G76=0,"",CONCATENATE("(OH2)",IF(G76&gt;1,VALUE(G76),""))))),"]",IF(M76="","",IF(J76&gt;1,(CONCATENATE(VALUE(J76),"+")),"+")))))</f>
        <v>[Al5 O4(OH)(OH2)7]6+</v>
      </c>
    </row>
    <row r="77" s="4" customFormat="true" ht="14.05" hidden="false" customHeight="false" outlineLevel="0" collapsed="false">
      <c r="A77" s="5" t="n">
        <f aca="false">A76</f>
        <v>4</v>
      </c>
      <c r="B77" s="5" t="n">
        <f aca="false">B76</f>
        <v>0</v>
      </c>
      <c r="C77" s="5" t="n">
        <f aca="false">C76</f>
        <v>0</v>
      </c>
      <c r="D77" s="5" t="n">
        <f aca="false">D76</f>
        <v>5</v>
      </c>
      <c r="E77" s="5" t="n">
        <f aca="false">E76</f>
        <v>4</v>
      </c>
      <c r="F77" s="5" t="n">
        <f aca="false">F76+1</f>
        <v>2</v>
      </c>
      <c r="G77" s="5" t="n">
        <f aca="false">IF(((A77-2)*D77)+2-(E77+F77)&gt;-1,((A77-2)*D77)+2-(E77+F77),0)</f>
        <v>6</v>
      </c>
      <c r="H77" s="5" t="n">
        <f aca="false">H76</f>
        <v>0</v>
      </c>
      <c r="I77" s="5" t="n">
        <f aca="false">(27*D77)+(16*(E77+F77+G77))+(F77+(G77*2))</f>
        <v>341</v>
      </c>
      <c r="J77" s="5" t="n">
        <f aca="false">IF((3*D77)-(2*E77)-F77&gt;0, (3*D77)-(2*E77)-F77, "")</f>
        <v>5</v>
      </c>
      <c r="K77" s="6" t="n">
        <f aca="false">IF(J77="", "no cation", IF(E77+F77+G77&gt;((A77-2)*D77)+2,"low symmetry",I77/J77))</f>
        <v>68.2</v>
      </c>
      <c r="L77" s="7" t="n">
        <f aca="false">IF(J77="","",IF(K77="low symmetry","",VALUE(K77)))</f>
        <v>68.2</v>
      </c>
      <c r="M77" s="5" t="s">
        <v>30</v>
      </c>
      <c r="N77" s="5" t="str">
        <f aca="false">IF(L77="","",IF(M77="","",CONCATENATE("[",IF(M77="","",CONCATENATE("Al",IF(D77&gt;1,VALUE(D77),""),IF(E77=0,"",CONCATENATE(" O",IF(E77&gt;1,VALUE(E77),""))),IF(F77=0,"",CONCATENATE("(OH)",IF(F77&gt;1,VALUE(F77),""))),IF(G77=0,"",CONCATENATE("(OH2)",IF(G77&gt;1,VALUE(G77),""))))),"]",IF(M77="","",IF(J77&gt;1,(CONCATENATE(VALUE(J77),"+")),"+")))))</f>
        <v>[Al5 O4(OH)2(OH2)6]5+</v>
      </c>
    </row>
    <row r="78" s="4" customFormat="true" ht="14.05" hidden="false" customHeight="false" outlineLevel="0" collapsed="false">
      <c r="A78" s="5" t="n">
        <f aca="false">A77</f>
        <v>4</v>
      </c>
      <c r="B78" s="5" t="n">
        <f aca="false">B77</f>
        <v>0</v>
      </c>
      <c r="C78" s="5" t="n">
        <f aca="false">C77</f>
        <v>0</v>
      </c>
      <c r="D78" s="5" t="n">
        <f aca="false">D77</f>
        <v>5</v>
      </c>
      <c r="E78" s="5" t="n">
        <f aca="false">E77</f>
        <v>4</v>
      </c>
      <c r="F78" s="5" t="n">
        <f aca="false">F77+1</f>
        <v>3</v>
      </c>
      <c r="G78" s="5" t="n">
        <f aca="false">IF(((A78-2)*D78)+2-(E78+F78)&gt;-1,((A78-2)*D78)+2-(E78+F78),0)</f>
        <v>5</v>
      </c>
      <c r="H78" s="5" t="n">
        <f aca="false">H77</f>
        <v>0</v>
      </c>
      <c r="I78" s="5" t="n">
        <f aca="false">(27*D78)+(16*(E78+F78+G78))+(F78+(G78*2))</f>
        <v>340</v>
      </c>
      <c r="J78" s="5" t="n">
        <f aca="false">IF((3*D78)-(2*E78)-F78&gt;0, (3*D78)-(2*E78)-F78, "")</f>
        <v>4</v>
      </c>
      <c r="K78" s="6" t="n">
        <f aca="false">IF(J78="", "no cation", IF(E78+F78+G78&gt;((A78-2)*D78)+2,"low symmetry",I78/J78))</f>
        <v>85</v>
      </c>
      <c r="L78" s="7" t="n">
        <f aca="false">IF(J78="","",IF(K78="low symmetry","",VALUE(K78)))</f>
        <v>85</v>
      </c>
      <c r="M78" s="5" t="s">
        <v>30</v>
      </c>
      <c r="N78" s="5" t="str">
        <f aca="false">IF(L78="","",IF(M78="","",CONCATENATE("[",IF(M78="","",CONCATENATE("Al",IF(D78&gt;1,VALUE(D78),""),IF(E78=0,"",CONCATENATE(" O",IF(E78&gt;1,VALUE(E78),""))),IF(F78=0,"",CONCATENATE("(OH)",IF(F78&gt;1,VALUE(F78),""))),IF(G78=0,"",CONCATENATE("(OH2)",IF(G78&gt;1,VALUE(G78),""))))),"]",IF(M78="","",IF(J78&gt;1,(CONCATENATE(VALUE(J78),"+")),"+")))))</f>
        <v>[Al5 O4(OH)3(OH2)5]4+</v>
      </c>
    </row>
    <row r="79" s="4" customFormat="true" ht="14.05" hidden="false" customHeight="false" outlineLevel="0" collapsed="false">
      <c r="A79" s="5" t="n">
        <f aca="false">A78</f>
        <v>4</v>
      </c>
      <c r="B79" s="5" t="n">
        <f aca="false">B78</f>
        <v>0</v>
      </c>
      <c r="C79" s="5" t="n">
        <f aca="false">C78</f>
        <v>0</v>
      </c>
      <c r="D79" s="5" t="n">
        <f aca="false">D78</f>
        <v>5</v>
      </c>
      <c r="E79" s="5" t="n">
        <f aca="false">E78</f>
        <v>4</v>
      </c>
      <c r="F79" s="5" t="n">
        <f aca="false">F78+1</f>
        <v>4</v>
      </c>
      <c r="G79" s="5" t="n">
        <f aca="false">IF(((A79-2)*D79)+2-(E79+F79)&gt;-1,((A79-2)*D79)+2-(E79+F79),0)</f>
        <v>4</v>
      </c>
      <c r="H79" s="5" t="n">
        <f aca="false">H78</f>
        <v>0</v>
      </c>
      <c r="I79" s="5" t="n">
        <f aca="false">(27*D79)+(16*(E79+F79+G79))+(F79+(G79*2))</f>
        <v>339</v>
      </c>
      <c r="J79" s="5" t="n">
        <f aca="false">IF((3*D79)-(2*E79)-F79&gt;0, (3*D79)-(2*E79)-F79, "")</f>
        <v>3</v>
      </c>
      <c r="K79" s="6" t="n">
        <f aca="false">IF(J79="", "no cation", IF(E79+F79+G79&gt;((A79-2)*D79)+2,"low symmetry",I79/J79))</f>
        <v>113</v>
      </c>
      <c r="L79" s="7" t="n">
        <f aca="false">IF(J79="","",IF(K79="low symmetry","",VALUE(K79)))</f>
        <v>113</v>
      </c>
      <c r="M79" s="5" t="s">
        <v>30</v>
      </c>
      <c r="N79" s="5" t="str">
        <f aca="false">IF(L79="","",IF(M79="","",CONCATENATE("[",IF(M79="","",CONCATENATE("Al",IF(D79&gt;1,VALUE(D79),""),IF(E79=0,"",CONCATENATE(" O",IF(E79&gt;1,VALUE(E79),""))),IF(F79=0,"",CONCATENATE("(OH)",IF(F79&gt;1,VALUE(F79),""))),IF(G79=0,"",CONCATENATE("(OH2)",IF(G79&gt;1,VALUE(G79),""))))),"]",IF(M79="","",IF(J79&gt;1,(CONCATENATE(VALUE(J79),"+")),"+")))))</f>
        <v>[Al5 O4(OH)4(OH2)4]3+</v>
      </c>
    </row>
    <row r="80" s="4" customFormat="true" ht="14.05" hidden="false" customHeight="false" outlineLevel="0" collapsed="false">
      <c r="A80" s="5" t="n">
        <f aca="false">A79</f>
        <v>4</v>
      </c>
      <c r="B80" s="5" t="n">
        <f aca="false">B79</f>
        <v>0</v>
      </c>
      <c r="C80" s="5" t="n">
        <f aca="false">C79</f>
        <v>0</v>
      </c>
      <c r="D80" s="5" t="n">
        <f aca="false">D79</f>
        <v>5</v>
      </c>
      <c r="E80" s="5" t="n">
        <f aca="false">E79</f>
        <v>4</v>
      </c>
      <c r="F80" s="5" t="n">
        <f aca="false">F79+1</f>
        <v>5</v>
      </c>
      <c r="G80" s="5" t="n">
        <f aca="false">IF(((A80-2)*D80)+2-(E80+F80)&gt;-1,((A80-2)*D80)+2-(E80+F80),0)</f>
        <v>3</v>
      </c>
      <c r="H80" s="5" t="n">
        <f aca="false">H79</f>
        <v>0</v>
      </c>
      <c r="I80" s="5" t="n">
        <f aca="false">(27*D80)+(16*(E80+F80+G80))+(F80+(G80*2))</f>
        <v>338</v>
      </c>
      <c r="J80" s="5" t="n">
        <f aca="false">IF((3*D80)-(2*E80)-F80&gt;0, (3*D80)-(2*E80)-F80, "")</f>
        <v>2</v>
      </c>
      <c r="K80" s="6" t="n">
        <f aca="false">IF(J80="", "no cation", IF(E80+F80+G80&gt;((A80-2)*D80)+2,"low symmetry",I80/J80))</f>
        <v>169</v>
      </c>
      <c r="L80" s="7" t="n">
        <f aca="false">IF(J80="","",IF(K80="low symmetry","",VALUE(K80)))</f>
        <v>169</v>
      </c>
      <c r="M80" s="5" t="s">
        <v>30</v>
      </c>
      <c r="N80" s="5" t="str">
        <f aca="false">IF(L80="","",IF(M80="","",CONCATENATE("[",IF(M80="","",CONCATENATE("Al",IF(D80&gt;1,VALUE(D80),""),IF(E80=0,"",CONCATENATE(" O",IF(E80&gt;1,VALUE(E80),""))),IF(F80=0,"",CONCATENATE("(OH)",IF(F80&gt;1,VALUE(F80),""))),IF(G80=0,"",CONCATENATE("(OH2)",IF(G80&gt;1,VALUE(G80),""))))),"]",IF(M80="","",IF(J80&gt;1,(CONCATENATE(VALUE(J80),"+")),"+")))))</f>
        <v>[Al5 O4(OH)5(OH2)3]2+</v>
      </c>
    </row>
    <row r="81" s="4" customFormat="true" ht="14.05" hidden="false" customHeight="false" outlineLevel="0" collapsed="false">
      <c r="A81" s="5" t="n">
        <f aca="false">A80</f>
        <v>4</v>
      </c>
      <c r="B81" s="5" t="n">
        <f aca="false">B80</f>
        <v>0</v>
      </c>
      <c r="C81" s="5" t="n">
        <f aca="false">C80</f>
        <v>0</v>
      </c>
      <c r="D81" s="5" t="n">
        <f aca="false">D80</f>
        <v>5</v>
      </c>
      <c r="E81" s="5" t="n">
        <f aca="false">E80</f>
        <v>4</v>
      </c>
      <c r="F81" s="5" t="n">
        <f aca="false">F80+1</f>
        <v>6</v>
      </c>
      <c r="G81" s="5" t="n">
        <f aca="false">IF(((A81-2)*D81)+2-(E81+F81)&gt;-1,((A81-2)*D81)+2-(E81+F81),0)</f>
        <v>2</v>
      </c>
      <c r="H81" s="5" t="n">
        <f aca="false">H80</f>
        <v>0</v>
      </c>
      <c r="I81" s="5" t="n">
        <f aca="false">(27*D81)+(16*(E81+F81+G81))+(F81+(G81*2))</f>
        <v>337</v>
      </c>
      <c r="J81" s="5" t="n">
        <f aca="false">IF((3*D81)-(2*E81)-F81&gt;0, (3*D81)-(2*E81)-F81, "")</f>
        <v>1</v>
      </c>
      <c r="K81" s="6" t="n">
        <f aca="false">IF(J81="", "no cation", IF(E81+F81+G81&gt;((A81-2)*D81)+2,"low symmetry",I81/J81))</f>
        <v>337</v>
      </c>
      <c r="L81" s="7" t="n">
        <f aca="false">IF(J81="","",IF(K81="low symmetry","",VALUE(K81)))</f>
        <v>337</v>
      </c>
      <c r="M81" s="5" t="s">
        <v>30</v>
      </c>
      <c r="N81" s="5" t="str">
        <f aca="false">IF(L81="","",IF(M81="","",CONCATENATE("[",IF(M81="","",CONCATENATE("Al",IF(D81&gt;1,VALUE(D81),""),IF(E81=0,"",CONCATENATE(" O",IF(E81&gt;1,VALUE(E81),""))),IF(F81=0,"",CONCATENATE("(OH)",IF(F81&gt;1,VALUE(F81),""))),IF(G81=0,"",CONCATENATE("(OH2)",IF(G81&gt;1,VALUE(G81),""))))),"]",IF(M81="","",IF(J81&gt;1,(CONCATENATE(VALUE(J81),"+")),"+")))))</f>
        <v>[Al5 O4(OH)6(OH2)2]+</v>
      </c>
    </row>
    <row r="82" s="4" customFormat="true" ht="14.05" hidden="false" customHeight="false" outlineLevel="0" collapsed="false">
      <c r="A82" s="5" t="n">
        <f aca="false">A81</f>
        <v>4</v>
      </c>
      <c r="B82" s="5" t="n">
        <f aca="false">B81</f>
        <v>0</v>
      </c>
      <c r="C82" s="5" t="n">
        <f aca="false">C81</f>
        <v>0</v>
      </c>
      <c r="D82" s="3" t="n">
        <v>5</v>
      </c>
      <c r="E82" s="3" t="n">
        <v>6</v>
      </c>
      <c r="F82" s="5" t="n">
        <v>0</v>
      </c>
      <c r="G82" s="5" t="n">
        <f aca="false">IF(((A82-2)*D82)+2-(E82+F82)&gt;-1,((A82-2)*D82)+2-(E82+F82),0)</f>
        <v>6</v>
      </c>
      <c r="H82" s="5" t="n">
        <f aca="false">H81</f>
        <v>0</v>
      </c>
      <c r="I82" s="5" t="n">
        <f aca="false">(27*D82)+(16*(E82+F82+G82))+(F82+(G82*2))</f>
        <v>339</v>
      </c>
      <c r="J82" s="5" t="n">
        <f aca="false">IF((3*D82)-(2*E82)-F82&gt;0, (3*D82)-(2*E82)-F82, "")</f>
        <v>3</v>
      </c>
      <c r="K82" s="6" t="n">
        <f aca="false">IF(J82="", "no cation", IF(E82+F82+G82&gt;((A82-2)*D82)+2,"low symmetry",I82/J82))</f>
        <v>113</v>
      </c>
      <c r="L82" s="7" t="n">
        <f aca="false">IF(J82="","",IF(K82="low symmetry","",VALUE(K82)))</f>
        <v>113</v>
      </c>
      <c r="M82" s="5" t="s">
        <v>30</v>
      </c>
      <c r="N82" s="5" t="str">
        <f aca="false">IF(L82="","",IF(M82="","",CONCATENATE("[",IF(M82="","",CONCATENATE("Al",IF(D82&gt;1,VALUE(D82),""),IF(E82=0,"",CONCATENATE(" O",IF(E82&gt;1,VALUE(E82),""))),IF(F82=0,"",CONCATENATE("(OH)",IF(F82&gt;1,VALUE(F82),""))),IF(G82=0,"",CONCATENATE("(OH2)",IF(G82&gt;1,VALUE(G82),""))))),"]",IF(M82="","",IF(J82&gt;1,(CONCATENATE(VALUE(J82),"+")),"+")))))</f>
        <v>[Al5 O6(OH2)6]3+</v>
      </c>
    </row>
    <row r="83" s="4" customFormat="true" ht="14.05" hidden="false" customHeight="false" outlineLevel="0" collapsed="false">
      <c r="A83" s="5" t="n">
        <f aca="false">A82</f>
        <v>4</v>
      </c>
      <c r="B83" s="5" t="n">
        <f aca="false">B82</f>
        <v>0</v>
      </c>
      <c r="C83" s="5" t="n">
        <f aca="false">C82</f>
        <v>0</v>
      </c>
      <c r="D83" s="5" t="n">
        <f aca="false">D82</f>
        <v>5</v>
      </c>
      <c r="E83" s="5" t="n">
        <f aca="false">E82</f>
        <v>6</v>
      </c>
      <c r="F83" s="5" t="n">
        <f aca="false">F82+1</f>
        <v>1</v>
      </c>
      <c r="G83" s="5" t="n">
        <f aca="false">IF(((A83-2)*D83)+2-(E83+F83)&gt;-1,((A83-2)*D83)+2-(E83+F83),0)</f>
        <v>5</v>
      </c>
      <c r="H83" s="5" t="n">
        <f aca="false">H82</f>
        <v>0</v>
      </c>
      <c r="I83" s="5" t="n">
        <f aca="false">(27*D83)+(16*(E83+F83+G83))+(F83+(G83*2))</f>
        <v>338</v>
      </c>
      <c r="J83" s="5" t="n">
        <f aca="false">IF((3*D83)-(2*E83)-F83&gt;0, (3*D83)-(2*E83)-F83, "")</f>
        <v>2</v>
      </c>
      <c r="K83" s="6" t="n">
        <f aca="false">IF(J83="", "no cation", IF(E83+F83+G83&gt;((A83-2)*D83)+2,"low symmetry",I83/J83))</f>
        <v>169</v>
      </c>
      <c r="L83" s="7" t="n">
        <f aca="false">IF(J83="","",IF(K83="low symmetry","",VALUE(K83)))</f>
        <v>169</v>
      </c>
      <c r="M83" s="5" t="s">
        <v>30</v>
      </c>
      <c r="N83" s="5" t="str">
        <f aca="false">IF(L83="","",IF(M83="","",CONCATENATE("[",IF(M83="","",CONCATENATE("Al",IF(D83&gt;1,VALUE(D83),""),IF(E83=0,"",CONCATENATE(" O",IF(E83&gt;1,VALUE(E83),""))),IF(F83=0,"",CONCATENATE("(OH)",IF(F83&gt;1,VALUE(F83),""))),IF(G83=0,"",CONCATENATE("(OH2)",IF(G83&gt;1,VALUE(G83),""))))),"]",IF(M83="","",IF(J83&gt;1,(CONCATENATE(VALUE(J83),"+")),"+")))))</f>
        <v>[Al5 O6(OH)(OH2)5]2+</v>
      </c>
    </row>
    <row r="84" s="4" customFormat="true" ht="14.05" hidden="false" customHeight="false" outlineLevel="0" collapsed="false">
      <c r="A84" s="5" t="n">
        <f aca="false">A83</f>
        <v>4</v>
      </c>
      <c r="B84" s="5" t="n">
        <f aca="false">B83</f>
        <v>0</v>
      </c>
      <c r="C84" s="5" t="n">
        <f aca="false">C83</f>
        <v>0</v>
      </c>
      <c r="D84" s="5" t="n">
        <f aca="false">D83</f>
        <v>5</v>
      </c>
      <c r="E84" s="5" t="n">
        <f aca="false">E83</f>
        <v>6</v>
      </c>
      <c r="F84" s="5" t="n">
        <f aca="false">F83+1</f>
        <v>2</v>
      </c>
      <c r="G84" s="5" t="n">
        <f aca="false">IF(((A84-2)*D84)+2-(E84+F84)&gt;-1,((A84-2)*D84)+2-(E84+F84),0)</f>
        <v>4</v>
      </c>
      <c r="H84" s="5" t="n">
        <f aca="false">H83</f>
        <v>0</v>
      </c>
      <c r="I84" s="5" t="n">
        <f aca="false">(27*D84)+(16*(E84+F84+G84))+(F84+(G84*2))</f>
        <v>337</v>
      </c>
      <c r="J84" s="5" t="n">
        <f aca="false">IF((3*D84)-(2*E84)-F84&gt;0, (3*D84)-(2*E84)-F84, "")</f>
        <v>1</v>
      </c>
      <c r="K84" s="6" t="n">
        <f aca="false">IF(J84="", "no cation", IF(E84+F84+G84&gt;((A84-2)*D84)+2,"low symmetry",I84/J84))</f>
        <v>337</v>
      </c>
      <c r="L84" s="7" t="n">
        <f aca="false">IF(J84="","",IF(K84="low symmetry","",VALUE(K84)))</f>
        <v>337</v>
      </c>
      <c r="M84" s="5" t="s">
        <v>30</v>
      </c>
      <c r="N84" s="5" t="str">
        <f aca="false">IF(L84="","",IF(M84="","",CONCATENATE("[",IF(M84="","",CONCATENATE("Al",IF(D84&gt;1,VALUE(D84),""),IF(E84=0,"",CONCATENATE(" O",IF(E84&gt;1,VALUE(E84),""))),IF(F84=0,"",CONCATENATE("(OH)",IF(F84&gt;1,VALUE(F84),""))),IF(G84=0,"",CONCATENATE("(OH2)",IF(G84&gt;1,VALUE(G84),""))))),"]",IF(M84="","",IF(J84&gt;1,(CONCATENATE(VALUE(J84),"+")),"+")))))</f>
        <v>[Al5 O6(OH)2(OH2)4]+</v>
      </c>
    </row>
    <row r="85" s="4" customFormat="true" ht="14.05" hidden="false" customHeight="false" outlineLevel="0" collapsed="false">
      <c r="A85" s="5" t="n">
        <f aca="false">A84</f>
        <v>4</v>
      </c>
      <c r="B85" s="5" t="n">
        <f aca="false">B84</f>
        <v>0</v>
      </c>
      <c r="C85" s="5" t="n">
        <f aca="false">C84</f>
        <v>0</v>
      </c>
      <c r="D85" s="3" t="n">
        <v>6</v>
      </c>
      <c r="E85" s="3" t="n">
        <v>0</v>
      </c>
      <c r="F85" s="5" t="n">
        <v>0</v>
      </c>
      <c r="G85" s="5" t="n">
        <f aca="false">IF(((A85-2)*D85)+2-(E85+F85)&gt;-1,((A85-2)*D85)+2-(E85+F85),0)</f>
        <v>14</v>
      </c>
      <c r="H85" s="5" t="n">
        <f aca="false">H84</f>
        <v>0</v>
      </c>
      <c r="I85" s="5" t="n">
        <f aca="false">(27*D85)+(16*(E85+F85+G85))+(F85+(G85*2))</f>
        <v>414</v>
      </c>
      <c r="J85" s="5" t="n">
        <f aca="false">IF((3*D85)-(2*E85)-F85&gt;0, (3*D85)-(2*E85)-F85, "")</f>
        <v>18</v>
      </c>
      <c r="K85" s="6" t="n">
        <f aca="false">IF(J85="", "no cation", IF(E85+F85+G85&gt;((A85-2)*D85)+2,"low symmetry",I85/J85))</f>
        <v>23</v>
      </c>
      <c r="L85" s="7" t="n">
        <f aca="false">IF(J85="","",IF(K85="low symmetry","",VALUE(K85)))</f>
        <v>23</v>
      </c>
      <c r="M85" s="5" t="s">
        <v>30</v>
      </c>
      <c r="N85" s="5" t="str">
        <f aca="false">IF(L85="","",IF(M85="","",CONCATENATE("[",IF(M85="","",CONCATENATE("Al",IF(D85&gt;1,VALUE(D85),""),IF(E85=0,"",CONCATENATE(" O",IF(E85&gt;1,VALUE(E85),""))),IF(F85=0,"",CONCATENATE("(OH)",IF(F85&gt;1,VALUE(F85),""))),IF(G85=0,"",CONCATENATE("(OH2)",IF(G85&gt;1,VALUE(G85),""))))),"]",IF(M85="","",IF(J85&gt;1,(CONCATENATE(VALUE(J85),"+")),"+")))))</f>
        <v>[Al6(OH2)14]18+</v>
      </c>
    </row>
    <row r="86" s="4" customFormat="true" ht="14.05" hidden="false" customHeight="false" outlineLevel="0" collapsed="false">
      <c r="A86" s="5" t="n">
        <f aca="false">A85</f>
        <v>4</v>
      </c>
      <c r="B86" s="5" t="n">
        <f aca="false">B85</f>
        <v>0</v>
      </c>
      <c r="C86" s="5" t="n">
        <f aca="false">C85</f>
        <v>0</v>
      </c>
      <c r="D86" s="5" t="n">
        <f aca="false">D85</f>
        <v>6</v>
      </c>
      <c r="E86" s="5" t="n">
        <f aca="false">E85</f>
        <v>0</v>
      </c>
      <c r="F86" s="5" t="n">
        <f aca="false">F85+1</f>
        <v>1</v>
      </c>
      <c r="G86" s="5" t="n">
        <f aca="false">IF(((A86-2)*D86)+2-(E86+F86)&gt;-1,((A86-2)*D86)+2-(E86+F86),0)</f>
        <v>13</v>
      </c>
      <c r="H86" s="5" t="n">
        <f aca="false">H85</f>
        <v>0</v>
      </c>
      <c r="I86" s="5" t="n">
        <f aca="false">(27*D86)+(16*(E86+F86+G86))+(F86+(G86*2))</f>
        <v>413</v>
      </c>
      <c r="J86" s="5" t="n">
        <f aca="false">IF((3*D86)-(2*E86)-F86&gt;0, (3*D86)-(2*E86)-F86, "")</f>
        <v>17</v>
      </c>
      <c r="K86" s="6" t="n">
        <f aca="false">IF(J86="", "no cation", IF(E86+F86+G86&gt;((A86-2)*D86)+2,"low symmetry",I86/J86))</f>
        <v>24.2941176470588</v>
      </c>
      <c r="L86" s="7" t="n">
        <f aca="false">IF(J86="","",IF(K86="low symmetry","",VALUE(K86)))</f>
        <v>24.2941176470588</v>
      </c>
      <c r="M86" s="5" t="s">
        <v>30</v>
      </c>
      <c r="N86" s="5" t="str">
        <f aca="false">IF(L86="","",IF(M86="","",CONCATENATE("[",IF(M86="","",CONCATENATE("Al",IF(D86&gt;1,VALUE(D86),""),IF(E86=0,"",CONCATENATE(" O",IF(E86&gt;1,VALUE(E86),""))),IF(F86=0,"",CONCATENATE("(OH)",IF(F86&gt;1,VALUE(F86),""))),IF(G86=0,"",CONCATENATE("(OH2)",IF(G86&gt;1,VALUE(G86),""))))),"]",IF(M86="","",IF(J86&gt;1,(CONCATENATE(VALUE(J86),"+")),"+")))))</f>
        <v>[Al6(OH)(OH2)13]17+</v>
      </c>
    </row>
    <row r="87" s="4" customFormat="true" ht="14.05" hidden="false" customHeight="false" outlineLevel="0" collapsed="false">
      <c r="A87" s="5" t="n">
        <f aca="false">A86</f>
        <v>4</v>
      </c>
      <c r="B87" s="5" t="n">
        <f aca="false">B86</f>
        <v>0</v>
      </c>
      <c r="C87" s="5" t="n">
        <f aca="false">C86</f>
        <v>0</v>
      </c>
      <c r="D87" s="5" t="n">
        <f aca="false">D86</f>
        <v>6</v>
      </c>
      <c r="E87" s="5" t="n">
        <f aca="false">E86</f>
        <v>0</v>
      </c>
      <c r="F87" s="5" t="n">
        <f aca="false">F86+1</f>
        <v>2</v>
      </c>
      <c r="G87" s="5" t="n">
        <f aca="false">IF(((A87-2)*D87)+2-(E87+F87)&gt;-1,((A87-2)*D87)+2-(E87+F87),0)</f>
        <v>12</v>
      </c>
      <c r="H87" s="5" t="n">
        <f aca="false">H86</f>
        <v>0</v>
      </c>
      <c r="I87" s="5" t="n">
        <f aca="false">(27*D87)+(16*(E87+F87+G87))+(F87+(G87*2))</f>
        <v>412</v>
      </c>
      <c r="J87" s="5" t="n">
        <f aca="false">IF((3*D87)-(2*E87)-F87&gt;0, (3*D87)-(2*E87)-F87, "")</f>
        <v>16</v>
      </c>
      <c r="K87" s="6" t="n">
        <f aca="false">IF(J87="", "no cation", IF(E87+F87+G87&gt;((A87-2)*D87)+2,"low symmetry",I87/J87))</f>
        <v>25.75</v>
      </c>
      <c r="L87" s="7" t="n">
        <f aca="false">IF(J87="","",IF(K87="low symmetry","",VALUE(K87)))</f>
        <v>25.75</v>
      </c>
      <c r="M87" s="5" t="s">
        <v>30</v>
      </c>
      <c r="N87" s="5" t="str">
        <f aca="false">IF(L87="","",IF(M87="","",CONCATENATE("[",IF(M87="","",CONCATENATE("Al",IF(D87&gt;1,VALUE(D87),""),IF(E87=0,"",CONCATENATE(" O",IF(E87&gt;1,VALUE(E87),""))),IF(F87=0,"",CONCATENATE("(OH)",IF(F87&gt;1,VALUE(F87),""))),IF(G87=0,"",CONCATENATE("(OH2)",IF(G87&gt;1,VALUE(G87),""))))),"]",IF(M87="","",IF(J87&gt;1,(CONCATENATE(VALUE(J87),"+")),"+")))))</f>
        <v>[Al6(OH)2(OH2)12]16+</v>
      </c>
    </row>
    <row r="88" s="4" customFormat="true" ht="14.05" hidden="false" customHeight="false" outlineLevel="0" collapsed="false">
      <c r="A88" s="5" t="n">
        <f aca="false">A87</f>
        <v>4</v>
      </c>
      <c r="B88" s="5" t="n">
        <f aca="false">B87</f>
        <v>0</v>
      </c>
      <c r="C88" s="5" t="n">
        <f aca="false">C87</f>
        <v>0</v>
      </c>
      <c r="D88" s="5" t="n">
        <f aca="false">D87</f>
        <v>6</v>
      </c>
      <c r="E88" s="5" t="n">
        <f aca="false">E87</f>
        <v>0</v>
      </c>
      <c r="F88" s="5" t="n">
        <f aca="false">F87+1</f>
        <v>3</v>
      </c>
      <c r="G88" s="5" t="n">
        <f aca="false">IF(((A88-2)*D88)+2-(E88+F88)&gt;-1,((A88-2)*D88)+2-(E88+F88),0)</f>
        <v>11</v>
      </c>
      <c r="H88" s="5" t="n">
        <f aca="false">H87</f>
        <v>0</v>
      </c>
      <c r="I88" s="5" t="n">
        <f aca="false">(27*D88)+(16*(E88+F88+G88))+(F88+(G88*2))</f>
        <v>411</v>
      </c>
      <c r="J88" s="5" t="n">
        <f aca="false">IF((3*D88)-(2*E88)-F88&gt;0, (3*D88)-(2*E88)-F88, "")</f>
        <v>15</v>
      </c>
      <c r="K88" s="6" t="n">
        <f aca="false">IF(J88="", "no cation", IF(E88+F88+G88&gt;((A88-2)*D88)+2,"low symmetry",I88/J88))</f>
        <v>27.4</v>
      </c>
      <c r="L88" s="7" t="n">
        <f aca="false">IF(J88="","",IF(K88="low symmetry","",VALUE(K88)))</f>
        <v>27.4</v>
      </c>
      <c r="M88" s="5" t="s">
        <v>30</v>
      </c>
      <c r="N88" s="5" t="str">
        <f aca="false">IF(L88="","",IF(M88="","",CONCATENATE("[",IF(M88="","",CONCATENATE("Al",IF(D88&gt;1,VALUE(D88),""),IF(E88=0,"",CONCATENATE(" O",IF(E88&gt;1,VALUE(E88),""))),IF(F88=0,"",CONCATENATE("(OH)",IF(F88&gt;1,VALUE(F88),""))),IF(G88=0,"",CONCATENATE("(OH2)",IF(G88&gt;1,VALUE(G88),""))))),"]",IF(M88="","",IF(J88&gt;1,(CONCATENATE(VALUE(J88),"+")),"+")))))</f>
        <v>[Al6(OH)3(OH2)11]15+</v>
      </c>
    </row>
    <row r="89" s="4" customFormat="true" ht="14.05" hidden="false" customHeight="false" outlineLevel="0" collapsed="false">
      <c r="A89" s="5" t="n">
        <f aca="false">A88</f>
        <v>4</v>
      </c>
      <c r="B89" s="5" t="n">
        <f aca="false">B88</f>
        <v>0</v>
      </c>
      <c r="C89" s="5" t="n">
        <f aca="false">C88</f>
        <v>0</v>
      </c>
      <c r="D89" s="5" t="n">
        <f aca="false">D88</f>
        <v>6</v>
      </c>
      <c r="E89" s="5" t="n">
        <f aca="false">E88</f>
        <v>0</v>
      </c>
      <c r="F89" s="5" t="n">
        <f aca="false">F88+1</f>
        <v>4</v>
      </c>
      <c r="G89" s="5" t="n">
        <f aca="false">IF(((A89-2)*D89)+2-(E89+F89)&gt;-1,((A89-2)*D89)+2-(E89+F89),0)</f>
        <v>10</v>
      </c>
      <c r="H89" s="5" t="n">
        <f aca="false">H88</f>
        <v>0</v>
      </c>
      <c r="I89" s="5" t="n">
        <f aca="false">(27*D89)+(16*(E89+F89+G89))+(F89+(G89*2))</f>
        <v>410</v>
      </c>
      <c r="J89" s="5" t="n">
        <f aca="false">IF((3*D89)-(2*E89)-F89&gt;0, (3*D89)-(2*E89)-F89, "")</f>
        <v>14</v>
      </c>
      <c r="K89" s="6" t="n">
        <f aca="false">IF(J89="", "no cation", IF(E89+F89+G89&gt;((A89-2)*D89)+2,"low symmetry",I89/J89))</f>
        <v>29.2857142857143</v>
      </c>
      <c r="L89" s="7" t="n">
        <f aca="false">IF(J89="","",IF(K89="low symmetry","",VALUE(K89)))</f>
        <v>29.2857142857143</v>
      </c>
      <c r="M89" s="5" t="s">
        <v>30</v>
      </c>
      <c r="N89" s="5" t="str">
        <f aca="false">IF(L89="","",IF(M89="","",CONCATENATE("[",IF(M89="","",CONCATENATE("Al",IF(D89&gt;1,VALUE(D89),""),IF(E89=0,"",CONCATENATE(" O",IF(E89&gt;1,VALUE(E89),""))),IF(F89=0,"",CONCATENATE("(OH)",IF(F89&gt;1,VALUE(F89),""))),IF(G89=0,"",CONCATENATE("(OH2)",IF(G89&gt;1,VALUE(G89),""))))),"]",IF(M89="","",IF(J89&gt;1,(CONCATENATE(VALUE(J89),"+")),"+")))))</f>
        <v>[Al6(OH)4(OH2)10]14+</v>
      </c>
    </row>
    <row r="90" s="4" customFormat="true" ht="14.05" hidden="false" customHeight="false" outlineLevel="0" collapsed="false">
      <c r="A90" s="5" t="n">
        <f aca="false">A89</f>
        <v>4</v>
      </c>
      <c r="B90" s="5" t="n">
        <f aca="false">B89</f>
        <v>0</v>
      </c>
      <c r="C90" s="5" t="n">
        <f aca="false">C89</f>
        <v>0</v>
      </c>
      <c r="D90" s="5" t="n">
        <f aca="false">D89</f>
        <v>6</v>
      </c>
      <c r="E90" s="5" t="n">
        <f aca="false">E89</f>
        <v>0</v>
      </c>
      <c r="F90" s="5" t="n">
        <f aca="false">F89+1</f>
        <v>5</v>
      </c>
      <c r="G90" s="5" t="n">
        <f aca="false">IF(((A90-2)*D90)+2-(E90+F90)&gt;-1,((A90-2)*D90)+2-(E90+F90),0)</f>
        <v>9</v>
      </c>
      <c r="H90" s="5" t="n">
        <f aca="false">H89</f>
        <v>0</v>
      </c>
      <c r="I90" s="5" t="n">
        <f aca="false">(27*D90)+(16*(E90+F90+G90))+(F90+(G90*2))</f>
        <v>409</v>
      </c>
      <c r="J90" s="5" t="n">
        <f aca="false">IF((3*D90)-(2*E90)-F90&gt;0, (3*D90)-(2*E90)-F90, "")</f>
        <v>13</v>
      </c>
      <c r="K90" s="6" t="n">
        <f aca="false">IF(J90="", "no cation", IF(E90+F90+G90&gt;((A90-2)*D90)+2,"low symmetry",I90/J90))</f>
        <v>31.4615384615385</v>
      </c>
      <c r="L90" s="7" t="n">
        <f aca="false">IF(J90="","",IF(K90="low symmetry","",VALUE(K90)))</f>
        <v>31.4615384615385</v>
      </c>
      <c r="M90" s="5" t="s">
        <v>30</v>
      </c>
      <c r="N90" s="5" t="str">
        <f aca="false">IF(L90="","",IF(M90="","",CONCATENATE("[",IF(M90="","",CONCATENATE("Al",IF(D90&gt;1,VALUE(D90),""),IF(E90=0,"",CONCATENATE(" O",IF(E90&gt;1,VALUE(E90),""))),IF(F90=0,"",CONCATENATE("(OH)",IF(F90&gt;1,VALUE(F90),""))),IF(G90=0,"",CONCATENATE("(OH2)",IF(G90&gt;1,VALUE(G90),""))))),"]",IF(M90="","",IF(J90&gt;1,(CONCATENATE(VALUE(J90),"+")),"+")))))</f>
        <v>[Al6(OH)5(OH2)9]13+</v>
      </c>
    </row>
    <row r="91" s="4" customFormat="true" ht="14.05" hidden="false" customHeight="false" outlineLevel="0" collapsed="false">
      <c r="A91" s="5" t="n">
        <f aca="false">A90</f>
        <v>4</v>
      </c>
      <c r="B91" s="5" t="n">
        <f aca="false">B90</f>
        <v>0</v>
      </c>
      <c r="C91" s="5" t="n">
        <f aca="false">C90</f>
        <v>0</v>
      </c>
      <c r="D91" s="5" t="n">
        <f aca="false">D90</f>
        <v>6</v>
      </c>
      <c r="E91" s="5" t="n">
        <f aca="false">E90</f>
        <v>0</v>
      </c>
      <c r="F91" s="5" t="n">
        <f aca="false">F90+1</f>
        <v>6</v>
      </c>
      <c r="G91" s="5" t="n">
        <f aca="false">IF(((A91-2)*D91)+2-(E91+F91)&gt;-1,((A91-2)*D91)+2-(E91+F91),0)</f>
        <v>8</v>
      </c>
      <c r="H91" s="5" t="n">
        <f aca="false">H90</f>
        <v>0</v>
      </c>
      <c r="I91" s="5" t="n">
        <f aca="false">(27*D91)+(16*(E91+F91+G91))+(F91+(G91*2))</f>
        <v>408</v>
      </c>
      <c r="J91" s="5" t="n">
        <f aca="false">IF((3*D91)-(2*E91)-F91&gt;0, (3*D91)-(2*E91)-F91, "")</f>
        <v>12</v>
      </c>
      <c r="K91" s="6" t="n">
        <f aca="false">IF(J91="", "no cation", IF(E91+F91+G91&gt;((A91-2)*D91)+2,"low symmetry",I91/J91))</f>
        <v>34</v>
      </c>
      <c r="L91" s="7" t="n">
        <f aca="false">IF(J91="","",IF(K91="low symmetry","",VALUE(K91)))</f>
        <v>34</v>
      </c>
      <c r="M91" s="5" t="s">
        <v>30</v>
      </c>
      <c r="N91" s="5" t="str">
        <f aca="false">IF(L91="","",IF(M91="","",CONCATENATE("[",IF(M91="","",CONCATENATE("Al",IF(D91&gt;1,VALUE(D91),""),IF(E91=0,"",CONCATENATE(" O",IF(E91&gt;1,VALUE(E91),""))),IF(F91=0,"",CONCATENATE("(OH)",IF(F91&gt;1,VALUE(F91),""))),IF(G91=0,"",CONCATENATE("(OH2)",IF(G91&gt;1,VALUE(G91),""))))),"]",IF(M91="","",IF(J91&gt;1,(CONCATENATE(VALUE(J91),"+")),"+")))))</f>
        <v>[Al6(OH)6(OH2)8]12+</v>
      </c>
    </row>
    <row r="92" s="4" customFormat="true" ht="14.05" hidden="false" customHeight="false" outlineLevel="0" collapsed="false">
      <c r="A92" s="5" t="n">
        <f aca="false">A91</f>
        <v>4</v>
      </c>
      <c r="B92" s="5" t="n">
        <f aca="false">B91</f>
        <v>0</v>
      </c>
      <c r="C92" s="5" t="n">
        <f aca="false">C91</f>
        <v>0</v>
      </c>
      <c r="D92" s="5" t="n">
        <f aca="false">D91</f>
        <v>6</v>
      </c>
      <c r="E92" s="5" t="n">
        <f aca="false">E91</f>
        <v>0</v>
      </c>
      <c r="F92" s="5" t="n">
        <f aca="false">F91+1</f>
        <v>7</v>
      </c>
      <c r="G92" s="5" t="n">
        <f aca="false">IF(((A92-2)*D92)+2-(E92+F92)&gt;-1,((A92-2)*D92)+2-(E92+F92),0)</f>
        <v>7</v>
      </c>
      <c r="H92" s="5" t="n">
        <f aca="false">H91</f>
        <v>0</v>
      </c>
      <c r="I92" s="5" t="n">
        <f aca="false">(27*D92)+(16*(E92+F92+G92))+(F92+(G92*2))</f>
        <v>407</v>
      </c>
      <c r="J92" s="5" t="n">
        <f aca="false">IF((3*D92)-(2*E92)-F92&gt;0, (3*D92)-(2*E92)-F92, "")</f>
        <v>11</v>
      </c>
      <c r="K92" s="6" t="n">
        <f aca="false">IF(J92="", "no cation", IF(E92+F92+G92&gt;((A92-2)*D92)+2,"low symmetry",I92/J92))</f>
        <v>37</v>
      </c>
      <c r="L92" s="7" t="n">
        <f aca="false">IF(J92="","",IF(K92="low symmetry","",VALUE(K92)))</f>
        <v>37</v>
      </c>
      <c r="M92" s="5" t="s">
        <v>30</v>
      </c>
      <c r="N92" s="5" t="str">
        <f aca="false">IF(L92="","",IF(M92="","",CONCATENATE("[",IF(M92="","",CONCATENATE("Al",IF(D92&gt;1,VALUE(D92),""),IF(E92=0,"",CONCATENATE(" O",IF(E92&gt;1,VALUE(E92),""))),IF(F92=0,"",CONCATENATE("(OH)",IF(F92&gt;1,VALUE(F92),""))),IF(G92=0,"",CONCATENATE("(OH2)",IF(G92&gt;1,VALUE(G92),""))))),"]",IF(M92="","",IF(J92&gt;1,(CONCATENATE(VALUE(J92),"+")),"+")))))</f>
        <v>[Al6(OH)7(OH2)7]11+</v>
      </c>
    </row>
    <row r="93" s="4" customFormat="true" ht="14.05" hidden="false" customHeight="false" outlineLevel="0" collapsed="false">
      <c r="A93" s="5" t="n">
        <f aca="false">A92</f>
        <v>4</v>
      </c>
      <c r="B93" s="5" t="n">
        <f aca="false">B92</f>
        <v>0</v>
      </c>
      <c r="C93" s="5" t="n">
        <f aca="false">C92</f>
        <v>0</v>
      </c>
      <c r="D93" s="5" t="n">
        <f aca="false">D92</f>
        <v>6</v>
      </c>
      <c r="E93" s="5" t="n">
        <f aca="false">E92</f>
        <v>0</v>
      </c>
      <c r="F93" s="5" t="n">
        <f aca="false">F92+1</f>
        <v>8</v>
      </c>
      <c r="G93" s="5" t="n">
        <f aca="false">IF(((A93-2)*D93)+2-(E93+F93)&gt;-1,((A93-2)*D93)+2-(E93+F93),0)</f>
        <v>6</v>
      </c>
      <c r="H93" s="5" t="n">
        <f aca="false">H92</f>
        <v>0</v>
      </c>
      <c r="I93" s="5" t="n">
        <f aca="false">(27*D93)+(16*(E93+F93+G93))+(F93+(G93*2))</f>
        <v>406</v>
      </c>
      <c r="J93" s="5" t="n">
        <f aca="false">IF((3*D93)-(2*E93)-F93&gt;0, (3*D93)-(2*E93)-F93, "")</f>
        <v>10</v>
      </c>
      <c r="K93" s="6" t="n">
        <f aca="false">IF(J93="", "no cation", IF(E93+F93+G93&gt;((A93-2)*D93)+2,"low symmetry",I93/J93))</f>
        <v>40.6</v>
      </c>
      <c r="L93" s="7" t="n">
        <f aca="false">IF(J93="","",IF(K93="low symmetry","",VALUE(K93)))</f>
        <v>40.6</v>
      </c>
      <c r="M93" s="5" t="s">
        <v>30</v>
      </c>
      <c r="N93" s="5" t="str">
        <f aca="false">IF(L93="","",IF(M93="","",CONCATENATE("[",IF(M93="","",CONCATENATE("Al",IF(D93&gt;1,VALUE(D93),""),IF(E93=0,"",CONCATENATE(" O",IF(E93&gt;1,VALUE(E93),""))),IF(F93=0,"",CONCATENATE("(OH)",IF(F93&gt;1,VALUE(F93),""))),IF(G93=0,"",CONCATENATE("(OH2)",IF(G93&gt;1,VALUE(G93),""))))),"]",IF(M93="","",IF(J93&gt;1,(CONCATENATE(VALUE(J93),"+")),"+")))))</f>
        <v>[Al6(OH)8(OH2)6]10+</v>
      </c>
    </row>
    <row r="94" s="4" customFormat="true" ht="14.05" hidden="false" customHeight="false" outlineLevel="0" collapsed="false">
      <c r="A94" s="5" t="n">
        <f aca="false">A93</f>
        <v>4</v>
      </c>
      <c r="B94" s="5" t="n">
        <f aca="false">B93</f>
        <v>0</v>
      </c>
      <c r="C94" s="5" t="n">
        <f aca="false">C93</f>
        <v>0</v>
      </c>
      <c r="D94" s="5" t="n">
        <f aca="false">D93</f>
        <v>6</v>
      </c>
      <c r="E94" s="5" t="n">
        <f aca="false">E93</f>
        <v>0</v>
      </c>
      <c r="F94" s="5" t="n">
        <f aca="false">F93+1</f>
        <v>9</v>
      </c>
      <c r="G94" s="5" t="n">
        <f aca="false">IF(((A94-2)*D94)+2-(E94+F94)&gt;-1,((A94-2)*D94)+2-(E94+F94),0)</f>
        <v>5</v>
      </c>
      <c r="H94" s="5" t="n">
        <f aca="false">H93</f>
        <v>0</v>
      </c>
      <c r="I94" s="5" t="n">
        <f aca="false">(27*D94)+(16*(E94+F94+G94))+(F94+(G94*2))</f>
        <v>405</v>
      </c>
      <c r="J94" s="5" t="n">
        <f aca="false">IF((3*D94)-(2*E94)-F94&gt;0, (3*D94)-(2*E94)-F94, "")</f>
        <v>9</v>
      </c>
      <c r="K94" s="6" t="n">
        <f aca="false">IF(J94="", "no cation", IF(E94+F94+G94&gt;((A94-2)*D94)+2,"low symmetry",I94/J94))</f>
        <v>45</v>
      </c>
      <c r="L94" s="7" t="n">
        <f aca="false">IF(J94="","",IF(K94="low symmetry","",VALUE(K94)))</f>
        <v>45</v>
      </c>
      <c r="M94" s="5" t="s">
        <v>30</v>
      </c>
      <c r="N94" s="5" t="str">
        <f aca="false">IF(L94="","",IF(M94="","",CONCATENATE("[",IF(M94="","",CONCATENATE("Al",IF(D94&gt;1,VALUE(D94),""),IF(E94=0,"",CONCATENATE(" O",IF(E94&gt;1,VALUE(E94),""))),IF(F94=0,"",CONCATENATE("(OH)",IF(F94&gt;1,VALUE(F94),""))),IF(G94=0,"",CONCATENATE("(OH2)",IF(G94&gt;1,VALUE(G94),""))))),"]",IF(M94="","",IF(J94&gt;1,(CONCATENATE(VALUE(J94),"+")),"+")))))</f>
        <v>[Al6(OH)9(OH2)5]9+</v>
      </c>
    </row>
    <row r="95" s="4" customFormat="true" ht="14.05" hidden="false" customHeight="false" outlineLevel="0" collapsed="false">
      <c r="A95" s="5" t="n">
        <f aca="false">A94</f>
        <v>4</v>
      </c>
      <c r="B95" s="5" t="n">
        <f aca="false">B94</f>
        <v>0</v>
      </c>
      <c r="C95" s="5" t="n">
        <f aca="false">C94</f>
        <v>0</v>
      </c>
      <c r="D95" s="5" t="n">
        <f aca="false">D94</f>
        <v>6</v>
      </c>
      <c r="E95" s="5" t="n">
        <f aca="false">E94</f>
        <v>0</v>
      </c>
      <c r="F95" s="5" t="n">
        <f aca="false">F94+1</f>
        <v>10</v>
      </c>
      <c r="G95" s="5" t="n">
        <f aca="false">IF(((A95-2)*D95)+2-(E95+F95)&gt;-1,((A95-2)*D95)+2-(E95+F95),0)</f>
        <v>4</v>
      </c>
      <c r="H95" s="5" t="n">
        <f aca="false">H94</f>
        <v>0</v>
      </c>
      <c r="I95" s="5" t="n">
        <f aca="false">(27*D95)+(16*(E95+F95+G95))+(F95+(G95*2))</f>
        <v>404</v>
      </c>
      <c r="J95" s="5" t="n">
        <f aca="false">IF((3*D95)-(2*E95)-F95&gt;0, (3*D95)-(2*E95)-F95, "")</f>
        <v>8</v>
      </c>
      <c r="K95" s="6" t="n">
        <f aca="false">IF(J95="", "no cation", IF(E95+F95+G95&gt;((A95-2)*D95)+2,"low symmetry",I95/J95))</f>
        <v>50.5</v>
      </c>
      <c r="L95" s="7" t="n">
        <f aca="false">IF(J95="","",IF(K95="low symmetry","",VALUE(K95)))</f>
        <v>50.5</v>
      </c>
      <c r="M95" s="5" t="s">
        <v>30</v>
      </c>
      <c r="N95" s="5" t="str">
        <f aca="false">IF(L95="","",IF(M95="","",CONCATENATE("[",IF(M95="","",CONCATENATE("Al",IF(D95&gt;1,VALUE(D95),""),IF(E95=0,"",CONCATENATE(" O",IF(E95&gt;1,VALUE(E95),""))),IF(F95=0,"",CONCATENATE("(OH)",IF(F95&gt;1,VALUE(F95),""))),IF(G95=0,"",CONCATENATE("(OH2)",IF(G95&gt;1,VALUE(G95),""))))),"]",IF(M95="","",IF(J95&gt;1,(CONCATENATE(VALUE(J95),"+")),"+")))))</f>
        <v>[Al6(OH)10(OH2)4]8+</v>
      </c>
    </row>
    <row r="96" s="4" customFormat="true" ht="14.05" hidden="false" customHeight="false" outlineLevel="0" collapsed="false">
      <c r="A96" s="5" t="n">
        <f aca="false">A95</f>
        <v>4</v>
      </c>
      <c r="B96" s="5" t="n">
        <f aca="false">B95</f>
        <v>0</v>
      </c>
      <c r="C96" s="5" t="n">
        <f aca="false">C95</f>
        <v>0</v>
      </c>
      <c r="D96" s="5" t="n">
        <f aca="false">D95</f>
        <v>6</v>
      </c>
      <c r="E96" s="5" t="n">
        <f aca="false">E95</f>
        <v>0</v>
      </c>
      <c r="F96" s="5" t="n">
        <f aca="false">F95+1</f>
        <v>11</v>
      </c>
      <c r="G96" s="5" t="n">
        <f aca="false">IF(((A96-2)*D96)+2-(E96+F96)&gt;-1,((A96-2)*D96)+2-(E96+F96),0)</f>
        <v>3</v>
      </c>
      <c r="H96" s="5" t="n">
        <f aca="false">H95</f>
        <v>0</v>
      </c>
      <c r="I96" s="5" t="n">
        <f aca="false">(27*D96)+(16*(E96+F96+G96))+(F96+(G96*2))</f>
        <v>403</v>
      </c>
      <c r="J96" s="5" t="n">
        <f aca="false">IF((3*D96)-(2*E96)-F96&gt;0, (3*D96)-(2*E96)-F96, "")</f>
        <v>7</v>
      </c>
      <c r="K96" s="6" t="n">
        <f aca="false">IF(J96="", "no cation", IF(E96+F96+G96&gt;((A96-2)*D96)+2,"low symmetry",I96/J96))</f>
        <v>57.5714285714286</v>
      </c>
      <c r="L96" s="7" t="n">
        <f aca="false">IF(J96="","",IF(K96="low symmetry","",VALUE(K96)))</f>
        <v>57.5714285714286</v>
      </c>
      <c r="M96" s="5" t="s">
        <v>30</v>
      </c>
      <c r="N96" s="5" t="str">
        <f aca="false">IF(L96="","",IF(M96="","",CONCATENATE("[",IF(M96="","",CONCATENATE("Al",IF(D96&gt;1,VALUE(D96),""),IF(E96=0,"",CONCATENATE(" O",IF(E96&gt;1,VALUE(E96),""))),IF(F96=0,"",CONCATENATE("(OH)",IF(F96&gt;1,VALUE(F96),""))),IF(G96=0,"",CONCATENATE("(OH2)",IF(G96&gt;1,VALUE(G96),""))))),"]",IF(M96="","",IF(J96&gt;1,(CONCATENATE(VALUE(J96),"+")),"+")))))</f>
        <v>[Al6(OH)11(OH2)3]7+</v>
      </c>
    </row>
    <row r="97" s="4" customFormat="true" ht="14.05" hidden="false" customHeight="false" outlineLevel="0" collapsed="false">
      <c r="A97" s="5" t="n">
        <f aca="false">A96</f>
        <v>4</v>
      </c>
      <c r="B97" s="5" t="n">
        <f aca="false">B96</f>
        <v>0</v>
      </c>
      <c r="C97" s="5" t="n">
        <f aca="false">C96</f>
        <v>0</v>
      </c>
      <c r="D97" s="5" t="n">
        <f aca="false">D96</f>
        <v>6</v>
      </c>
      <c r="E97" s="5" t="n">
        <f aca="false">E96</f>
        <v>0</v>
      </c>
      <c r="F97" s="5" t="n">
        <f aca="false">F96+1</f>
        <v>12</v>
      </c>
      <c r="G97" s="5" t="n">
        <f aca="false">IF(((A97-2)*D97)+2-(E97+F97)&gt;-1,((A97-2)*D97)+2-(E97+F97),0)</f>
        <v>2</v>
      </c>
      <c r="H97" s="5" t="n">
        <f aca="false">H96</f>
        <v>0</v>
      </c>
      <c r="I97" s="5" t="n">
        <f aca="false">(27*D97)+(16*(E97+F97+G97))+(F97+(G97*2))</f>
        <v>402</v>
      </c>
      <c r="J97" s="5" t="n">
        <f aca="false">IF((3*D97)-(2*E97)-F97&gt;0, (3*D97)-(2*E97)-F97, "")</f>
        <v>6</v>
      </c>
      <c r="K97" s="6" t="n">
        <f aca="false">IF(J97="", "no cation", IF(E97+F97+G97&gt;((A97-2)*D97)+2,"low symmetry",I97/J97))</f>
        <v>67</v>
      </c>
      <c r="L97" s="7" t="n">
        <f aca="false">IF(J97="","",IF(K97="low symmetry","",VALUE(K97)))</f>
        <v>67</v>
      </c>
      <c r="M97" s="5" t="s">
        <v>30</v>
      </c>
      <c r="N97" s="5" t="str">
        <f aca="false">IF(L97="","",IF(M97="","",CONCATENATE("[",IF(M97="","",CONCATENATE("Al",IF(D97&gt;1,VALUE(D97),""),IF(E97=0,"",CONCATENATE(" O",IF(E97&gt;1,VALUE(E97),""))),IF(F97=0,"",CONCATENATE("(OH)",IF(F97&gt;1,VALUE(F97),""))),IF(G97=0,"",CONCATENATE("(OH2)",IF(G97&gt;1,VALUE(G97),""))))),"]",IF(M97="","",IF(J97&gt;1,(CONCATENATE(VALUE(J97),"+")),"+")))))</f>
        <v>[Al6(OH)12(OH2)2]6+</v>
      </c>
    </row>
    <row r="98" s="4" customFormat="true" ht="14.05" hidden="false" customHeight="false" outlineLevel="0" collapsed="false">
      <c r="A98" s="5" t="n">
        <f aca="false">A97</f>
        <v>4</v>
      </c>
      <c r="B98" s="5" t="n">
        <f aca="false">B97</f>
        <v>0</v>
      </c>
      <c r="C98" s="5" t="n">
        <f aca="false">C97</f>
        <v>0</v>
      </c>
      <c r="D98" s="5" t="n">
        <f aca="false">D97</f>
        <v>6</v>
      </c>
      <c r="E98" s="5" t="n">
        <f aca="false">E97</f>
        <v>0</v>
      </c>
      <c r="F98" s="5" t="n">
        <f aca="false">F97+1</f>
        <v>13</v>
      </c>
      <c r="G98" s="5" t="n">
        <f aca="false">IF(((A98-2)*D98)+2-(E98+F98)&gt;-1,((A98-2)*D98)+2-(E98+F98),0)</f>
        <v>1</v>
      </c>
      <c r="H98" s="5" t="n">
        <f aca="false">H97</f>
        <v>0</v>
      </c>
      <c r="I98" s="5" t="n">
        <f aca="false">(27*D98)+(16*(E98+F98+G98))+(F98+(G98*2))</f>
        <v>401</v>
      </c>
      <c r="J98" s="5" t="n">
        <f aca="false">IF((3*D98)-(2*E98)-F98&gt;0, (3*D98)-(2*E98)-F98, "")</f>
        <v>5</v>
      </c>
      <c r="K98" s="6" t="n">
        <f aca="false">IF(J98="", "no cation", IF(E98+F98+G98&gt;((A98-2)*D98)+2,"low symmetry",I98/J98))</f>
        <v>80.2</v>
      </c>
      <c r="L98" s="7" t="n">
        <f aca="false">IF(J98="","",IF(K98="low symmetry","",VALUE(K98)))</f>
        <v>80.2</v>
      </c>
      <c r="M98" s="5" t="s">
        <v>30</v>
      </c>
      <c r="N98" s="5" t="str">
        <f aca="false">IF(L98="","",IF(M98="","",CONCATENATE("[",IF(M98="","",CONCATENATE("Al",IF(D98&gt;1,VALUE(D98),""),IF(E98=0,"",CONCATENATE(" O",IF(E98&gt;1,VALUE(E98),""))),IF(F98=0,"",CONCATENATE("(OH)",IF(F98&gt;1,VALUE(F98),""))),IF(G98=0,"",CONCATENATE("(OH2)",IF(G98&gt;1,VALUE(G98),""))))),"]",IF(M98="","",IF(J98&gt;1,(CONCATENATE(VALUE(J98),"+")),"+")))))</f>
        <v>[Al6(OH)13(OH2)]5+</v>
      </c>
    </row>
    <row r="99" s="4" customFormat="true" ht="14.05" hidden="false" customHeight="false" outlineLevel="0" collapsed="false">
      <c r="A99" s="5" t="n">
        <f aca="false">A98</f>
        <v>4</v>
      </c>
      <c r="B99" s="5" t="n">
        <f aca="false">B98</f>
        <v>0</v>
      </c>
      <c r="C99" s="5" t="n">
        <f aca="false">C98</f>
        <v>0</v>
      </c>
      <c r="D99" s="5" t="n">
        <f aca="false">D98</f>
        <v>6</v>
      </c>
      <c r="E99" s="5" t="n">
        <f aca="false">E98</f>
        <v>0</v>
      </c>
      <c r="F99" s="5" t="n">
        <f aca="false">F98+1</f>
        <v>14</v>
      </c>
      <c r="G99" s="5" t="n">
        <f aca="false">IF(((A99-2)*D99)+2-(E99+F99)&gt;-1,((A99-2)*D99)+2-(E99+F99),0)</f>
        <v>0</v>
      </c>
      <c r="H99" s="5" t="n">
        <f aca="false">H98</f>
        <v>0</v>
      </c>
      <c r="I99" s="5" t="n">
        <f aca="false">(27*D99)+(16*(E99+F99+G99))+(F99+(G99*2))</f>
        <v>400</v>
      </c>
      <c r="J99" s="5" t="n">
        <f aca="false">IF((3*D99)-(2*E99)-F99&gt;0, (3*D99)-(2*E99)-F99, "")</f>
        <v>4</v>
      </c>
      <c r="K99" s="6" t="n">
        <f aca="false">IF(J99="", "no cation", IF(E99+F99+G99&gt;((A99-2)*D99)+2,"low symmetry",I99/J99))</f>
        <v>100</v>
      </c>
      <c r="L99" s="7" t="n">
        <f aca="false">IF(J99="","",IF(K99="low symmetry","",VALUE(K99)))</f>
        <v>100</v>
      </c>
      <c r="M99" s="5" t="s">
        <v>30</v>
      </c>
      <c r="N99" s="5" t="str">
        <f aca="false">IF(L99="","",IF(M99="","",CONCATENATE("[",IF(M99="","",CONCATENATE("Al",IF(D99&gt;1,VALUE(D99),""),IF(E99=0,"",CONCATENATE(" O",IF(E99&gt;1,VALUE(E99),""))),IF(F99=0,"",CONCATENATE("(OH)",IF(F99&gt;1,VALUE(F99),""))),IF(G99=0,"",CONCATENATE("(OH2)",IF(G99&gt;1,VALUE(G99),""))))),"]",IF(M99="","",IF(J99&gt;1,(CONCATENATE(VALUE(J99),"+")),"+")))))</f>
        <v>[Al6(OH)14]4+</v>
      </c>
    </row>
    <row r="100" s="4" customFormat="true" ht="14.05" hidden="false" customHeight="false" outlineLevel="0" collapsed="false">
      <c r="A100" s="5" t="n">
        <f aca="false">A99</f>
        <v>4</v>
      </c>
      <c r="B100" s="5" t="n">
        <f aca="false">B99</f>
        <v>0</v>
      </c>
      <c r="C100" s="5" t="n">
        <f aca="false">C99</f>
        <v>0</v>
      </c>
      <c r="D100" s="3" t="n">
        <v>6</v>
      </c>
      <c r="E100" s="3" t="n">
        <v>2</v>
      </c>
      <c r="F100" s="5" t="n">
        <v>0</v>
      </c>
      <c r="G100" s="5" t="n">
        <f aca="false">IF(((A100-2)*D100)+2-(E100+F100)&gt;-1,((A100-2)*D100)+2-(E100+F100),0)</f>
        <v>12</v>
      </c>
      <c r="H100" s="5" t="n">
        <f aca="false">H99</f>
        <v>0</v>
      </c>
      <c r="I100" s="5" t="n">
        <f aca="false">(27*D100)+(16*(E100+F100+G100))+(F100+(G100*2))</f>
        <v>410</v>
      </c>
      <c r="J100" s="5" t="n">
        <f aca="false">IF((3*D100)-(2*E100)-F100&gt;0, (3*D100)-(2*E100)-F100, "")</f>
        <v>14</v>
      </c>
      <c r="K100" s="6" t="n">
        <f aca="false">IF(J100="", "no cation", IF(E100+F100+G100&gt;((A100-2)*D100)+2,"low symmetry",I100/J100))</f>
        <v>29.2857142857143</v>
      </c>
      <c r="L100" s="7" t="n">
        <f aca="false">IF(J100="","",IF(K100="low symmetry","",VALUE(K100)))</f>
        <v>29.2857142857143</v>
      </c>
      <c r="M100" s="5" t="s">
        <v>30</v>
      </c>
      <c r="N100" s="5" t="str">
        <f aca="false">IF(L100="","",IF(M100="","",CONCATENATE("[",IF(M100="","",CONCATENATE("Al",IF(D100&gt;1,VALUE(D100),""),IF(E100=0,"",CONCATENATE(" O",IF(E100&gt;1,VALUE(E100),""))),IF(F100=0,"",CONCATENATE("(OH)",IF(F100&gt;1,VALUE(F100),""))),IF(G100=0,"",CONCATENATE("(OH2)",IF(G100&gt;1,VALUE(G100),""))))),"]",IF(M100="","",IF(J100&gt;1,(CONCATENATE(VALUE(J100),"+")),"+")))))</f>
        <v>[Al6 O2(OH2)12]14+</v>
      </c>
    </row>
    <row r="101" s="4" customFormat="true" ht="14.05" hidden="false" customHeight="false" outlineLevel="0" collapsed="false">
      <c r="A101" s="5" t="n">
        <f aca="false">A100</f>
        <v>4</v>
      </c>
      <c r="B101" s="5" t="n">
        <f aca="false">B100</f>
        <v>0</v>
      </c>
      <c r="C101" s="5" t="n">
        <f aca="false">C100</f>
        <v>0</v>
      </c>
      <c r="D101" s="5" t="n">
        <f aca="false">D100</f>
        <v>6</v>
      </c>
      <c r="E101" s="5" t="n">
        <f aca="false">E100</f>
        <v>2</v>
      </c>
      <c r="F101" s="5" t="n">
        <f aca="false">F100+1</f>
        <v>1</v>
      </c>
      <c r="G101" s="5" t="n">
        <f aca="false">IF(((A101-2)*D101)+2-(E101+F101)&gt;-1,((A101-2)*D101)+2-(E101+F101),0)</f>
        <v>11</v>
      </c>
      <c r="H101" s="5" t="n">
        <f aca="false">H100</f>
        <v>0</v>
      </c>
      <c r="I101" s="5" t="n">
        <f aca="false">(27*D101)+(16*(E101+F101+G101))+(F101+(G101*2))</f>
        <v>409</v>
      </c>
      <c r="J101" s="5" t="n">
        <f aca="false">IF((3*D101)-(2*E101)-F101&gt;0, (3*D101)-(2*E101)-F101, "")</f>
        <v>13</v>
      </c>
      <c r="K101" s="6" t="n">
        <f aca="false">IF(J101="", "no cation", IF(E101+F101+G101&gt;((A101-2)*D101)+2,"low symmetry",I101/J101))</f>
        <v>31.4615384615385</v>
      </c>
      <c r="L101" s="7" t="n">
        <f aca="false">IF(J101="","",IF(K101="low symmetry","",VALUE(K101)))</f>
        <v>31.4615384615385</v>
      </c>
      <c r="M101" s="5" t="s">
        <v>30</v>
      </c>
      <c r="N101" s="5" t="str">
        <f aca="false">IF(L101="","",IF(M101="","",CONCATENATE("[",IF(M101="","",CONCATENATE("Al",IF(D101&gt;1,VALUE(D101),""),IF(E101=0,"",CONCATENATE(" O",IF(E101&gt;1,VALUE(E101),""))),IF(F101=0,"",CONCATENATE("(OH)",IF(F101&gt;1,VALUE(F101),""))),IF(G101=0,"",CONCATENATE("(OH2)",IF(G101&gt;1,VALUE(G101),""))))),"]",IF(M101="","",IF(J101&gt;1,(CONCATENATE(VALUE(J101),"+")),"+")))))</f>
        <v>[Al6 O2(OH)(OH2)11]13+</v>
      </c>
    </row>
    <row r="102" s="4" customFormat="true" ht="14.05" hidden="false" customHeight="false" outlineLevel="0" collapsed="false">
      <c r="A102" s="5" t="n">
        <f aca="false">A101</f>
        <v>4</v>
      </c>
      <c r="B102" s="5" t="n">
        <f aca="false">B101</f>
        <v>0</v>
      </c>
      <c r="C102" s="5" t="n">
        <f aca="false">C101</f>
        <v>0</v>
      </c>
      <c r="D102" s="5" t="n">
        <f aca="false">D101</f>
        <v>6</v>
      </c>
      <c r="E102" s="5" t="n">
        <f aca="false">E101</f>
        <v>2</v>
      </c>
      <c r="F102" s="5" t="n">
        <f aca="false">F101+1</f>
        <v>2</v>
      </c>
      <c r="G102" s="5" t="n">
        <f aca="false">IF(((A102-2)*D102)+2-(E102+F102)&gt;-1,((A102-2)*D102)+2-(E102+F102),0)</f>
        <v>10</v>
      </c>
      <c r="H102" s="5" t="n">
        <f aca="false">H101</f>
        <v>0</v>
      </c>
      <c r="I102" s="5" t="n">
        <f aca="false">(27*D102)+(16*(E102+F102+G102))+(F102+(G102*2))</f>
        <v>408</v>
      </c>
      <c r="J102" s="5" t="n">
        <f aca="false">IF((3*D102)-(2*E102)-F102&gt;0, (3*D102)-(2*E102)-F102, "")</f>
        <v>12</v>
      </c>
      <c r="K102" s="6" t="n">
        <f aca="false">IF(J102="", "no cation", IF(E102+F102+G102&gt;((A102-2)*D102)+2,"low symmetry",I102/J102))</f>
        <v>34</v>
      </c>
      <c r="L102" s="7" t="n">
        <f aca="false">IF(J102="","",IF(K102="low symmetry","",VALUE(K102)))</f>
        <v>34</v>
      </c>
      <c r="M102" s="5" t="s">
        <v>30</v>
      </c>
      <c r="N102" s="5" t="str">
        <f aca="false">IF(L102="","",IF(M102="","",CONCATENATE("[",IF(M102="","",CONCATENATE("Al",IF(D102&gt;1,VALUE(D102),""),IF(E102=0,"",CONCATENATE(" O",IF(E102&gt;1,VALUE(E102),""))),IF(F102=0,"",CONCATENATE("(OH)",IF(F102&gt;1,VALUE(F102),""))),IF(G102=0,"",CONCATENATE("(OH2)",IF(G102&gt;1,VALUE(G102),""))))),"]",IF(M102="","",IF(J102&gt;1,(CONCATENATE(VALUE(J102),"+")),"+")))))</f>
        <v>[Al6 O2(OH)2(OH2)10]12+</v>
      </c>
    </row>
    <row r="103" s="4" customFormat="true" ht="14.05" hidden="false" customHeight="false" outlineLevel="0" collapsed="false">
      <c r="A103" s="5" t="n">
        <f aca="false">A102</f>
        <v>4</v>
      </c>
      <c r="B103" s="5" t="n">
        <f aca="false">B102</f>
        <v>0</v>
      </c>
      <c r="C103" s="5" t="n">
        <f aca="false">C102</f>
        <v>0</v>
      </c>
      <c r="D103" s="5" t="n">
        <f aca="false">D102</f>
        <v>6</v>
      </c>
      <c r="E103" s="5" t="n">
        <f aca="false">E102</f>
        <v>2</v>
      </c>
      <c r="F103" s="5" t="n">
        <f aca="false">F102+1</f>
        <v>3</v>
      </c>
      <c r="G103" s="5" t="n">
        <f aca="false">IF(((A103-2)*D103)+2-(E103+F103)&gt;-1,((A103-2)*D103)+2-(E103+F103),0)</f>
        <v>9</v>
      </c>
      <c r="H103" s="5" t="n">
        <f aca="false">H102</f>
        <v>0</v>
      </c>
      <c r="I103" s="5" t="n">
        <f aca="false">(27*D103)+(16*(E103+F103+G103))+(F103+(G103*2))</f>
        <v>407</v>
      </c>
      <c r="J103" s="5" t="n">
        <f aca="false">IF((3*D103)-(2*E103)-F103&gt;0, (3*D103)-(2*E103)-F103, "")</f>
        <v>11</v>
      </c>
      <c r="K103" s="6" t="n">
        <f aca="false">IF(J103="", "no cation", IF(E103+F103+G103&gt;((A103-2)*D103)+2,"low symmetry",I103/J103))</f>
        <v>37</v>
      </c>
      <c r="L103" s="7" t="n">
        <f aca="false">IF(J103="","",IF(K103="low symmetry","",VALUE(K103)))</f>
        <v>37</v>
      </c>
      <c r="M103" s="5" t="s">
        <v>30</v>
      </c>
      <c r="N103" s="5" t="str">
        <f aca="false">IF(L103="","",IF(M103="","",CONCATENATE("[",IF(M103="","",CONCATENATE("Al",IF(D103&gt;1,VALUE(D103),""),IF(E103=0,"",CONCATENATE(" O",IF(E103&gt;1,VALUE(E103),""))),IF(F103=0,"",CONCATENATE("(OH)",IF(F103&gt;1,VALUE(F103),""))),IF(G103=0,"",CONCATENATE("(OH2)",IF(G103&gt;1,VALUE(G103),""))))),"]",IF(M103="","",IF(J103&gt;1,(CONCATENATE(VALUE(J103),"+")),"+")))))</f>
        <v>[Al6 O2(OH)3(OH2)9]11+</v>
      </c>
    </row>
    <row r="104" s="4" customFormat="true" ht="14.05" hidden="false" customHeight="false" outlineLevel="0" collapsed="false">
      <c r="A104" s="5" t="n">
        <f aca="false">A103</f>
        <v>4</v>
      </c>
      <c r="B104" s="5" t="n">
        <f aca="false">B103</f>
        <v>0</v>
      </c>
      <c r="C104" s="5" t="n">
        <f aca="false">C103</f>
        <v>0</v>
      </c>
      <c r="D104" s="5" t="n">
        <f aca="false">D103</f>
        <v>6</v>
      </c>
      <c r="E104" s="5" t="n">
        <f aca="false">E103</f>
        <v>2</v>
      </c>
      <c r="F104" s="5" t="n">
        <f aca="false">F103+1</f>
        <v>4</v>
      </c>
      <c r="G104" s="5" t="n">
        <f aca="false">IF(((A104-2)*D104)+2-(E104+F104)&gt;-1,((A104-2)*D104)+2-(E104+F104),0)</f>
        <v>8</v>
      </c>
      <c r="H104" s="5" t="n">
        <f aca="false">H103</f>
        <v>0</v>
      </c>
      <c r="I104" s="5" t="n">
        <f aca="false">(27*D104)+(16*(E104+F104+G104))+(F104+(G104*2))</f>
        <v>406</v>
      </c>
      <c r="J104" s="5" t="n">
        <f aca="false">IF((3*D104)-(2*E104)-F104&gt;0, (3*D104)-(2*E104)-F104, "")</f>
        <v>10</v>
      </c>
      <c r="K104" s="6" t="n">
        <f aca="false">IF(J104="", "no cation", IF(E104+F104+G104&gt;((A104-2)*D104)+2,"low symmetry",I104/J104))</f>
        <v>40.6</v>
      </c>
      <c r="L104" s="7" t="n">
        <f aca="false">IF(J104="","",IF(K104="low symmetry","",VALUE(K104)))</f>
        <v>40.6</v>
      </c>
      <c r="M104" s="5" t="s">
        <v>30</v>
      </c>
      <c r="N104" s="5" t="str">
        <f aca="false">IF(L104="","",IF(M104="","",CONCATENATE("[",IF(M104="","",CONCATENATE("Al",IF(D104&gt;1,VALUE(D104),""),IF(E104=0,"",CONCATENATE(" O",IF(E104&gt;1,VALUE(E104),""))),IF(F104=0,"",CONCATENATE("(OH)",IF(F104&gt;1,VALUE(F104),""))),IF(G104=0,"",CONCATENATE("(OH2)",IF(G104&gt;1,VALUE(G104),""))))),"]",IF(M104="","",IF(J104&gt;1,(CONCATENATE(VALUE(J104),"+")),"+")))))</f>
        <v>[Al6 O2(OH)4(OH2)8]10+</v>
      </c>
    </row>
    <row r="105" s="4" customFormat="true" ht="14.05" hidden="false" customHeight="false" outlineLevel="0" collapsed="false">
      <c r="A105" s="5" t="n">
        <f aca="false">A104</f>
        <v>4</v>
      </c>
      <c r="B105" s="5" t="n">
        <f aca="false">B104</f>
        <v>0</v>
      </c>
      <c r="C105" s="5" t="n">
        <f aca="false">C104</f>
        <v>0</v>
      </c>
      <c r="D105" s="5" t="n">
        <f aca="false">D104</f>
        <v>6</v>
      </c>
      <c r="E105" s="5" t="n">
        <f aca="false">E104</f>
        <v>2</v>
      </c>
      <c r="F105" s="5" t="n">
        <f aca="false">F104+1</f>
        <v>5</v>
      </c>
      <c r="G105" s="5" t="n">
        <f aca="false">IF(((A105-2)*D105)+2-(E105+F105)&gt;-1,((A105-2)*D105)+2-(E105+F105),0)</f>
        <v>7</v>
      </c>
      <c r="H105" s="5" t="n">
        <f aca="false">H104</f>
        <v>0</v>
      </c>
      <c r="I105" s="5" t="n">
        <f aca="false">(27*D105)+(16*(E105+F105+G105))+(F105+(G105*2))</f>
        <v>405</v>
      </c>
      <c r="J105" s="5" t="n">
        <f aca="false">IF((3*D105)-(2*E105)-F105&gt;0, (3*D105)-(2*E105)-F105, "")</f>
        <v>9</v>
      </c>
      <c r="K105" s="6" t="n">
        <f aca="false">IF(J105="", "no cation", IF(E105+F105+G105&gt;((A105-2)*D105)+2,"low symmetry",I105/J105))</f>
        <v>45</v>
      </c>
      <c r="L105" s="7" t="n">
        <f aca="false">IF(J105="","",IF(K105="low symmetry","",VALUE(K105)))</f>
        <v>45</v>
      </c>
      <c r="M105" s="5" t="s">
        <v>30</v>
      </c>
      <c r="N105" s="5" t="str">
        <f aca="false">IF(L105="","",IF(M105="","",CONCATENATE("[",IF(M105="","",CONCATENATE("Al",IF(D105&gt;1,VALUE(D105),""),IF(E105=0,"",CONCATENATE(" O",IF(E105&gt;1,VALUE(E105),""))),IF(F105=0,"",CONCATENATE("(OH)",IF(F105&gt;1,VALUE(F105),""))),IF(G105=0,"",CONCATENATE("(OH2)",IF(G105&gt;1,VALUE(G105),""))))),"]",IF(M105="","",IF(J105&gt;1,(CONCATENATE(VALUE(J105),"+")),"+")))))</f>
        <v>[Al6 O2(OH)5(OH2)7]9+</v>
      </c>
    </row>
    <row r="106" s="4" customFormat="true" ht="14.05" hidden="false" customHeight="false" outlineLevel="0" collapsed="false">
      <c r="A106" s="5" t="n">
        <f aca="false">A105</f>
        <v>4</v>
      </c>
      <c r="B106" s="5" t="n">
        <f aca="false">B105</f>
        <v>0</v>
      </c>
      <c r="C106" s="5" t="n">
        <f aca="false">C105</f>
        <v>0</v>
      </c>
      <c r="D106" s="5" t="n">
        <f aca="false">D105</f>
        <v>6</v>
      </c>
      <c r="E106" s="5" t="n">
        <f aca="false">E105</f>
        <v>2</v>
      </c>
      <c r="F106" s="5" t="n">
        <f aca="false">F105+1</f>
        <v>6</v>
      </c>
      <c r="G106" s="5" t="n">
        <f aca="false">IF(((A106-2)*D106)+2-(E106+F106)&gt;-1,((A106-2)*D106)+2-(E106+F106),0)</f>
        <v>6</v>
      </c>
      <c r="H106" s="5" t="n">
        <f aca="false">H105</f>
        <v>0</v>
      </c>
      <c r="I106" s="5" t="n">
        <f aca="false">(27*D106)+(16*(E106+F106+G106))+(F106+(G106*2))</f>
        <v>404</v>
      </c>
      <c r="J106" s="5" t="n">
        <f aca="false">IF((3*D106)-(2*E106)-F106&gt;0, (3*D106)-(2*E106)-F106, "")</f>
        <v>8</v>
      </c>
      <c r="K106" s="6" t="n">
        <f aca="false">IF(J106="", "no cation", IF(E106+F106+G106&gt;((A106-2)*D106)+2,"low symmetry",I106/J106))</f>
        <v>50.5</v>
      </c>
      <c r="L106" s="7" t="n">
        <f aca="false">IF(J106="","",IF(K106="low symmetry","",VALUE(K106)))</f>
        <v>50.5</v>
      </c>
      <c r="M106" s="5" t="s">
        <v>30</v>
      </c>
      <c r="N106" s="5" t="str">
        <f aca="false">IF(L106="","",IF(M106="","",CONCATENATE("[",IF(M106="","",CONCATENATE("Al",IF(D106&gt;1,VALUE(D106),""),IF(E106=0,"",CONCATENATE(" O",IF(E106&gt;1,VALUE(E106),""))),IF(F106=0,"",CONCATENATE("(OH)",IF(F106&gt;1,VALUE(F106),""))),IF(G106=0,"",CONCATENATE("(OH2)",IF(G106&gt;1,VALUE(G106),""))))),"]",IF(M106="","",IF(J106&gt;1,(CONCATENATE(VALUE(J106),"+")),"+")))))</f>
        <v>[Al6 O2(OH)6(OH2)6]8+</v>
      </c>
    </row>
    <row r="107" s="4" customFormat="true" ht="14.05" hidden="false" customHeight="false" outlineLevel="0" collapsed="false">
      <c r="A107" s="5" t="n">
        <f aca="false">A106</f>
        <v>4</v>
      </c>
      <c r="B107" s="5" t="n">
        <f aca="false">B106</f>
        <v>0</v>
      </c>
      <c r="C107" s="5" t="n">
        <f aca="false">C106</f>
        <v>0</v>
      </c>
      <c r="D107" s="5" t="n">
        <f aca="false">D106</f>
        <v>6</v>
      </c>
      <c r="E107" s="5" t="n">
        <f aca="false">E106</f>
        <v>2</v>
      </c>
      <c r="F107" s="5" t="n">
        <f aca="false">F106+1</f>
        <v>7</v>
      </c>
      <c r="G107" s="5" t="n">
        <f aca="false">IF(((A107-2)*D107)+2-(E107+F107)&gt;-1,((A107-2)*D107)+2-(E107+F107),0)</f>
        <v>5</v>
      </c>
      <c r="H107" s="5" t="n">
        <f aca="false">H106</f>
        <v>0</v>
      </c>
      <c r="I107" s="5" t="n">
        <f aca="false">(27*D107)+(16*(E107+F107+G107))+(F107+(G107*2))</f>
        <v>403</v>
      </c>
      <c r="J107" s="5" t="n">
        <f aca="false">IF((3*D107)-(2*E107)-F107&gt;0, (3*D107)-(2*E107)-F107, "")</f>
        <v>7</v>
      </c>
      <c r="K107" s="6" t="n">
        <f aca="false">IF(J107="", "no cation", IF(E107+F107+G107&gt;((A107-2)*D107)+2,"low symmetry",I107/J107))</f>
        <v>57.5714285714286</v>
      </c>
      <c r="L107" s="7" t="n">
        <f aca="false">IF(J107="","",IF(K107="low symmetry","",VALUE(K107)))</f>
        <v>57.5714285714286</v>
      </c>
      <c r="M107" s="5" t="s">
        <v>30</v>
      </c>
      <c r="N107" s="5" t="str">
        <f aca="false">IF(L107="","",IF(M107="","",CONCATENATE("[",IF(M107="","",CONCATENATE("Al",IF(D107&gt;1,VALUE(D107),""),IF(E107=0,"",CONCATENATE(" O",IF(E107&gt;1,VALUE(E107),""))),IF(F107=0,"",CONCATENATE("(OH)",IF(F107&gt;1,VALUE(F107),""))),IF(G107=0,"",CONCATENATE("(OH2)",IF(G107&gt;1,VALUE(G107),""))))),"]",IF(M107="","",IF(J107&gt;1,(CONCATENATE(VALUE(J107),"+")),"+")))))</f>
        <v>[Al6 O2(OH)7(OH2)5]7+</v>
      </c>
    </row>
    <row r="108" s="4" customFormat="true" ht="14.05" hidden="false" customHeight="false" outlineLevel="0" collapsed="false">
      <c r="A108" s="5" t="n">
        <f aca="false">A107</f>
        <v>4</v>
      </c>
      <c r="B108" s="5" t="n">
        <f aca="false">B107</f>
        <v>0</v>
      </c>
      <c r="C108" s="5" t="n">
        <f aca="false">C107</f>
        <v>0</v>
      </c>
      <c r="D108" s="5" t="n">
        <f aca="false">D107</f>
        <v>6</v>
      </c>
      <c r="E108" s="5" t="n">
        <f aca="false">E107</f>
        <v>2</v>
      </c>
      <c r="F108" s="5" t="n">
        <f aca="false">F107+1</f>
        <v>8</v>
      </c>
      <c r="G108" s="5" t="n">
        <f aca="false">IF(((A108-2)*D108)+2-(E108+F108)&gt;-1,((A108-2)*D108)+2-(E108+F108),0)</f>
        <v>4</v>
      </c>
      <c r="H108" s="5" t="n">
        <f aca="false">H107</f>
        <v>0</v>
      </c>
      <c r="I108" s="5" t="n">
        <f aca="false">(27*D108)+(16*(E108+F108+G108))+(F108+(G108*2))</f>
        <v>402</v>
      </c>
      <c r="J108" s="5" t="n">
        <f aca="false">IF((3*D108)-(2*E108)-F108&gt;0, (3*D108)-(2*E108)-F108, "")</f>
        <v>6</v>
      </c>
      <c r="K108" s="6" t="n">
        <f aca="false">IF(J108="", "no cation", IF(E108+F108+G108&gt;((A108-2)*D108)+2,"low symmetry",I108/J108))</f>
        <v>67</v>
      </c>
      <c r="L108" s="7" t="n">
        <f aca="false">IF(J108="","",IF(K108="low symmetry","",VALUE(K108)))</f>
        <v>67</v>
      </c>
      <c r="M108" s="5" t="s">
        <v>30</v>
      </c>
      <c r="N108" s="5" t="str">
        <f aca="false">IF(L108="","",IF(M108="","",CONCATENATE("[",IF(M108="","",CONCATENATE("Al",IF(D108&gt;1,VALUE(D108),""),IF(E108=0,"",CONCATENATE(" O",IF(E108&gt;1,VALUE(E108),""))),IF(F108=0,"",CONCATENATE("(OH)",IF(F108&gt;1,VALUE(F108),""))),IF(G108=0,"",CONCATENATE("(OH2)",IF(G108&gt;1,VALUE(G108),""))))),"]",IF(M108="","",IF(J108&gt;1,(CONCATENATE(VALUE(J108),"+")),"+")))))</f>
        <v>[Al6 O2(OH)8(OH2)4]6+</v>
      </c>
    </row>
    <row r="109" s="4" customFormat="true" ht="14.05" hidden="false" customHeight="false" outlineLevel="0" collapsed="false">
      <c r="A109" s="5" t="n">
        <f aca="false">A108</f>
        <v>4</v>
      </c>
      <c r="B109" s="5" t="n">
        <f aca="false">B108</f>
        <v>0</v>
      </c>
      <c r="C109" s="5" t="n">
        <f aca="false">C108</f>
        <v>0</v>
      </c>
      <c r="D109" s="5" t="n">
        <f aca="false">D108</f>
        <v>6</v>
      </c>
      <c r="E109" s="5" t="n">
        <f aca="false">E108</f>
        <v>2</v>
      </c>
      <c r="F109" s="5" t="n">
        <f aca="false">F108+1</f>
        <v>9</v>
      </c>
      <c r="G109" s="5" t="n">
        <f aca="false">IF(((A109-2)*D109)+2-(E109+F109)&gt;-1,((A109-2)*D109)+2-(E109+F109),0)</f>
        <v>3</v>
      </c>
      <c r="H109" s="5" t="n">
        <f aca="false">H108</f>
        <v>0</v>
      </c>
      <c r="I109" s="5" t="n">
        <f aca="false">(27*D109)+(16*(E109+F109+G109))+(F109+(G109*2))</f>
        <v>401</v>
      </c>
      <c r="J109" s="5" t="n">
        <f aca="false">IF((3*D109)-(2*E109)-F109&gt;0, (3*D109)-(2*E109)-F109, "")</f>
        <v>5</v>
      </c>
      <c r="K109" s="6" t="n">
        <f aca="false">IF(J109="", "no cation", IF(E109+F109+G109&gt;((A109-2)*D109)+2,"low symmetry",I109/J109))</f>
        <v>80.2</v>
      </c>
      <c r="L109" s="7" t="n">
        <f aca="false">IF(J109="","",IF(K109="low symmetry","",VALUE(K109)))</f>
        <v>80.2</v>
      </c>
      <c r="M109" s="5" t="s">
        <v>30</v>
      </c>
      <c r="N109" s="5" t="str">
        <f aca="false">IF(L109="","",IF(M109="","",CONCATENATE("[",IF(M109="","",CONCATENATE("Al",IF(D109&gt;1,VALUE(D109),""),IF(E109=0,"",CONCATENATE(" O",IF(E109&gt;1,VALUE(E109),""))),IF(F109=0,"",CONCATENATE("(OH)",IF(F109&gt;1,VALUE(F109),""))),IF(G109=0,"",CONCATENATE("(OH2)",IF(G109&gt;1,VALUE(G109),""))))),"]",IF(M109="","",IF(J109&gt;1,(CONCATENATE(VALUE(J109),"+")),"+")))))</f>
        <v>[Al6 O2(OH)9(OH2)3]5+</v>
      </c>
    </row>
    <row r="110" s="4" customFormat="true" ht="14.05" hidden="false" customHeight="false" outlineLevel="0" collapsed="false">
      <c r="A110" s="5" t="n">
        <f aca="false">A109</f>
        <v>4</v>
      </c>
      <c r="B110" s="5" t="n">
        <f aca="false">B109</f>
        <v>0</v>
      </c>
      <c r="C110" s="5" t="n">
        <f aca="false">C109</f>
        <v>0</v>
      </c>
      <c r="D110" s="5" t="n">
        <f aca="false">D109</f>
        <v>6</v>
      </c>
      <c r="E110" s="5" t="n">
        <f aca="false">E109</f>
        <v>2</v>
      </c>
      <c r="F110" s="5" t="n">
        <f aca="false">F109+1</f>
        <v>10</v>
      </c>
      <c r="G110" s="5" t="n">
        <f aca="false">IF(((A110-2)*D110)+2-(E110+F110)&gt;-1,((A110-2)*D110)+2-(E110+F110),0)</f>
        <v>2</v>
      </c>
      <c r="H110" s="5" t="n">
        <f aca="false">H109</f>
        <v>0</v>
      </c>
      <c r="I110" s="5" t="n">
        <f aca="false">(27*D110)+(16*(E110+F110+G110))+(F110+(G110*2))</f>
        <v>400</v>
      </c>
      <c r="J110" s="5" t="n">
        <f aca="false">IF((3*D110)-(2*E110)-F110&gt;0, (3*D110)-(2*E110)-F110, "")</f>
        <v>4</v>
      </c>
      <c r="K110" s="6" t="n">
        <f aca="false">IF(J110="", "no cation", IF(E110+F110+G110&gt;((A110-2)*D110)+2,"low symmetry",I110/J110))</f>
        <v>100</v>
      </c>
      <c r="L110" s="7" t="n">
        <f aca="false">IF(J110="","",IF(K110="low symmetry","",VALUE(K110)))</f>
        <v>100</v>
      </c>
      <c r="M110" s="5" t="s">
        <v>30</v>
      </c>
      <c r="N110" s="5" t="str">
        <f aca="false">IF(L110="","",IF(M110="","",CONCATENATE("[",IF(M110="","",CONCATENATE("Al",IF(D110&gt;1,VALUE(D110),""),IF(E110=0,"",CONCATENATE(" O",IF(E110&gt;1,VALUE(E110),""))),IF(F110=0,"",CONCATENATE("(OH)",IF(F110&gt;1,VALUE(F110),""))),IF(G110=0,"",CONCATENATE("(OH2)",IF(G110&gt;1,VALUE(G110),""))))),"]",IF(M110="","",IF(J110&gt;1,(CONCATENATE(VALUE(J110),"+")),"+")))))</f>
        <v>[Al6 O2(OH)10(OH2)2]4+</v>
      </c>
    </row>
    <row r="111" s="4" customFormat="true" ht="14.05" hidden="false" customHeight="false" outlineLevel="0" collapsed="false">
      <c r="A111" s="5" t="n">
        <f aca="false">A110</f>
        <v>4</v>
      </c>
      <c r="B111" s="5" t="n">
        <f aca="false">B110</f>
        <v>0</v>
      </c>
      <c r="C111" s="5" t="n">
        <f aca="false">C110</f>
        <v>0</v>
      </c>
      <c r="D111" s="5" t="n">
        <f aca="false">D110</f>
        <v>6</v>
      </c>
      <c r="E111" s="5" t="n">
        <f aca="false">E110</f>
        <v>2</v>
      </c>
      <c r="F111" s="5" t="n">
        <f aca="false">F110+1</f>
        <v>11</v>
      </c>
      <c r="G111" s="5" t="n">
        <f aca="false">IF(((A111-2)*D111)+2-(E111+F111)&gt;-1,((A111-2)*D111)+2-(E111+F111),0)</f>
        <v>1</v>
      </c>
      <c r="H111" s="5" t="n">
        <f aca="false">H110</f>
        <v>0</v>
      </c>
      <c r="I111" s="5" t="n">
        <f aca="false">(27*D111)+(16*(E111+F111+G111))+(F111+(G111*2))</f>
        <v>399</v>
      </c>
      <c r="J111" s="5" t="n">
        <f aca="false">IF((3*D111)-(2*E111)-F111&gt;0, (3*D111)-(2*E111)-F111, "")</f>
        <v>3</v>
      </c>
      <c r="K111" s="6" t="n">
        <f aca="false">IF(J111="", "no cation", IF(E111+F111+G111&gt;((A111-2)*D111)+2,"low symmetry",I111/J111))</f>
        <v>133</v>
      </c>
      <c r="L111" s="7" t="n">
        <f aca="false">IF(J111="","",IF(K111="low symmetry","",VALUE(K111)))</f>
        <v>133</v>
      </c>
      <c r="M111" s="5" t="s">
        <v>30</v>
      </c>
      <c r="N111" s="5" t="str">
        <f aca="false">IF(L111="","",IF(M111="","",CONCATENATE("[",IF(M111="","",CONCATENATE("Al",IF(D111&gt;1,VALUE(D111),""),IF(E111=0,"",CONCATENATE(" O",IF(E111&gt;1,VALUE(E111),""))),IF(F111=0,"",CONCATENATE("(OH)",IF(F111&gt;1,VALUE(F111),""))),IF(G111=0,"",CONCATENATE("(OH2)",IF(G111&gt;1,VALUE(G111),""))))),"]",IF(M111="","",IF(J111&gt;1,(CONCATENATE(VALUE(J111),"+")),"+")))))</f>
        <v>[Al6 O2(OH)11(OH2)]3+</v>
      </c>
    </row>
    <row r="112" s="4" customFormat="true" ht="14.05" hidden="false" customHeight="false" outlineLevel="0" collapsed="false">
      <c r="A112" s="5" t="n">
        <f aca="false">A111</f>
        <v>4</v>
      </c>
      <c r="B112" s="5" t="n">
        <f aca="false">B111</f>
        <v>0</v>
      </c>
      <c r="C112" s="5" t="n">
        <f aca="false">C111</f>
        <v>0</v>
      </c>
      <c r="D112" s="5" t="n">
        <f aca="false">D111</f>
        <v>6</v>
      </c>
      <c r="E112" s="5" t="n">
        <f aca="false">E111</f>
        <v>2</v>
      </c>
      <c r="F112" s="5" t="n">
        <f aca="false">F111+1</f>
        <v>12</v>
      </c>
      <c r="G112" s="5" t="n">
        <f aca="false">IF(((A112-2)*D112)+2-(E112+F112)&gt;-1,((A112-2)*D112)+2-(E112+F112),0)</f>
        <v>0</v>
      </c>
      <c r="H112" s="5" t="n">
        <f aca="false">H111</f>
        <v>0</v>
      </c>
      <c r="I112" s="5" t="n">
        <f aca="false">(27*D112)+(16*(E112+F112+G112))+(F112+(G112*2))</f>
        <v>398</v>
      </c>
      <c r="J112" s="5" t="n">
        <f aca="false">IF((3*D112)-(2*E112)-F112&gt;0, (3*D112)-(2*E112)-F112, "")</f>
        <v>2</v>
      </c>
      <c r="K112" s="6" t="n">
        <f aca="false">IF(J112="", "no cation", IF(E112+F112+G112&gt;((A112-2)*D112)+2,"low symmetry",I112/J112))</f>
        <v>199</v>
      </c>
      <c r="L112" s="7" t="n">
        <f aca="false">IF(J112="","",IF(K112="low symmetry","",VALUE(K112)))</f>
        <v>199</v>
      </c>
      <c r="M112" s="5" t="s">
        <v>30</v>
      </c>
      <c r="N112" s="5" t="str">
        <f aca="false">IF(L112="","",IF(M112="","",CONCATENATE("[",IF(M112="","",CONCATENATE("Al",IF(D112&gt;1,VALUE(D112),""),IF(E112=0,"",CONCATENATE(" O",IF(E112&gt;1,VALUE(E112),""))),IF(F112=0,"",CONCATENATE("(OH)",IF(F112&gt;1,VALUE(F112),""))),IF(G112=0,"",CONCATENATE("(OH2)",IF(G112&gt;1,VALUE(G112),""))))),"]",IF(M112="","",IF(J112&gt;1,(CONCATENATE(VALUE(J112),"+")),"+")))))</f>
        <v>[Al6 O2(OH)12]2+</v>
      </c>
    </row>
    <row r="113" s="4" customFormat="true" ht="14.05" hidden="false" customHeight="false" outlineLevel="0" collapsed="false">
      <c r="A113" s="5" t="n">
        <f aca="false">A112</f>
        <v>4</v>
      </c>
      <c r="B113" s="5" t="n">
        <f aca="false">B112</f>
        <v>0</v>
      </c>
      <c r="C113" s="5" t="n">
        <f aca="false">C112</f>
        <v>0</v>
      </c>
      <c r="D113" s="3" t="n">
        <v>6</v>
      </c>
      <c r="E113" s="3" t="n">
        <v>4</v>
      </c>
      <c r="F113" s="5" t="n">
        <v>0</v>
      </c>
      <c r="G113" s="5" t="n">
        <f aca="false">IF(((A113-2)*D113)+2-(E113+F113)&gt;-1,((A113-2)*D113)+2-(E113+F113),0)</f>
        <v>10</v>
      </c>
      <c r="H113" s="5" t="n">
        <f aca="false">H112</f>
        <v>0</v>
      </c>
      <c r="I113" s="5" t="n">
        <f aca="false">(27*D113)+(16*(E113+F113+G113))+(F113+(G113*2))</f>
        <v>406</v>
      </c>
      <c r="J113" s="5" t="n">
        <f aca="false">IF((3*D113)-(2*E113)-F113&gt;0, (3*D113)-(2*E113)-F113, "")</f>
        <v>10</v>
      </c>
      <c r="K113" s="6" t="n">
        <f aca="false">IF(J113="", "no cation", IF(E113+F113+G113&gt;((A113-2)*D113)+2,"low symmetry",I113/J113))</f>
        <v>40.6</v>
      </c>
      <c r="L113" s="7" t="n">
        <f aca="false">IF(J113="","",IF(K113="low symmetry","",VALUE(K113)))</f>
        <v>40.6</v>
      </c>
      <c r="M113" s="5" t="s">
        <v>30</v>
      </c>
      <c r="N113" s="5" t="str">
        <f aca="false">IF(L113="","",IF(M113="","",CONCATENATE("[",IF(M113="","",CONCATENATE("Al",IF(D113&gt;1,VALUE(D113),""),IF(E113=0,"",CONCATENATE(" O",IF(E113&gt;1,VALUE(E113),""))),IF(F113=0,"",CONCATENATE("(OH)",IF(F113&gt;1,VALUE(F113),""))),IF(G113=0,"",CONCATENATE("(OH2)",IF(G113&gt;1,VALUE(G113),""))))),"]",IF(M113="","",IF(J113&gt;1,(CONCATENATE(VALUE(J113),"+")),"+")))))</f>
        <v>[Al6 O4(OH2)10]10+</v>
      </c>
    </row>
    <row r="114" s="4" customFormat="true" ht="14.05" hidden="false" customHeight="false" outlineLevel="0" collapsed="false">
      <c r="A114" s="5" t="n">
        <f aca="false">A113</f>
        <v>4</v>
      </c>
      <c r="B114" s="5" t="n">
        <f aca="false">B113</f>
        <v>0</v>
      </c>
      <c r="C114" s="5" t="n">
        <f aca="false">C113</f>
        <v>0</v>
      </c>
      <c r="D114" s="5" t="n">
        <f aca="false">D113</f>
        <v>6</v>
      </c>
      <c r="E114" s="5" t="n">
        <f aca="false">E113</f>
        <v>4</v>
      </c>
      <c r="F114" s="5" t="n">
        <f aca="false">F113+1</f>
        <v>1</v>
      </c>
      <c r="G114" s="5" t="n">
        <f aca="false">IF(((A114-2)*D114)+2-(E114+F114)&gt;-1,((A114-2)*D114)+2-(E114+F114),0)</f>
        <v>9</v>
      </c>
      <c r="H114" s="5" t="n">
        <f aca="false">H113</f>
        <v>0</v>
      </c>
      <c r="I114" s="5" t="n">
        <f aca="false">(27*D114)+(16*(E114+F114+G114))+(F114+(G114*2))</f>
        <v>405</v>
      </c>
      <c r="J114" s="5" t="n">
        <f aca="false">IF((3*D114)-(2*E114)-F114&gt;0, (3*D114)-(2*E114)-F114, "")</f>
        <v>9</v>
      </c>
      <c r="K114" s="6" t="n">
        <f aca="false">IF(J114="", "no cation", IF(E114+F114+G114&gt;((A114-2)*D114)+2,"low symmetry",I114/J114))</f>
        <v>45</v>
      </c>
      <c r="L114" s="7" t="n">
        <f aca="false">IF(J114="","",IF(K114="low symmetry","",VALUE(K114)))</f>
        <v>45</v>
      </c>
      <c r="M114" s="5" t="s">
        <v>30</v>
      </c>
      <c r="N114" s="5" t="str">
        <f aca="false">IF(L114="","",IF(M114="","",CONCATENATE("[",IF(M114="","",CONCATENATE("Al",IF(D114&gt;1,VALUE(D114),""),IF(E114=0,"",CONCATENATE(" O",IF(E114&gt;1,VALUE(E114),""))),IF(F114=0,"",CONCATENATE("(OH)",IF(F114&gt;1,VALUE(F114),""))),IF(G114=0,"",CONCATENATE("(OH2)",IF(G114&gt;1,VALUE(G114),""))))),"]",IF(M114="","",IF(J114&gt;1,(CONCATENATE(VALUE(J114),"+")),"+")))))</f>
        <v>[Al6 O4(OH)(OH2)9]9+</v>
      </c>
    </row>
    <row r="115" s="4" customFormat="true" ht="14.05" hidden="false" customHeight="false" outlineLevel="0" collapsed="false">
      <c r="A115" s="5" t="n">
        <f aca="false">A114</f>
        <v>4</v>
      </c>
      <c r="B115" s="5" t="n">
        <f aca="false">B114</f>
        <v>0</v>
      </c>
      <c r="C115" s="5" t="n">
        <f aca="false">C114</f>
        <v>0</v>
      </c>
      <c r="D115" s="5" t="n">
        <f aca="false">D114</f>
        <v>6</v>
      </c>
      <c r="E115" s="5" t="n">
        <f aca="false">E114</f>
        <v>4</v>
      </c>
      <c r="F115" s="5" t="n">
        <f aca="false">F114+1</f>
        <v>2</v>
      </c>
      <c r="G115" s="5" t="n">
        <f aca="false">IF(((A115-2)*D115)+2-(E115+F115)&gt;-1,((A115-2)*D115)+2-(E115+F115),0)</f>
        <v>8</v>
      </c>
      <c r="H115" s="5" t="n">
        <f aca="false">H114</f>
        <v>0</v>
      </c>
      <c r="I115" s="5" t="n">
        <f aca="false">(27*D115)+(16*(E115+F115+G115))+(F115+(G115*2))</f>
        <v>404</v>
      </c>
      <c r="J115" s="5" t="n">
        <f aca="false">IF((3*D115)-(2*E115)-F115&gt;0, (3*D115)-(2*E115)-F115, "")</f>
        <v>8</v>
      </c>
      <c r="K115" s="6" t="n">
        <f aca="false">IF(J115="", "no cation", IF(E115+F115+G115&gt;((A115-2)*D115)+2,"low symmetry",I115/J115))</f>
        <v>50.5</v>
      </c>
      <c r="L115" s="7" t="n">
        <f aca="false">IF(J115="","",IF(K115="low symmetry","",VALUE(K115)))</f>
        <v>50.5</v>
      </c>
      <c r="M115" s="5" t="s">
        <v>30</v>
      </c>
      <c r="N115" s="5" t="str">
        <f aca="false">IF(L115="","",IF(M115="","",CONCATENATE("[",IF(M115="","",CONCATENATE("Al",IF(D115&gt;1,VALUE(D115),""),IF(E115=0,"",CONCATENATE(" O",IF(E115&gt;1,VALUE(E115),""))),IF(F115=0,"",CONCATENATE("(OH)",IF(F115&gt;1,VALUE(F115),""))),IF(G115=0,"",CONCATENATE("(OH2)",IF(G115&gt;1,VALUE(G115),""))))),"]",IF(M115="","",IF(J115&gt;1,(CONCATENATE(VALUE(J115),"+")),"+")))))</f>
        <v>[Al6 O4(OH)2(OH2)8]8+</v>
      </c>
    </row>
    <row r="116" s="4" customFormat="true" ht="14.05" hidden="false" customHeight="false" outlineLevel="0" collapsed="false">
      <c r="A116" s="5" t="n">
        <f aca="false">A115</f>
        <v>4</v>
      </c>
      <c r="B116" s="5" t="n">
        <f aca="false">B115</f>
        <v>0</v>
      </c>
      <c r="C116" s="5" t="n">
        <f aca="false">C115</f>
        <v>0</v>
      </c>
      <c r="D116" s="5" t="n">
        <f aca="false">D115</f>
        <v>6</v>
      </c>
      <c r="E116" s="5" t="n">
        <f aca="false">E115</f>
        <v>4</v>
      </c>
      <c r="F116" s="5" t="n">
        <f aca="false">F115+1</f>
        <v>3</v>
      </c>
      <c r="G116" s="5" t="n">
        <f aca="false">IF(((A116-2)*D116)+2-(E116+F116)&gt;-1,((A116-2)*D116)+2-(E116+F116),0)</f>
        <v>7</v>
      </c>
      <c r="H116" s="5" t="n">
        <f aca="false">H115</f>
        <v>0</v>
      </c>
      <c r="I116" s="5" t="n">
        <f aca="false">(27*D116)+(16*(E116+F116+G116))+(F116+(G116*2))</f>
        <v>403</v>
      </c>
      <c r="J116" s="5" t="n">
        <f aca="false">IF((3*D116)-(2*E116)-F116&gt;0, (3*D116)-(2*E116)-F116, "")</f>
        <v>7</v>
      </c>
      <c r="K116" s="6" t="n">
        <f aca="false">IF(J116="", "no cation", IF(E116+F116+G116&gt;((A116-2)*D116)+2,"low symmetry",I116/J116))</f>
        <v>57.5714285714286</v>
      </c>
      <c r="L116" s="7" t="n">
        <f aca="false">IF(J116="","",IF(K116="low symmetry","",VALUE(K116)))</f>
        <v>57.5714285714286</v>
      </c>
      <c r="M116" s="5" t="s">
        <v>30</v>
      </c>
      <c r="N116" s="5" t="str">
        <f aca="false">IF(L116="","",IF(M116="","",CONCATENATE("[",IF(M116="","",CONCATENATE("Al",IF(D116&gt;1,VALUE(D116),""),IF(E116=0,"",CONCATENATE(" O",IF(E116&gt;1,VALUE(E116),""))),IF(F116=0,"",CONCATENATE("(OH)",IF(F116&gt;1,VALUE(F116),""))),IF(G116=0,"",CONCATENATE("(OH2)",IF(G116&gt;1,VALUE(G116),""))))),"]",IF(M116="","",IF(J116&gt;1,(CONCATENATE(VALUE(J116),"+")),"+")))))</f>
        <v>[Al6 O4(OH)3(OH2)7]7+</v>
      </c>
    </row>
    <row r="117" s="4" customFormat="true" ht="14.05" hidden="false" customHeight="false" outlineLevel="0" collapsed="false">
      <c r="A117" s="5" t="n">
        <f aca="false">A116</f>
        <v>4</v>
      </c>
      <c r="B117" s="5" t="n">
        <f aca="false">B116</f>
        <v>0</v>
      </c>
      <c r="C117" s="5" t="n">
        <f aca="false">C116</f>
        <v>0</v>
      </c>
      <c r="D117" s="5" t="n">
        <f aca="false">D116</f>
        <v>6</v>
      </c>
      <c r="E117" s="5" t="n">
        <f aca="false">E116</f>
        <v>4</v>
      </c>
      <c r="F117" s="5" t="n">
        <f aca="false">F116+1</f>
        <v>4</v>
      </c>
      <c r="G117" s="5" t="n">
        <f aca="false">IF(((A117-2)*D117)+2-(E117+F117)&gt;-1,((A117-2)*D117)+2-(E117+F117),0)</f>
        <v>6</v>
      </c>
      <c r="H117" s="5" t="n">
        <f aca="false">H116</f>
        <v>0</v>
      </c>
      <c r="I117" s="5" t="n">
        <f aca="false">(27*D117)+(16*(E117+F117+G117))+(F117+(G117*2))</f>
        <v>402</v>
      </c>
      <c r="J117" s="5" t="n">
        <f aca="false">IF((3*D117)-(2*E117)-F117&gt;0, (3*D117)-(2*E117)-F117, "")</f>
        <v>6</v>
      </c>
      <c r="K117" s="6" t="n">
        <f aca="false">IF(J117="", "no cation", IF(E117+F117+G117&gt;((A117-2)*D117)+2,"low symmetry",I117/J117))</f>
        <v>67</v>
      </c>
      <c r="L117" s="7" t="n">
        <f aca="false">IF(J117="","",IF(K117="low symmetry","",VALUE(K117)))</f>
        <v>67</v>
      </c>
      <c r="M117" s="5" t="s">
        <v>30</v>
      </c>
      <c r="N117" s="5" t="str">
        <f aca="false">IF(L117="","",IF(M117="","",CONCATENATE("[",IF(M117="","",CONCATENATE("Al",IF(D117&gt;1,VALUE(D117),""),IF(E117=0,"",CONCATENATE(" O",IF(E117&gt;1,VALUE(E117),""))),IF(F117=0,"",CONCATENATE("(OH)",IF(F117&gt;1,VALUE(F117),""))),IF(G117=0,"",CONCATENATE("(OH2)",IF(G117&gt;1,VALUE(G117),""))))),"]",IF(M117="","",IF(J117&gt;1,(CONCATENATE(VALUE(J117),"+")),"+")))))</f>
        <v>[Al6 O4(OH)4(OH2)6]6+</v>
      </c>
    </row>
    <row r="118" s="4" customFormat="true" ht="14.05" hidden="false" customHeight="false" outlineLevel="0" collapsed="false">
      <c r="A118" s="5" t="n">
        <f aca="false">A117</f>
        <v>4</v>
      </c>
      <c r="B118" s="5" t="n">
        <f aca="false">B117</f>
        <v>0</v>
      </c>
      <c r="C118" s="5" t="n">
        <f aca="false">C117</f>
        <v>0</v>
      </c>
      <c r="D118" s="5" t="n">
        <f aca="false">D117</f>
        <v>6</v>
      </c>
      <c r="E118" s="5" t="n">
        <f aca="false">E117</f>
        <v>4</v>
      </c>
      <c r="F118" s="5" t="n">
        <f aca="false">F117+1</f>
        <v>5</v>
      </c>
      <c r="G118" s="5" t="n">
        <f aca="false">IF(((A118-2)*D118)+2-(E118+F118)&gt;-1,((A118-2)*D118)+2-(E118+F118),0)</f>
        <v>5</v>
      </c>
      <c r="H118" s="5" t="n">
        <f aca="false">H117</f>
        <v>0</v>
      </c>
      <c r="I118" s="5" t="n">
        <f aca="false">(27*D118)+(16*(E118+F118+G118))+(F118+(G118*2))</f>
        <v>401</v>
      </c>
      <c r="J118" s="5" t="n">
        <f aca="false">IF((3*D118)-(2*E118)-F118&gt;0, (3*D118)-(2*E118)-F118, "")</f>
        <v>5</v>
      </c>
      <c r="K118" s="6" t="n">
        <f aca="false">IF(J118="", "no cation", IF(E118+F118+G118&gt;((A118-2)*D118)+2,"low symmetry",I118/J118))</f>
        <v>80.2</v>
      </c>
      <c r="L118" s="7" t="n">
        <f aca="false">IF(J118="","",IF(K118="low symmetry","",VALUE(K118)))</f>
        <v>80.2</v>
      </c>
      <c r="M118" s="5" t="s">
        <v>30</v>
      </c>
      <c r="N118" s="5" t="str">
        <f aca="false">IF(L118="","",IF(M118="","",CONCATENATE("[",IF(M118="","",CONCATENATE("Al",IF(D118&gt;1,VALUE(D118),""),IF(E118=0,"",CONCATENATE(" O",IF(E118&gt;1,VALUE(E118),""))),IF(F118=0,"",CONCATENATE("(OH)",IF(F118&gt;1,VALUE(F118),""))),IF(G118=0,"",CONCATENATE("(OH2)",IF(G118&gt;1,VALUE(G118),""))))),"]",IF(M118="","",IF(J118&gt;1,(CONCATENATE(VALUE(J118),"+")),"+")))))</f>
        <v>[Al6 O4(OH)5(OH2)5]5+</v>
      </c>
    </row>
    <row r="119" s="4" customFormat="true" ht="14.05" hidden="false" customHeight="false" outlineLevel="0" collapsed="false">
      <c r="A119" s="5" t="n">
        <f aca="false">A118</f>
        <v>4</v>
      </c>
      <c r="B119" s="5" t="n">
        <f aca="false">B118</f>
        <v>0</v>
      </c>
      <c r="C119" s="5" t="n">
        <f aca="false">C118</f>
        <v>0</v>
      </c>
      <c r="D119" s="5" t="n">
        <f aca="false">D118</f>
        <v>6</v>
      </c>
      <c r="E119" s="5" t="n">
        <f aca="false">E118</f>
        <v>4</v>
      </c>
      <c r="F119" s="5" t="n">
        <f aca="false">F118+1</f>
        <v>6</v>
      </c>
      <c r="G119" s="5" t="n">
        <f aca="false">IF(((A119-2)*D119)+2-(E119+F119)&gt;-1,((A119-2)*D119)+2-(E119+F119),0)</f>
        <v>4</v>
      </c>
      <c r="H119" s="5" t="n">
        <f aca="false">H118</f>
        <v>0</v>
      </c>
      <c r="I119" s="5" t="n">
        <f aca="false">(27*D119)+(16*(E119+F119+G119))+(F119+(G119*2))</f>
        <v>400</v>
      </c>
      <c r="J119" s="5" t="n">
        <f aca="false">IF((3*D119)-(2*E119)-F119&gt;0, (3*D119)-(2*E119)-F119, "")</f>
        <v>4</v>
      </c>
      <c r="K119" s="6" t="n">
        <f aca="false">IF(J119="", "no cation", IF(E119+F119+G119&gt;((A119-2)*D119)+2,"low symmetry",I119/J119))</f>
        <v>100</v>
      </c>
      <c r="L119" s="7" t="n">
        <f aca="false">IF(J119="","",IF(K119="low symmetry","",VALUE(K119)))</f>
        <v>100</v>
      </c>
      <c r="M119" s="5" t="s">
        <v>30</v>
      </c>
      <c r="N119" s="5" t="str">
        <f aca="false">IF(L119="","",IF(M119="","",CONCATENATE("[",IF(M119="","",CONCATENATE("Al",IF(D119&gt;1,VALUE(D119),""),IF(E119=0,"",CONCATENATE(" O",IF(E119&gt;1,VALUE(E119),""))),IF(F119=0,"",CONCATENATE("(OH)",IF(F119&gt;1,VALUE(F119),""))),IF(G119=0,"",CONCATENATE("(OH2)",IF(G119&gt;1,VALUE(G119),""))))),"]",IF(M119="","",IF(J119&gt;1,(CONCATENATE(VALUE(J119),"+")),"+")))))</f>
        <v>[Al6 O4(OH)6(OH2)4]4+</v>
      </c>
    </row>
    <row r="120" s="4" customFormat="true" ht="14.05" hidden="false" customHeight="false" outlineLevel="0" collapsed="false">
      <c r="A120" s="5" t="n">
        <f aca="false">A119</f>
        <v>4</v>
      </c>
      <c r="B120" s="5" t="n">
        <f aca="false">B119</f>
        <v>0</v>
      </c>
      <c r="C120" s="5" t="n">
        <f aca="false">C119</f>
        <v>0</v>
      </c>
      <c r="D120" s="5" t="n">
        <f aca="false">D119</f>
        <v>6</v>
      </c>
      <c r="E120" s="5" t="n">
        <f aca="false">E119</f>
        <v>4</v>
      </c>
      <c r="F120" s="5" t="n">
        <f aca="false">F119+1</f>
        <v>7</v>
      </c>
      <c r="G120" s="5" t="n">
        <f aca="false">IF(((A120-2)*D120)+2-(E120+F120)&gt;-1,((A120-2)*D120)+2-(E120+F120),0)</f>
        <v>3</v>
      </c>
      <c r="H120" s="5" t="n">
        <f aca="false">H119</f>
        <v>0</v>
      </c>
      <c r="I120" s="5" t="n">
        <f aca="false">(27*D120)+(16*(E120+F120+G120))+(F120+(G120*2))</f>
        <v>399</v>
      </c>
      <c r="J120" s="5" t="n">
        <f aca="false">IF((3*D120)-(2*E120)-F120&gt;0, (3*D120)-(2*E120)-F120, "")</f>
        <v>3</v>
      </c>
      <c r="K120" s="6" t="n">
        <f aca="false">IF(J120="", "no cation", IF(E120+F120+G120&gt;((A120-2)*D120)+2,"low symmetry",I120/J120))</f>
        <v>133</v>
      </c>
      <c r="L120" s="7" t="n">
        <f aca="false">IF(J120="","",IF(K120="low symmetry","",VALUE(K120)))</f>
        <v>133</v>
      </c>
      <c r="M120" s="5" t="s">
        <v>30</v>
      </c>
      <c r="N120" s="5" t="str">
        <f aca="false">IF(L120="","",IF(M120="","",CONCATENATE("[",IF(M120="","",CONCATENATE("Al",IF(D120&gt;1,VALUE(D120),""),IF(E120=0,"",CONCATENATE(" O",IF(E120&gt;1,VALUE(E120),""))),IF(F120=0,"",CONCATENATE("(OH)",IF(F120&gt;1,VALUE(F120),""))),IF(G120=0,"",CONCATENATE("(OH2)",IF(G120&gt;1,VALUE(G120),""))))),"]",IF(M120="","",IF(J120&gt;1,(CONCATENATE(VALUE(J120),"+")),"+")))))</f>
        <v>[Al6 O4(OH)7(OH2)3]3+</v>
      </c>
    </row>
    <row r="121" s="4" customFormat="true" ht="14.05" hidden="false" customHeight="false" outlineLevel="0" collapsed="false">
      <c r="A121" s="5" t="n">
        <f aca="false">A120</f>
        <v>4</v>
      </c>
      <c r="B121" s="5" t="n">
        <f aca="false">B120</f>
        <v>0</v>
      </c>
      <c r="C121" s="5" t="n">
        <f aca="false">C120</f>
        <v>0</v>
      </c>
      <c r="D121" s="5" t="n">
        <f aca="false">D120</f>
        <v>6</v>
      </c>
      <c r="E121" s="5" t="n">
        <f aca="false">E120</f>
        <v>4</v>
      </c>
      <c r="F121" s="5" t="n">
        <f aca="false">F120+1</f>
        <v>8</v>
      </c>
      <c r="G121" s="5" t="n">
        <f aca="false">IF(((A121-2)*D121)+2-(E121+F121)&gt;-1,((A121-2)*D121)+2-(E121+F121),0)</f>
        <v>2</v>
      </c>
      <c r="H121" s="5" t="n">
        <f aca="false">H120</f>
        <v>0</v>
      </c>
      <c r="I121" s="5" t="n">
        <f aca="false">(27*D121)+(16*(E121+F121+G121))+(F121+(G121*2))</f>
        <v>398</v>
      </c>
      <c r="J121" s="5" t="n">
        <f aca="false">IF((3*D121)-(2*E121)-F121&gt;0, (3*D121)-(2*E121)-F121, "")</f>
        <v>2</v>
      </c>
      <c r="K121" s="6" t="n">
        <f aca="false">IF(J121="", "no cation", IF(E121+F121+G121&gt;((A121-2)*D121)+2,"low symmetry",I121/J121))</f>
        <v>199</v>
      </c>
      <c r="L121" s="7" t="n">
        <f aca="false">IF(J121="","",IF(K121="low symmetry","",VALUE(K121)))</f>
        <v>199</v>
      </c>
      <c r="M121" s="5" t="s">
        <v>30</v>
      </c>
      <c r="N121" s="5" t="str">
        <f aca="false">IF(L121="","",IF(M121="","",CONCATENATE("[",IF(M121="","",CONCATENATE("Al",IF(D121&gt;1,VALUE(D121),""),IF(E121=0,"",CONCATENATE(" O",IF(E121&gt;1,VALUE(E121),""))),IF(F121=0,"",CONCATENATE("(OH)",IF(F121&gt;1,VALUE(F121),""))),IF(G121=0,"",CONCATENATE("(OH2)",IF(G121&gt;1,VALUE(G121),""))))),"]",IF(M121="","",IF(J121&gt;1,(CONCATENATE(VALUE(J121),"+")),"+")))))</f>
        <v>[Al6 O4(OH)8(OH2)2]2+</v>
      </c>
    </row>
    <row r="122" s="4" customFormat="true" ht="14.05" hidden="false" customHeight="false" outlineLevel="0" collapsed="false">
      <c r="A122" s="5" t="n">
        <f aca="false">A121</f>
        <v>4</v>
      </c>
      <c r="B122" s="5" t="n">
        <f aca="false">B121</f>
        <v>0</v>
      </c>
      <c r="C122" s="5" t="n">
        <f aca="false">C121</f>
        <v>0</v>
      </c>
      <c r="D122" s="5" t="n">
        <f aca="false">D121</f>
        <v>6</v>
      </c>
      <c r="E122" s="5" t="n">
        <f aca="false">E121</f>
        <v>4</v>
      </c>
      <c r="F122" s="5" t="n">
        <f aca="false">F121+1</f>
        <v>9</v>
      </c>
      <c r="G122" s="5" t="n">
        <f aca="false">IF(((A122-2)*D122)+2-(E122+F122)&gt;-1,((A122-2)*D122)+2-(E122+F122),0)</f>
        <v>1</v>
      </c>
      <c r="H122" s="5" t="n">
        <f aca="false">H121</f>
        <v>0</v>
      </c>
      <c r="I122" s="5" t="n">
        <f aca="false">(27*D122)+(16*(E122+F122+G122))+(F122+(G122*2))</f>
        <v>397</v>
      </c>
      <c r="J122" s="5" t="n">
        <f aca="false">IF((3*D122)-(2*E122)-F122&gt;0, (3*D122)-(2*E122)-F122, "")</f>
        <v>1</v>
      </c>
      <c r="K122" s="6" t="n">
        <f aca="false">IF(J122="", "no cation", IF(E122+F122+G122&gt;((A122-2)*D122)+2,"low symmetry",I122/J122))</f>
        <v>397</v>
      </c>
      <c r="L122" s="7" t="n">
        <f aca="false">IF(J122="","",IF(K122="low symmetry","",VALUE(K122)))</f>
        <v>397</v>
      </c>
      <c r="M122" s="5" t="s">
        <v>30</v>
      </c>
      <c r="N122" s="5" t="str">
        <f aca="false">IF(L122="","",IF(M122="","",CONCATENATE("[",IF(M122="","",CONCATENATE("Al",IF(D122&gt;1,VALUE(D122),""),IF(E122=0,"",CONCATENATE(" O",IF(E122&gt;1,VALUE(E122),""))),IF(F122=0,"",CONCATENATE("(OH)",IF(F122&gt;1,VALUE(F122),""))),IF(G122=0,"",CONCATENATE("(OH2)",IF(G122&gt;1,VALUE(G122),""))))),"]",IF(M122="","",IF(J122&gt;1,(CONCATENATE(VALUE(J122),"+")),"+")))))</f>
        <v>[Al6 O4(OH)9(OH2)]+</v>
      </c>
    </row>
    <row r="123" s="4" customFormat="true" ht="14.05" hidden="false" customHeight="false" outlineLevel="0" collapsed="false">
      <c r="A123" s="5" t="n">
        <f aca="false">A122</f>
        <v>4</v>
      </c>
      <c r="B123" s="5" t="n">
        <f aca="false">B122</f>
        <v>0</v>
      </c>
      <c r="C123" s="5" t="n">
        <f aca="false">C122</f>
        <v>0</v>
      </c>
      <c r="D123" s="3" t="n">
        <v>6</v>
      </c>
      <c r="E123" s="3" t="n">
        <v>6</v>
      </c>
      <c r="F123" s="5" t="n">
        <v>0</v>
      </c>
      <c r="G123" s="5" t="n">
        <f aca="false">IF(((A123-2)*D123)+2-(E123+F123)&gt;-1,((A123-2)*D123)+2-(E123+F123),0)</f>
        <v>8</v>
      </c>
      <c r="H123" s="5" t="n">
        <f aca="false">H122</f>
        <v>0</v>
      </c>
      <c r="I123" s="5" t="n">
        <f aca="false">(27*D123)+(16*(E123+F123+G123))+(F123+(G123*2))</f>
        <v>402</v>
      </c>
      <c r="J123" s="5" t="n">
        <f aca="false">IF((3*D123)-(2*E123)-F123&gt;0, (3*D123)-(2*E123)-F123, "")</f>
        <v>6</v>
      </c>
      <c r="K123" s="6" t="n">
        <f aca="false">IF(J123="", "no cation", IF(E123+F123+G123&gt;((A123-2)*D123)+2,"low symmetry",I123/J123))</f>
        <v>67</v>
      </c>
      <c r="L123" s="7" t="n">
        <f aca="false">IF(J123="","",IF(K123="low symmetry","",VALUE(K123)))</f>
        <v>67</v>
      </c>
      <c r="M123" s="5" t="s">
        <v>30</v>
      </c>
      <c r="N123" s="5" t="str">
        <f aca="false">IF(L123="","",IF(M123="","",CONCATENATE("[",IF(M123="","",CONCATENATE("Al",IF(D123&gt;1,VALUE(D123),""),IF(E123=0,"",CONCATENATE(" O",IF(E123&gt;1,VALUE(E123),""))),IF(F123=0,"",CONCATENATE("(OH)",IF(F123&gt;1,VALUE(F123),""))),IF(G123=0,"",CONCATENATE("(OH2)",IF(G123&gt;1,VALUE(G123),""))))),"]",IF(M123="","",IF(J123&gt;1,(CONCATENATE(VALUE(J123),"+")),"+")))))</f>
        <v>[Al6 O6(OH2)8]6+</v>
      </c>
    </row>
    <row r="124" s="4" customFormat="true" ht="14.05" hidden="false" customHeight="false" outlineLevel="0" collapsed="false">
      <c r="A124" s="5" t="n">
        <f aca="false">A123</f>
        <v>4</v>
      </c>
      <c r="B124" s="5" t="n">
        <f aca="false">B123</f>
        <v>0</v>
      </c>
      <c r="C124" s="5" t="n">
        <f aca="false">C123</f>
        <v>0</v>
      </c>
      <c r="D124" s="5" t="n">
        <f aca="false">D123</f>
        <v>6</v>
      </c>
      <c r="E124" s="5" t="n">
        <f aca="false">E123</f>
        <v>6</v>
      </c>
      <c r="F124" s="5" t="n">
        <f aca="false">F123+1</f>
        <v>1</v>
      </c>
      <c r="G124" s="5" t="n">
        <f aca="false">IF(((A124-2)*D124)+2-(E124+F124)&gt;-1,((A124-2)*D124)+2-(E124+F124),0)</f>
        <v>7</v>
      </c>
      <c r="H124" s="5" t="n">
        <f aca="false">H123</f>
        <v>0</v>
      </c>
      <c r="I124" s="5" t="n">
        <f aca="false">(27*D124)+(16*(E124+F124+G124))+(F124+(G124*2))</f>
        <v>401</v>
      </c>
      <c r="J124" s="5" t="n">
        <f aca="false">IF((3*D124)-(2*E124)-F124&gt;0, (3*D124)-(2*E124)-F124, "")</f>
        <v>5</v>
      </c>
      <c r="K124" s="6" t="n">
        <f aca="false">IF(J124="", "no cation", IF(E124+F124+G124&gt;((A124-2)*D124)+2,"low symmetry",I124/J124))</f>
        <v>80.2</v>
      </c>
      <c r="L124" s="7" t="n">
        <f aca="false">IF(J124="","",IF(K124="low symmetry","",VALUE(K124)))</f>
        <v>80.2</v>
      </c>
      <c r="M124" s="5" t="s">
        <v>30</v>
      </c>
      <c r="N124" s="5" t="str">
        <f aca="false">IF(L124="","",IF(M124="","",CONCATENATE("[",IF(M124="","",CONCATENATE("Al",IF(D124&gt;1,VALUE(D124),""),IF(E124=0,"",CONCATENATE(" O",IF(E124&gt;1,VALUE(E124),""))),IF(F124=0,"",CONCATENATE("(OH)",IF(F124&gt;1,VALUE(F124),""))),IF(G124=0,"",CONCATENATE("(OH2)",IF(G124&gt;1,VALUE(G124),""))))),"]",IF(M124="","",IF(J124&gt;1,(CONCATENATE(VALUE(J124),"+")),"+")))))</f>
        <v>[Al6 O6(OH)(OH2)7]5+</v>
      </c>
    </row>
    <row r="125" s="4" customFormat="true" ht="14.05" hidden="false" customHeight="false" outlineLevel="0" collapsed="false">
      <c r="A125" s="5" t="n">
        <f aca="false">A124</f>
        <v>4</v>
      </c>
      <c r="B125" s="5" t="n">
        <f aca="false">B124</f>
        <v>0</v>
      </c>
      <c r="C125" s="5" t="n">
        <f aca="false">C124</f>
        <v>0</v>
      </c>
      <c r="D125" s="5" t="n">
        <f aca="false">D124</f>
        <v>6</v>
      </c>
      <c r="E125" s="5" t="n">
        <f aca="false">E124</f>
        <v>6</v>
      </c>
      <c r="F125" s="5" t="n">
        <f aca="false">F124+1</f>
        <v>2</v>
      </c>
      <c r="G125" s="5" t="n">
        <f aca="false">IF(((A125-2)*D125)+2-(E125+F125)&gt;-1,((A125-2)*D125)+2-(E125+F125),0)</f>
        <v>6</v>
      </c>
      <c r="H125" s="5" t="n">
        <f aca="false">H124</f>
        <v>0</v>
      </c>
      <c r="I125" s="5" t="n">
        <f aca="false">(27*D125)+(16*(E125+F125+G125))+(F125+(G125*2))</f>
        <v>400</v>
      </c>
      <c r="J125" s="5" t="n">
        <f aca="false">IF((3*D125)-(2*E125)-F125&gt;0, (3*D125)-(2*E125)-F125, "")</f>
        <v>4</v>
      </c>
      <c r="K125" s="6" t="n">
        <f aca="false">IF(J125="", "no cation", IF(E125+F125+G125&gt;((A125-2)*D125)+2,"low symmetry",I125/J125))</f>
        <v>100</v>
      </c>
      <c r="L125" s="7" t="n">
        <f aca="false">IF(J125="","",IF(K125="low symmetry","",VALUE(K125)))</f>
        <v>100</v>
      </c>
      <c r="M125" s="5" t="s">
        <v>30</v>
      </c>
      <c r="N125" s="5" t="str">
        <f aca="false">IF(L125="","",IF(M125="","",CONCATENATE("[",IF(M125="","",CONCATENATE("Al",IF(D125&gt;1,VALUE(D125),""),IF(E125=0,"",CONCATENATE(" O",IF(E125&gt;1,VALUE(E125),""))),IF(F125=0,"",CONCATENATE("(OH)",IF(F125&gt;1,VALUE(F125),""))),IF(G125=0,"",CONCATENATE("(OH2)",IF(G125&gt;1,VALUE(G125),""))))),"]",IF(M125="","",IF(J125&gt;1,(CONCATENATE(VALUE(J125),"+")),"+")))))</f>
        <v>[Al6 O6(OH)2(OH2)6]4+</v>
      </c>
    </row>
    <row r="126" s="4" customFormat="true" ht="14.05" hidden="false" customHeight="false" outlineLevel="0" collapsed="false">
      <c r="A126" s="5" t="n">
        <f aca="false">A125</f>
        <v>4</v>
      </c>
      <c r="B126" s="5" t="n">
        <f aca="false">B125</f>
        <v>0</v>
      </c>
      <c r="C126" s="5" t="n">
        <f aca="false">C125</f>
        <v>0</v>
      </c>
      <c r="D126" s="5" t="n">
        <f aca="false">D125</f>
        <v>6</v>
      </c>
      <c r="E126" s="5" t="n">
        <f aca="false">E125</f>
        <v>6</v>
      </c>
      <c r="F126" s="5" t="n">
        <f aca="false">F125+1</f>
        <v>3</v>
      </c>
      <c r="G126" s="5" t="n">
        <f aca="false">IF(((A126-2)*D126)+2-(E126+F126)&gt;-1,((A126-2)*D126)+2-(E126+F126),0)</f>
        <v>5</v>
      </c>
      <c r="H126" s="5" t="n">
        <f aca="false">H125</f>
        <v>0</v>
      </c>
      <c r="I126" s="5" t="n">
        <f aca="false">(27*D126)+(16*(E126+F126+G126))+(F126+(G126*2))</f>
        <v>399</v>
      </c>
      <c r="J126" s="5" t="n">
        <f aca="false">IF((3*D126)-(2*E126)-F126&gt;0, (3*D126)-(2*E126)-F126, "")</f>
        <v>3</v>
      </c>
      <c r="K126" s="6" t="n">
        <f aca="false">IF(J126="", "no cation", IF(E126+F126+G126&gt;((A126-2)*D126)+2,"low symmetry",I126/J126))</f>
        <v>133</v>
      </c>
      <c r="L126" s="7" t="n">
        <f aca="false">IF(J126="","",IF(K126="low symmetry","",VALUE(K126)))</f>
        <v>133</v>
      </c>
      <c r="M126" s="5" t="s">
        <v>30</v>
      </c>
      <c r="N126" s="5" t="str">
        <f aca="false">IF(L126="","",IF(M126="","",CONCATENATE("[",IF(M126="","",CONCATENATE("Al",IF(D126&gt;1,VALUE(D126),""),IF(E126=0,"",CONCATENATE(" O",IF(E126&gt;1,VALUE(E126),""))),IF(F126=0,"",CONCATENATE("(OH)",IF(F126&gt;1,VALUE(F126),""))),IF(G126=0,"",CONCATENATE("(OH2)",IF(G126&gt;1,VALUE(G126),""))))),"]",IF(M126="","",IF(J126&gt;1,(CONCATENATE(VALUE(J126),"+")),"+")))))</f>
        <v>[Al6 O6(OH)3(OH2)5]3+</v>
      </c>
    </row>
    <row r="127" s="4" customFormat="true" ht="14.05" hidden="false" customHeight="false" outlineLevel="0" collapsed="false">
      <c r="A127" s="5" t="n">
        <f aca="false">A126</f>
        <v>4</v>
      </c>
      <c r="B127" s="5" t="n">
        <f aca="false">B126</f>
        <v>0</v>
      </c>
      <c r="C127" s="5" t="n">
        <f aca="false">C126</f>
        <v>0</v>
      </c>
      <c r="D127" s="5" t="n">
        <f aca="false">D126</f>
        <v>6</v>
      </c>
      <c r="E127" s="5" t="n">
        <f aca="false">E126</f>
        <v>6</v>
      </c>
      <c r="F127" s="5" t="n">
        <f aca="false">F126+1</f>
        <v>4</v>
      </c>
      <c r="G127" s="5" t="n">
        <f aca="false">IF(((A127-2)*D127)+2-(E127+F127)&gt;-1,((A127-2)*D127)+2-(E127+F127),0)</f>
        <v>4</v>
      </c>
      <c r="H127" s="5" t="n">
        <f aca="false">H126</f>
        <v>0</v>
      </c>
      <c r="I127" s="5" t="n">
        <f aca="false">(27*D127)+(16*(E127+F127+G127))+(F127+(G127*2))</f>
        <v>398</v>
      </c>
      <c r="J127" s="5" t="n">
        <f aca="false">IF((3*D127)-(2*E127)-F127&gt;0, (3*D127)-(2*E127)-F127, "")</f>
        <v>2</v>
      </c>
      <c r="K127" s="6" t="n">
        <f aca="false">IF(J127="", "no cation", IF(E127+F127+G127&gt;((A127-2)*D127)+2,"low symmetry",I127/J127))</f>
        <v>199</v>
      </c>
      <c r="L127" s="7" t="n">
        <f aca="false">IF(J127="","",IF(K127="low symmetry","",VALUE(K127)))</f>
        <v>199</v>
      </c>
      <c r="M127" s="5" t="s">
        <v>30</v>
      </c>
      <c r="N127" s="5" t="str">
        <f aca="false">IF(L127="","",IF(M127="","",CONCATENATE("[",IF(M127="","",CONCATENATE("Al",IF(D127&gt;1,VALUE(D127),""),IF(E127=0,"",CONCATENATE(" O",IF(E127&gt;1,VALUE(E127),""))),IF(F127=0,"",CONCATENATE("(OH)",IF(F127&gt;1,VALUE(F127),""))),IF(G127=0,"",CONCATENATE("(OH2)",IF(G127&gt;1,VALUE(G127),""))))),"]",IF(M127="","",IF(J127&gt;1,(CONCATENATE(VALUE(J127),"+")),"+")))))</f>
        <v>[Al6 O6(OH)4(OH2)4]2+</v>
      </c>
    </row>
    <row r="128" s="4" customFormat="true" ht="14.05" hidden="false" customHeight="false" outlineLevel="0" collapsed="false">
      <c r="A128" s="5" t="n">
        <f aca="false">A127</f>
        <v>4</v>
      </c>
      <c r="B128" s="5" t="n">
        <f aca="false">B127</f>
        <v>0</v>
      </c>
      <c r="C128" s="5" t="n">
        <f aca="false">C127</f>
        <v>0</v>
      </c>
      <c r="D128" s="5" t="n">
        <f aca="false">D127</f>
        <v>6</v>
      </c>
      <c r="E128" s="5" t="n">
        <f aca="false">E127</f>
        <v>6</v>
      </c>
      <c r="F128" s="5" t="n">
        <f aca="false">F127+1</f>
        <v>5</v>
      </c>
      <c r="G128" s="5" t="n">
        <f aca="false">IF(((A128-2)*D128)+2-(E128+F128)&gt;-1,((A128-2)*D128)+2-(E128+F128),0)</f>
        <v>3</v>
      </c>
      <c r="H128" s="5" t="n">
        <f aca="false">H127</f>
        <v>0</v>
      </c>
      <c r="I128" s="5" t="n">
        <f aca="false">(27*D128)+(16*(E128+F128+G128))+(F128+(G128*2))</f>
        <v>397</v>
      </c>
      <c r="J128" s="5" t="n">
        <f aca="false">IF((3*D128)-(2*E128)-F128&gt;0, (3*D128)-(2*E128)-F128, "")</f>
        <v>1</v>
      </c>
      <c r="K128" s="6" t="n">
        <f aca="false">IF(J128="", "no cation", IF(E128+F128+G128&gt;((A128-2)*D128)+2,"low symmetry",I128/J128))</f>
        <v>397</v>
      </c>
      <c r="L128" s="7" t="n">
        <f aca="false">IF(J128="","",IF(K128="low symmetry","",VALUE(K128)))</f>
        <v>397</v>
      </c>
      <c r="M128" s="5" t="s">
        <v>30</v>
      </c>
      <c r="N128" s="5" t="str">
        <f aca="false">IF(L128="","",IF(M128="","",CONCATENATE("[",IF(M128="","",CONCATENATE("Al",IF(D128&gt;1,VALUE(D128),""),IF(E128=0,"",CONCATENATE(" O",IF(E128&gt;1,VALUE(E128),""))),IF(F128=0,"",CONCATENATE("(OH)",IF(F128&gt;1,VALUE(F128),""))),IF(G128=0,"",CONCATENATE("(OH2)",IF(G128&gt;1,VALUE(G128),""))))),"]",IF(M128="","",IF(J128&gt;1,(CONCATENATE(VALUE(J128),"+")),"+")))))</f>
        <v>[Al6 O6(OH)5(OH2)3]+</v>
      </c>
    </row>
    <row r="129" s="4" customFormat="true" ht="14.05" hidden="false" customHeight="false" outlineLevel="0" collapsed="false">
      <c r="A129" s="5" t="n">
        <f aca="false">A128</f>
        <v>4</v>
      </c>
      <c r="B129" s="5" t="n">
        <f aca="false">B128</f>
        <v>0</v>
      </c>
      <c r="C129" s="5" t="n">
        <f aca="false">C128</f>
        <v>0</v>
      </c>
      <c r="D129" s="3" t="n">
        <v>6</v>
      </c>
      <c r="E129" s="3" t="n">
        <v>8</v>
      </c>
      <c r="F129" s="5" t="n">
        <v>0</v>
      </c>
      <c r="G129" s="5" t="n">
        <f aca="false">IF(((A129-2)*D129)+2-(E129+F129)&gt;-1,((A129-2)*D129)+2-(E129+F129),0)</f>
        <v>6</v>
      </c>
      <c r="H129" s="5" t="n">
        <f aca="false">H128</f>
        <v>0</v>
      </c>
      <c r="I129" s="5" t="n">
        <f aca="false">(27*D129)+(16*(E129+F129+G129))+(F129+(G129*2))</f>
        <v>398</v>
      </c>
      <c r="J129" s="5" t="n">
        <f aca="false">IF((3*D129)-(2*E129)-F129&gt;0, (3*D129)-(2*E129)-F129, "")</f>
        <v>2</v>
      </c>
      <c r="K129" s="6" t="n">
        <f aca="false">IF(J129="", "no cation", IF(E129+F129+G129&gt;((A129-2)*D129)+2,"low symmetry",I129/J129))</f>
        <v>199</v>
      </c>
      <c r="L129" s="7" t="n">
        <f aca="false">IF(J129="","",IF(K129="low symmetry","",VALUE(K129)))</f>
        <v>199</v>
      </c>
      <c r="M129" s="5" t="s">
        <v>30</v>
      </c>
      <c r="N129" s="5" t="str">
        <f aca="false">IF(L129="","",IF(M129="","",CONCATENATE("[",IF(M129="","",CONCATENATE("Al",IF(D129&gt;1,VALUE(D129),""),IF(E129=0,"",CONCATENATE(" O",IF(E129&gt;1,VALUE(E129),""))),IF(F129=0,"",CONCATENATE("(OH)",IF(F129&gt;1,VALUE(F129),""))),IF(G129=0,"",CONCATENATE("(OH2)",IF(G129&gt;1,VALUE(G129),""))))),"]",IF(M129="","",IF(J129&gt;1,(CONCATENATE(VALUE(J129),"+")),"+")))))</f>
        <v>[Al6 O8(OH2)6]2+</v>
      </c>
    </row>
    <row r="130" s="4" customFormat="true" ht="14.05" hidden="false" customHeight="false" outlineLevel="0" collapsed="false">
      <c r="A130" s="5" t="n">
        <f aca="false">A129</f>
        <v>4</v>
      </c>
      <c r="B130" s="5" t="n">
        <f aca="false">B129</f>
        <v>0</v>
      </c>
      <c r="C130" s="5" t="n">
        <f aca="false">C129</f>
        <v>0</v>
      </c>
      <c r="D130" s="5" t="n">
        <f aca="false">D129</f>
        <v>6</v>
      </c>
      <c r="E130" s="5" t="n">
        <f aca="false">E129</f>
        <v>8</v>
      </c>
      <c r="F130" s="5" t="n">
        <f aca="false">F129+1</f>
        <v>1</v>
      </c>
      <c r="G130" s="5" t="n">
        <f aca="false">IF(((A130-2)*D130)+2-(E130+F130)&gt;-1,((A130-2)*D130)+2-(E130+F130),0)</f>
        <v>5</v>
      </c>
      <c r="H130" s="5" t="n">
        <f aca="false">H129</f>
        <v>0</v>
      </c>
      <c r="I130" s="5" t="n">
        <f aca="false">(27*D130)+(16*(E130+F130+G130))+(F130+(G130*2))</f>
        <v>397</v>
      </c>
      <c r="J130" s="5" t="n">
        <f aca="false">IF((3*D130)-(2*E130)-F130&gt;0, (3*D130)-(2*E130)-F130, "")</f>
        <v>1</v>
      </c>
      <c r="K130" s="6" t="n">
        <f aca="false">IF(J130="", "no cation", IF(E130+F130+G130&gt;((A130-2)*D130)+2,"low symmetry",I130/J130))</f>
        <v>397</v>
      </c>
      <c r="L130" s="7" t="n">
        <f aca="false">IF(J130="","",IF(K130="low symmetry","",VALUE(K130)))</f>
        <v>397</v>
      </c>
      <c r="M130" s="5" t="s">
        <v>30</v>
      </c>
      <c r="N130" s="5" t="str">
        <f aca="false">IF(L130="","",IF(M130="","",CONCATENATE("[",IF(M130="","",CONCATENATE("Al",IF(D130&gt;1,VALUE(D130),""),IF(E130=0,"",CONCATENATE(" O",IF(E130&gt;1,VALUE(E130),""))),IF(F130=0,"",CONCATENATE("(OH)",IF(F130&gt;1,VALUE(F130),""))),IF(G130=0,"",CONCATENATE("(OH2)",IF(G130&gt;1,VALUE(G130),""))))),"]",IF(M130="","",IF(J130&gt;1,(CONCATENATE(VALUE(J130),"+")),"+")))))</f>
        <v>[Al6 O8(OH)(OH2)5]+</v>
      </c>
    </row>
  </sheetData>
  <printOptions headings="false" gridLines="false" gridLinesSet="true" horizontalCentered="false" verticalCentered="false"/>
  <pageMargins left="0.7" right="0.7" top="0.3" bottom="0.3" header="0.3" footer="0.3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3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2" zoomScaleNormal="72" zoomScalePageLayoutView="100" workbookViewId="0">
      <selection pane="topLeft" activeCell="A1" activeCellId="0" sqref="A1"/>
    </sheetView>
  </sheetViews>
  <sheetFormatPr defaultRowHeight="12.8"/>
  <cols>
    <col collapsed="false" hidden="false" max="10" min="1" style="0" width="8.63775510204082"/>
    <col collapsed="false" hidden="false" max="11" min="11" style="0" width="21.0612244897959"/>
    <col collapsed="false" hidden="false" max="12" min="12" style="0" width="12.1479591836735"/>
    <col collapsed="false" hidden="false" max="13" min="13" style="0" width="18.4948979591837"/>
    <col collapsed="false" hidden="false" max="14" min="14" style="0" width="29.0255102040816"/>
    <col collapsed="false" hidden="false" max="1025" min="15" style="0" width="8.63775510204082"/>
  </cols>
  <sheetData>
    <row r="1" s="4" customFormat="true" ht="14.0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28</v>
      </c>
      <c r="N1" s="3" t="s">
        <v>29</v>
      </c>
    </row>
    <row r="2" s="4" customFormat="true" ht="14.05" hidden="false" customHeight="false" outlineLevel="0" collapsed="false">
      <c r="A2" s="5" t="n">
        <v>4</v>
      </c>
      <c r="B2" s="5" t="n">
        <v>0</v>
      </c>
      <c r="C2" s="5" t="n">
        <v>0</v>
      </c>
      <c r="D2" s="3" t="n">
        <v>6</v>
      </c>
      <c r="E2" s="3" t="n">
        <v>0</v>
      </c>
      <c r="F2" s="5" t="n">
        <v>0</v>
      </c>
      <c r="G2" s="5" t="n">
        <v>14</v>
      </c>
      <c r="H2" s="5" t="n">
        <v>0</v>
      </c>
      <c r="I2" s="5" t="n">
        <v>414</v>
      </c>
      <c r="J2" s="5" t="n">
        <v>18</v>
      </c>
      <c r="K2" s="6" t="n">
        <v>23</v>
      </c>
      <c r="L2" s="7" t="n">
        <v>23</v>
      </c>
      <c r="M2" s="5" t="s">
        <v>30</v>
      </c>
      <c r="N2" s="5" t="str">
        <f aca="false">IF(L2="","",IF(M2="","",CONCATENATE("[",IF(M2="","",CONCATENATE("Al",IF(D2&gt;1,VALUE(D2),""),IF(E2=0,"",CONCATENATE(" O",IF(E2&gt;1,VALUE(E2),""))),IF(F2=0,"",CONCATENATE("(OH)",IF(F2&gt;1,VALUE(F2),""))),IF(G2=0,"",CONCATENATE("(OH2)",IF(G2&gt;1,VALUE(G2),""))))),"]",IF(M2="","",IF(J2&gt;1,(CONCATENATE(VALUE(J2),"+")),"+")))))</f>
        <v>[Al6(OH2)14]18+</v>
      </c>
    </row>
    <row r="3" s="4" customFormat="true" ht="14.05" hidden="false" customHeight="false" outlineLevel="0" collapsed="false">
      <c r="A3" s="5" t="n">
        <v>4</v>
      </c>
      <c r="B3" s="5" t="n">
        <v>0</v>
      </c>
      <c r="C3" s="5" t="n">
        <v>0</v>
      </c>
      <c r="D3" s="3" t="n">
        <v>5</v>
      </c>
      <c r="E3" s="3" t="n">
        <v>0</v>
      </c>
      <c r="F3" s="5" t="n">
        <v>0</v>
      </c>
      <c r="G3" s="5" t="n">
        <v>12</v>
      </c>
      <c r="H3" s="5" t="n">
        <v>0</v>
      </c>
      <c r="I3" s="5" t="n">
        <v>351</v>
      </c>
      <c r="J3" s="5" t="n">
        <v>15</v>
      </c>
      <c r="K3" s="6" t="n">
        <v>23.4</v>
      </c>
      <c r="L3" s="7" t="n">
        <v>23.4</v>
      </c>
      <c r="M3" s="5" t="s">
        <v>30</v>
      </c>
      <c r="N3" s="5" t="str">
        <f aca="false">IF(L3="","",IF(M3="","",CONCATENATE("[",IF(M3="","",CONCATENATE("Al",IF(D3&gt;1,VALUE(D3),""),IF(E3=0,"",CONCATENATE(" O",IF(E3&gt;1,VALUE(E3),""))),IF(F3=0,"",CONCATENATE("(OH)",IF(F3&gt;1,VALUE(F3),""))),IF(G3=0,"",CONCATENATE("(OH2)",IF(G3&gt;1,VALUE(G3),""))))),"]",IF(M3="","",IF(J3&gt;1,(CONCATENATE(VALUE(J3),"+")),"+")))))</f>
        <v>[Al5(OH2)12]15+</v>
      </c>
    </row>
    <row r="4" s="4" customFormat="true" ht="14.05" hidden="false" customHeight="false" outlineLevel="0" collapsed="false">
      <c r="A4" s="5" t="n">
        <v>4</v>
      </c>
      <c r="B4" s="5" t="n">
        <v>0</v>
      </c>
      <c r="C4" s="5" t="n">
        <v>0</v>
      </c>
      <c r="D4" s="3" t="n">
        <v>4</v>
      </c>
      <c r="E4" s="3" t="n">
        <v>0</v>
      </c>
      <c r="F4" s="5" t="n">
        <v>0</v>
      </c>
      <c r="G4" s="5" t="n">
        <v>10</v>
      </c>
      <c r="H4" s="5" t="n">
        <v>0</v>
      </c>
      <c r="I4" s="5" t="n">
        <v>288</v>
      </c>
      <c r="J4" s="5" t="n">
        <v>12</v>
      </c>
      <c r="K4" s="6" t="n">
        <v>24</v>
      </c>
      <c r="L4" s="7" t="n">
        <v>24</v>
      </c>
      <c r="M4" s="5" t="s">
        <v>30</v>
      </c>
      <c r="N4" s="5" t="str">
        <f aca="false">IF(L4="","",IF(M4="","",CONCATENATE("[",IF(M4="","",CONCATENATE("Al",IF(D4&gt;1,VALUE(D4),""),IF(E4=0,"",CONCATENATE(" O",IF(E4&gt;1,VALUE(E4),""))),IF(F4=0,"",CONCATENATE("(OH)",IF(F4&gt;1,VALUE(F4),""))),IF(G4=0,"",CONCATENATE("(OH2)",IF(G4&gt;1,VALUE(G4),""))))),"]",IF(M4="","",IF(J4&gt;1,(CONCATENATE(VALUE(J4),"+")),"+")))))</f>
        <v>[Al4(OH2)10]12+</v>
      </c>
    </row>
    <row r="5" s="4" customFormat="true" ht="14.05" hidden="false" customHeight="false" outlineLevel="0" collapsed="false">
      <c r="A5" s="5" t="n">
        <v>4</v>
      </c>
      <c r="B5" s="5" t="n">
        <v>0</v>
      </c>
      <c r="C5" s="5" t="n">
        <v>0</v>
      </c>
      <c r="D5" s="5" t="n">
        <v>6</v>
      </c>
      <c r="E5" s="5" t="n">
        <v>0</v>
      </c>
      <c r="F5" s="5" t="n">
        <v>1</v>
      </c>
      <c r="G5" s="5" t="n">
        <v>13</v>
      </c>
      <c r="H5" s="5" t="n">
        <v>0</v>
      </c>
      <c r="I5" s="5" t="n">
        <v>413</v>
      </c>
      <c r="J5" s="5" t="n">
        <v>17</v>
      </c>
      <c r="K5" s="6" t="n">
        <v>24.2941176470588</v>
      </c>
      <c r="L5" s="7" t="n">
        <v>24.2941176470588</v>
      </c>
      <c r="M5" s="5" t="s">
        <v>30</v>
      </c>
      <c r="N5" s="5" t="str">
        <f aca="false">IF(L5="","",IF(M5="","",CONCATENATE("[",IF(M5="","",CONCATENATE("Al",IF(D5&gt;1,VALUE(D5),""),IF(E5=0,"",CONCATENATE(" O",IF(E5&gt;1,VALUE(E5),""))),IF(F5=0,"",CONCATENATE("(OH)",IF(F5&gt;1,VALUE(F5),""))),IF(G5=0,"",CONCATENATE("(OH2)",IF(G5&gt;1,VALUE(G5),""))))),"]",IF(M5="","",IF(J5&gt;1,(CONCATENATE(VALUE(J5),"+")),"+")))))</f>
        <v>[Al6(OH)(OH2)13]17+</v>
      </c>
    </row>
    <row r="6" s="4" customFormat="true" ht="14.05" hidden="false" customHeight="false" outlineLevel="0" collapsed="false">
      <c r="A6" s="3" t="n">
        <v>4</v>
      </c>
      <c r="B6" s="5" t="n">
        <v>0</v>
      </c>
      <c r="C6" s="5" t="n">
        <v>0</v>
      </c>
      <c r="D6" s="3" t="n">
        <v>3</v>
      </c>
      <c r="E6" s="3" t="n">
        <v>0</v>
      </c>
      <c r="F6" s="5" t="n">
        <v>0</v>
      </c>
      <c r="G6" s="5" t="n">
        <v>8</v>
      </c>
      <c r="H6" s="5" t="n">
        <v>0</v>
      </c>
      <c r="I6" s="5" t="n">
        <v>225</v>
      </c>
      <c r="J6" s="5" t="n">
        <v>9</v>
      </c>
      <c r="K6" s="6" t="n">
        <v>25</v>
      </c>
      <c r="L6" s="7" t="n">
        <v>25</v>
      </c>
      <c r="M6" s="5" t="s">
        <v>30</v>
      </c>
      <c r="N6" s="5" t="str">
        <f aca="false">IF(L6="","",IF(M6="","",CONCATENATE("[",IF(M6="","",CONCATENATE("Al",IF(D6&gt;1,VALUE(D6),""),IF(E6=0,"",CONCATENATE(" O",IF(E6&gt;1,VALUE(E6),""))),IF(F6=0,"",CONCATENATE("(OH)",IF(F6&gt;1,VALUE(F6),""))),IF(G6=0,"",CONCATENATE("(OH2)",IF(G6&gt;1,VALUE(G6),""))))),"]",IF(M6="","",IF(J6&gt;1,(CONCATENATE(VALUE(J6),"+")),"+")))))</f>
        <v>[Al3(OH2)8]9+</v>
      </c>
    </row>
    <row r="7" s="4" customFormat="true" ht="14.05" hidden="false" customHeight="false" outlineLevel="0" collapsed="false">
      <c r="A7" s="5" t="n">
        <v>4</v>
      </c>
      <c r="B7" s="5" t="n">
        <v>0</v>
      </c>
      <c r="C7" s="5" t="n">
        <v>0</v>
      </c>
      <c r="D7" s="5" t="n">
        <v>5</v>
      </c>
      <c r="E7" s="5" t="n">
        <v>0</v>
      </c>
      <c r="F7" s="5" t="n">
        <v>1</v>
      </c>
      <c r="G7" s="5" t="n">
        <v>11</v>
      </c>
      <c r="H7" s="5" t="n">
        <v>0</v>
      </c>
      <c r="I7" s="5" t="n">
        <v>350</v>
      </c>
      <c r="J7" s="5" t="n">
        <v>14</v>
      </c>
      <c r="K7" s="6" t="n">
        <v>25</v>
      </c>
      <c r="L7" s="7" t="n">
        <v>25</v>
      </c>
      <c r="M7" s="5" t="s">
        <v>30</v>
      </c>
      <c r="N7" s="5" t="str">
        <f aca="false">IF(L7="","",IF(M7="","",CONCATENATE("[",IF(M7="","",CONCATENATE("Al",IF(D7&gt;1,VALUE(D7),""),IF(E7=0,"",CONCATENATE(" O",IF(E7&gt;1,VALUE(E7),""))),IF(F7=0,"",CONCATENATE("(OH)",IF(F7&gt;1,VALUE(F7),""))),IF(G7=0,"",CONCATENATE("(OH2)",IF(G7&gt;1,VALUE(G7),""))))),"]",IF(M7="","",IF(J7&gt;1,(CONCATENATE(VALUE(J7),"+")),"+")))))</f>
        <v>[Al5(OH)(OH2)11]14+</v>
      </c>
    </row>
    <row r="8" s="4" customFormat="true" ht="14.05" hidden="false" customHeight="false" outlineLevel="0" collapsed="false">
      <c r="A8" s="5" t="n">
        <v>4</v>
      </c>
      <c r="B8" s="5" t="n">
        <v>0</v>
      </c>
      <c r="C8" s="5" t="n">
        <v>0</v>
      </c>
      <c r="D8" s="5" t="n">
        <v>6</v>
      </c>
      <c r="E8" s="5" t="n">
        <v>0</v>
      </c>
      <c r="F8" s="5" t="n">
        <v>2</v>
      </c>
      <c r="G8" s="5" t="n">
        <v>12</v>
      </c>
      <c r="H8" s="5" t="n">
        <v>0</v>
      </c>
      <c r="I8" s="5" t="n">
        <v>412</v>
      </c>
      <c r="J8" s="5" t="n">
        <v>16</v>
      </c>
      <c r="K8" s="6" t="n">
        <v>25.75</v>
      </c>
      <c r="L8" s="7" t="n">
        <v>25.75</v>
      </c>
      <c r="M8" s="5" t="s">
        <v>30</v>
      </c>
      <c r="N8" s="5" t="str">
        <f aca="false">IF(L8="","",IF(M8="","",CONCATENATE("[",IF(M8="","",CONCATENATE("Al",IF(D8&gt;1,VALUE(D8),""),IF(E8=0,"",CONCATENATE(" O",IF(E8&gt;1,VALUE(E8),""))),IF(F8=0,"",CONCATENATE("(OH)",IF(F8&gt;1,VALUE(F8),""))),IF(G8=0,"",CONCATENATE("(OH2)",IF(G8&gt;1,VALUE(G8),""))))),"]",IF(M8="","",IF(J8&gt;1,(CONCATENATE(VALUE(J8),"+")),"+")))))</f>
        <v>[Al6(OH)2(OH2)12]16+</v>
      </c>
    </row>
    <row r="9" s="4" customFormat="true" ht="14.05" hidden="false" customHeight="false" outlineLevel="0" collapsed="false">
      <c r="A9" s="5" t="n">
        <v>4</v>
      </c>
      <c r="B9" s="5" t="n">
        <v>0</v>
      </c>
      <c r="C9" s="5" t="n">
        <v>0</v>
      </c>
      <c r="D9" s="5" t="n">
        <v>4</v>
      </c>
      <c r="E9" s="5" t="n">
        <v>0</v>
      </c>
      <c r="F9" s="5" t="n">
        <v>1</v>
      </c>
      <c r="G9" s="5" t="n">
        <v>9</v>
      </c>
      <c r="H9" s="5" t="n">
        <v>0</v>
      </c>
      <c r="I9" s="5" t="n">
        <v>287</v>
      </c>
      <c r="J9" s="5" t="n">
        <v>11</v>
      </c>
      <c r="K9" s="6" t="n">
        <v>26.0909090909091</v>
      </c>
      <c r="L9" s="7" t="n">
        <v>26.0909090909091</v>
      </c>
      <c r="M9" s="5" t="s">
        <v>30</v>
      </c>
      <c r="N9" s="5" t="str">
        <f aca="false">IF(L9="","",IF(M9="","",CONCATENATE("[",IF(M9="","",CONCATENATE("Al",IF(D9&gt;1,VALUE(D9),""),IF(E9=0,"",CONCATENATE(" O",IF(E9&gt;1,VALUE(E9),""))),IF(F9=0,"",CONCATENATE("(OH)",IF(F9&gt;1,VALUE(F9),""))),IF(G9=0,"",CONCATENATE("(OH2)",IF(G9&gt;1,VALUE(G9),""))))),"]",IF(M9="","",IF(J9&gt;1,(CONCATENATE(VALUE(J9),"+")),"+")))))</f>
        <v>[Al4(OH)(OH2)9]11+</v>
      </c>
    </row>
    <row r="10" s="4" customFormat="true" ht="14.05" hidden="false" customHeight="false" outlineLevel="0" collapsed="false">
      <c r="A10" s="5" t="n">
        <v>4</v>
      </c>
      <c r="B10" s="5" t="n">
        <v>0</v>
      </c>
      <c r="C10" s="5" t="n">
        <v>0</v>
      </c>
      <c r="D10" s="5" t="n">
        <v>5</v>
      </c>
      <c r="E10" s="5" t="n">
        <v>0</v>
      </c>
      <c r="F10" s="5" t="n">
        <v>2</v>
      </c>
      <c r="G10" s="5" t="n">
        <v>10</v>
      </c>
      <c r="H10" s="5" t="n">
        <v>0</v>
      </c>
      <c r="I10" s="5" t="n">
        <v>349</v>
      </c>
      <c r="J10" s="5" t="n">
        <v>13</v>
      </c>
      <c r="K10" s="6" t="n">
        <v>26.8461538461538</v>
      </c>
      <c r="L10" s="7" t="n">
        <v>26.8461538461538</v>
      </c>
      <c r="M10" s="5" t="s">
        <v>30</v>
      </c>
      <c r="N10" s="5" t="str">
        <f aca="false">IF(L10="","",IF(M10="","",CONCATENATE("[",IF(M10="","",CONCATENATE("Al",IF(D10&gt;1,VALUE(D10),""),IF(E10=0,"",CONCATENATE(" O",IF(E10&gt;1,VALUE(E10),""))),IF(F10=0,"",CONCATENATE("(OH)",IF(F10&gt;1,VALUE(F10),""))),IF(G10=0,"",CONCATENATE("(OH2)",IF(G10&gt;1,VALUE(G10),""))))),"]",IF(M10="","",IF(J10&gt;1,(CONCATENATE(VALUE(J10),"+")),"+")))))</f>
        <v>[Al5(OH)2(OH2)10]13+</v>
      </c>
    </row>
    <row r="11" s="4" customFormat="true" ht="14.05" hidden="false" customHeight="false" outlineLevel="0" collapsed="false">
      <c r="A11" s="3" t="n">
        <v>4</v>
      </c>
      <c r="B11" s="5" t="n">
        <v>0</v>
      </c>
      <c r="C11" s="5" t="n">
        <v>0</v>
      </c>
      <c r="D11" s="3" t="n">
        <v>2</v>
      </c>
      <c r="E11" s="3" t="n">
        <v>0</v>
      </c>
      <c r="F11" s="5" t="n">
        <v>0</v>
      </c>
      <c r="G11" s="5" t="n">
        <v>6</v>
      </c>
      <c r="H11" s="5" t="n">
        <v>0</v>
      </c>
      <c r="I11" s="5" t="n">
        <v>162</v>
      </c>
      <c r="J11" s="5" t="n">
        <v>6</v>
      </c>
      <c r="K11" s="6" t="n">
        <v>27</v>
      </c>
      <c r="L11" s="7" t="n">
        <v>27</v>
      </c>
      <c r="M11" s="5" t="s">
        <v>30</v>
      </c>
      <c r="N11" s="5" t="str">
        <f aca="false">IF(L11="","",IF(M11="","",CONCATENATE("[",IF(M11="","",CONCATENATE("Al",IF(D11&gt;1,VALUE(D11),""),IF(E11=0,"",CONCATENATE(" O",IF(E11&gt;1,VALUE(E11),""))),IF(F11=0,"",CONCATENATE("(OH)",IF(F11&gt;1,VALUE(F11),""))),IF(G11=0,"",CONCATENATE("(OH2)",IF(G11&gt;1,VALUE(G11),""))))),"]",IF(M11="","",IF(J11&gt;1,(CONCATENATE(VALUE(J11),"+")),"+")))))</f>
        <v>[Al2(OH2)6]6+</v>
      </c>
    </row>
    <row r="12" s="4" customFormat="true" ht="14.05" hidden="false" customHeight="false" outlineLevel="0" collapsed="false">
      <c r="A12" s="5" t="n">
        <v>4</v>
      </c>
      <c r="B12" s="5" t="n">
        <v>0</v>
      </c>
      <c r="C12" s="5" t="n">
        <v>0</v>
      </c>
      <c r="D12" s="5" t="n">
        <v>6</v>
      </c>
      <c r="E12" s="5" t="n">
        <v>0</v>
      </c>
      <c r="F12" s="5" t="n">
        <v>3</v>
      </c>
      <c r="G12" s="5" t="n">
        <v>11</v>
      </c>
      <c r="H12" s="5" t="n">
        <v>0</v>
      </c>
      <c r="I12" s="5" t="n">
        <v>411</v>
      </c>
      <c r="J12" s="5" t="n">
        <v>15</v>
      </c>
      <c r="K12" s="6" t="n">
        <v>27.4</v>
      </c>
      <c r="L12" s="7" t="n">
        <v>27.4</v>
      </c>
      <c r="M12" s="5" t="s">
        <v>30</v>
      </c>
      <c r="N12" s="5" t="str">
        <f aca="false">IF(L12="","",IF(M12="","",CONCATENATE("[",IF(M12="","",CONCATENATE("Al",IF(D12&gt;1,VALUE(D12),""),IF(E12=0,"",CONCATENATE(" O",IF(E12&gt;1,VALUE(E12),""))),IF(F12=0,"",CONCATENATE("(OH)",IF(F12&gt;1,VALUE(F12),""))),IF(G12=0,"",CONCATENATE("(OH2)",IF(G12&gt;1,VALUE(G12),""))))),"]",IF(M12="","",IF(J12&gt;1,(CONCATENATE(VALUE(J12),"+")),"+")))))</f>
        <v>[Al6(OH)3(OH2)11]15+</v>
      </c>
    </row>
    <row r="13" s="4" customFormat="true" ht="14.05" hidden="false" customHeight="false" outlineLevel="0" collapsed="false">
      <c r="A13" s="5" t="n">
        <v>4</v>
      </c>
      <c r="B13" s="5" t="n">
        <v>0</v>
      </c>
      <c r="C13" s="5" t="n">
        <v>0</v>
      </c>
      <c r="D13" s="5" t="n">
        <v>3</v>
      </c>
      <c r="E13" s="5" t="n">
        <v>0</v>
      </c>
      <c r="F13" s="5" t="n">
        <v>1</v>
      </c>
      <c r="G13" s="5" t="n">
        <v>7</v>
      </c>
      <c r="H13" s="5" t="n">
        <v>0</v>
      </c>
      <c r="I13" s="5" t="n">
        <v>224</v>
      </c>
      <c r="J13" s="5" t="n">
        <v>8</v>
      </c>
      <c r="K13" s="6" t="n">
        <v>28</v>
      </c>
      <c r="L13" s="7" t="n">
        <v>28</v>
      </c>
      <c r="M13" s="5" t="s">
        <v>30</v>
      </c>
      <c r="N13" s="5" t="str">
        <f aca="false">IF(L13="","",IF(M13="","",CONCATENATE("[",IF(M13="","",CONCATENATE("Al",IF(D13&gt;1,VALUE(D13),""),IF(E13=0,"",CONCATENATE(" O",IF(E13&gt;1,VALUE(E13),""))),IF(F13=0,"",CONCATENATE("(OH)",IF(F13&gt;1,VALUE(F13),""))),IF(G13=0,"",CONCATENATE("(OH2)",IF(G13&gt;1,VALUE(G13),""))))),"]",IF(M13="","",IF(J13&gt;1,(CONCATENATE(VALUE(J13),"+")),"+")))))</f>
        <v>[Al3(OH)(OH2)7]8+</v>
      </c>
    </row>
    <row r="14" s="4" customFormat="true" ht="14.05" hidden="false" customHeight="false" outlineLevel="0" collapsed="false">
      <c r="A14" s="5" t="n">
        <v>4</v>
      </c>
      <c r="B14" s="5" t="n">
        <v>0</v>
      </c>
      <c r="C14" s="5" t="n">
        <v>0</v>
      </c>
      <c r="D14" s="5" t="n">
        <v>4</v>
      </c>
      <c r="E14" s="5" t="n">
        <v>0</v>
      </c>
      <c r="F14" s="5" t="n">
        <v>2</v>
      </c>
      <c r="G14" s="5" t="n">
        <v>8</v>
      </c>
      <c r="H14" s="5" t="n">
        <v>0</v>
      </c>
      <c r="I14" s="5" t="n">
        <v>286</v>
      </c>
      <c r="J14" s="5" t="n">
        <v>10</v>
      </c>
      <c r="K14" s="6" t="n">
        <v>28.6</v>
      </c>
      <c r="L14" s="7" t="n">
        <v>28.6</v>
      </c>
      <c r="M14" s="5" t="s">
        <v>30</v>
      </c>
      <c r="N14" s="5" t="str">
        <f aca="false">IF(L14="","",IF(M14="","",CONCATENATE("[",IF(M14="","",CONCATENATE("Al",IF(D14&gt;1,VALUE(D14),""),IF(E14=0,"",CONCATENATE(" O",IF(E14&gt;1,VALUE(E14),""))),IF(F14=0,"",CONCATENATE("(OH)",IF(F14&gt;1,VALUE(F14),""))),IF(G14=0,"",CONCATENATE("(OH2)",IF(G14&gt;1,VALUE(G14),""))))),"]",IF(M14="","",IF(J14&gt;1,(CONCATENATE(VALUE(J14),"+")),"+")))))</f>
        <v>[Al4(OH)2(OH2)8]10+</v>
      </c>
    </row>
    <row r="15" s="4" customFormat="true" ht="14.05" hidden="false" customHeight="false" outlineLevel="0" collapsed="false">
      <c r="A15" s="5" t="n">
        <v>4</v>
      </c>
      <c r="B15" s="5" t="n">
        <v>0</v>
      </c>
      <c r="C15" s="5" t="n">
        <v>0</v>
      </c>
      <c r="D15" s="5" t="n">
        <v>5</v>
      </c>
      <c r="E15" s="5" t="n">
        <v>0</v>
      </c>
      <c r="F15" s="5" t="n">
        <v>3</v>
      </c>
      <c r="G15" s="5" t="n">
        <v>9</v>
      </c>
      <c r="H15" s="5" t="n">
        <v>0</v>
      </c>
      <c r="I15" s="5" t="n">
        <v>348</v>
      </c>
      <c r="J15" s="5" t="n">
        <v>12</v>
      </c>
      <c r="K15" s="6" t="n">
        <v>29</v>
      </c>
      <c r="L15" s="7" t="n">
        <v>29</v>
      </c>
      <c r="M15" s="5" t="s">
        <v>30</v>
      </c>
      <c r="N15" s="5" t="str">
        <f aca="false">IF(L15="","",IF(M15="","",CONCATENATE("[",IF(M15="","",CONCATENATE("Al",IF(D15&gt;1,VALUE(D15),""),IF(E15=0,"",CONCATENATE(" O",IF(E15&gt;1,VALUE(E15),""))),IF(F15=0,"",CONCATENATE("(OH)",IF(F15&gt;1,VALUE(F15),""))),IF(G15=0,"",CONCATENATE("(OH2)",IF(G15&gt;1,VALUE(G15),""))))),"]",IF(M15="","",IF(J15&gt;1,(CONCATENATE(VALUE(J15),"+")),"+")))))</f>
        <v>[Al5(OH)3(OH2)9]12+</v>
      </c>
    </row>
    <row r="16" s="4" customFormat="true" ht="14.05" hidden="false" customHeight="false" outlineLevel="0" collapsed="false">
      <c r="A16" s="5" t="n">
        <v>4</v>
      </c>
      <c r="B16" s="5" t="n">
        <v>0</v>
      </c>
      <c r="C16" s="5" t="n">
        <v>0</v>
      </c>
      <c r="D16" s="5" t="n">
        <v>6</v>
      </c>
      <c r="E16" s="5" t="n">
        <v>0</v>
      </c>
      <c r="F16" s="5" t="n">
        <v>4</v>
      </c>
      <c r="G16" s="5" t="n">
        <v>10</v>
      </c>
      <c r="H16" s="5" t="n">
        <v>0</v>
      </c>
      <c r="I16" s="5" t="n">
        <v>410</v>
      </c>
      <c r="J16" s="5" t="n">
        <v>14</v>
      </c>
      <c r="K16" s="6" t="n">
        <v>29.2857142857143</v>
      </c>
      <c r="L16" s="7" t="n">
        <v>29.2857142857143</v>
      </c>
      <c r="M16" s="5" t="s">
        <v>30</v>
      </c>
      <c r="N16" s="5" t="str">
        <f aca="false">IF(L16="","",IF(M16="","",CONCATENATE("[",IF(M16="","",CONCATENATE("Al",IF(D16&gt;1,VALUE(D16),""),IF(E16=0,"",CONCATENATE(" O",IF(E16&gt;1,VALUE(E16),""))),IF(F16=0,"",CONCATENATE("(OH)",IF(F16&gt;1,VALUE(F16),""))),IF(G16=0,"",CONCATENATE("(OH2)",IF(G16&gt;1,VALUE(G16),""))))),"]",IF(M16="","",IF(J16&gt;1,(CONCATENATE(VALUE(J16),"+")),"+")))))</f>
        <v>[Al6(OH)4(OH2)10]14+</v>
      </c>
    </row>
    <row r="17" s="4" customFormat="true" ht="14.05" hidden="false" customHeight="false" outlineLevel="0" collapsed="false">
      <c r="A17" s="5" t="n">
        <v>4</v>
      </c>
      <c r="B17" s="5" t="n">
        <v>0</v>
      </c>
      <c r="C17" s="5" t="n">
        <v>0</v>
      </c>
      <c r="D17" s="3" t="n">
        <v>6</v>
      </c>
      <c r="E17" s="3" t="n">
        <v>2</v>
      </c>
      <c r="F17" s="5" t="n">
        <v>0</v>
      </c>
      <c r="G17" s="5" t="n">
        <v>12</v>
      </c>
      <c r="H17" s="5" t="n">
        <v>0</v>
      </c>
      <c r="I17" s="5" t="n">
        <v>410</v>
      </c>
      <c r="J17" s="5" t="n">
        <v>14</v>
      </c>
      <c r="K17" s="6" t="n">
        <v>29.2857142857143</v>
      </c>
      <c r="L17" s="7" t="n">
        <v>29.2857142857143</v>
      </c>
      <c r="M17" s="5" t="s">
        <v>30</v>
      </c>
      <c r="N17" s="5" t="str">
        <f aca="false">IF(L17="","",IF(M17="","",CONCATENATE("[",IF(M17="","",CONCATENATE("Al",IF(D17&gt;1,VALUE(D17),""),IF(E17=0,"",CONCATENATE(" O",IF(E17&gt;1,VALUE(E17),""))),IF(F17=0,"",CONCATENATE("(OH)",IF(F17&gt;1,VALUE(F17),""))),IF(G17=0,"",CONCATENATE("(OH2)",IF(G17&gt;1,VALUE(G17),""))))),"]",IF(M17="","",IF(J17&gt;1,(CONCATENATE(VALUE(J17),"+")),"+")))))</f>
        <v>[Al6 O2(OH2)12]14+</v>
      </c>
    </row>
    <row r="18" s="4" customFormat="true" ht="14.05" hidden="false" customHeight="false" outlineLevel="0" collapsed="false">
      <c r="A18" s="5" t="n">
        <v>4</v>
      </c>
      <c r="B18" s="5" t="n">
        <v>0</v>
      </c>
      <c r="C18" s="5" t="n">
        <v>0</v>
      </c>
      <c r="D18" s="5" t="n">
        <v>6</v>
      </c>
      <c r="E18" s="5" t="n">
        <v>0</v>
      </c>
      <c r="F18" s="5" t="n">
        <v>5</v>
      </c>
      <c r="G18" s="5" t="n">
        <v>9</v>
      </c>
      <c r="H18" s="5" t="n">
        <v>0</v>
      </c>
      <c r="I18" s="5" t="n">
        <v>409</v>
      </c>
      <c r="J18" s="5" t="n">
        <v>13</v>
      </c>
      <c r="K18" s="6" t="n">
        <v>31.4615384615385</v>
      </c>
      <c r="L18" s="7" t="n">
        <v>31.4615384615385</v>
      </c>
      <c r="M18" s="5" t="s">
        <v>30</v>
      </c>
      <c r="N18" s="5" t="str">
        <f aca="false">IF(L18="","",IF(M18="","",CONCATENATE("[",IF(M18="","",CONCATENATE("Al",IF(D18&gt;1,VALUE(D18),""),IF(E18=0,"",CONCATENATE(" O",IF(E18&gt;1,VALUE(E18),""))),IF(F18=0,"",CONCATENATE("(OH)",IF(F18&gt;1,VALUE(F18),""))),IF(G18=0,"",CONCATENATE("(OH2)",IF(G18&gt;1,VALUE(G18),""))))),"]",IF(M18="","",IF(J18&gt;1,(CONCATENATE(VALUE(J18),"+")),"+")))))</f>
        <v>[Al6(OH)5(OH2)9]13+</v>
      </c>
    </row>
    <row r="19" s="4" customFormat="true" ht="14.05" hidden="false" customHeight="false" outlineLevel="0" collapsed="false">
      <c r="A19" s="5" t="n">
        <v>4</v>
      </c>
      <c r="B19" s="5" t="n">
        <v>0</v>
      </c>
      <c r="C19" s="5" t="n">
        <v>0</v>
      </c>
      <c r="D19" s="5" t="n">
        <v>6</v>
      </c>
      <c r="E19" s="5" t="n">
        <v>2</v>
      </c>
      <c r="F19" s="5" t="n">
        <v>1</v>
      </c>
      <c r="G19" s="5" t="n">
        <v>11</v>
      </c>
      <c r="H19" s="5" t="n">
        <v>0</v>
      </c>
      <c r="I19" s="5" t="n">
        <v>409</v>
      </c>
      <c r="J19" s="5" t="n">
        <v>13</v>
      </c>
      <c r="K19" s="6" t="n">
        <v>31.4615384615385</v>
      </c>
      <c r="L19" s="7" t="n">
        <v>31.4615384615385</v>
      </c>
      <c r="M19" s="5" t="s">
        <v>30</v>
      </c>
      <c r="N19" s="5" t="str">
        <f aca="false">IF(L19="","",IF(M19="","",CONCATENATE("[",IF(M19="","",CONCATENATE("Al",IF(D19&gt;1,VALUE(D19),""),IF(E19=0,"",CONCATENATE(" O",IF(E19&gt;1,VALUE(E19),""))),IF(F19=0,"",CONCATENATE("(OH)",IF(F19&gt;1,VALUE(F19),""))),IF(G19=0,"",CONCATENATE("(OH2)",IF(G19&gt;1,VALUE(G19),""))))),"]",IF(M19="","",IF(J19&gt;1,(CONCATENATE(VALUE(J19),"+")),"+")))))</f>
        <v>[Al6 O2(OH)(OH2)11]13+</v>
      </c>
    </row>
    <row r="20" s="4" customFormat="true" ht="14.05" hidden="false" customHeight="false" outlineLevel="0" collapsed="false">
      <c r="A20" s="5" t="n">
        <v>4</v>
      </c>
      <c r="B20" s="5" t="n">
        <v>0</v>
      </c>
      <c r="C20" s="5" t="n">
        <v>0</v>
      </c>
      <c r="D20" s="5" t="n">
        <v>5</v>
      </c>
      <c r="E20" s="5" t="n">
        <v>0</v>
      </c>
      <c r="F20" s="5" t="n">
        <v>4</v>
      </c>
      <c r="G20" s="5" t="n">
        <v>8</v>
      </c>
      <c r="H20" s="5" t="n">
        <v>0</v>
      </c>
      <c r="I20" s="5" t="n">
        <v>347</v>
      </c>
      <c r="J20" s="5" t="n">
        <v>11</v>
      </c>
      <c r="K20" s="6" t="n">
        <v>31.5454545454545</v>
      </c>
      <c r="L20" s="7" t="n">
        <v>31.5454545454545</v>
      </c>
      <c r="M20" s="5" t="s">
        <v>30</v>
      </c>
      <c r="N20" s="5" t="str">
        <f aca="false">IF(L20="","",IF(M20="","",CONCATENATE("[",IF(M20="","",CONCATENATE("Al",IF(D20&gt;1,VALUE(D20),""),IF(E20=0,"",CONCATENATE(" O",IF(E20&gt;1,VALUE(E20),""))),IF(F20=0,"",CONCATENATE("(OH)",IF(F20&gt;1,VALUE(F20),""))),IF(G20=0,"",CONCATENATE("(OH2)",IF(G20&gt;1,VALUE(G20),""))))),"]",IF(M20="","",IF(J20&gt;1,(CONCATENATE(VALUE(J20),"+")),"+")))))</f>
        <v>[Al5(OH)4(OH2)8]11+</v>
      </c>
    </row>
    <row r="21" s="4" customFormat="true" ht="14.05" hidden="false" customHeight="false" outlineLevel="0" collapsed="false">
      <c r="A21" s="5" t="n">
        <v>4</v>
      </c>
      <c r="B21" s="5" t="n">
        <v>0</v>
      </c>
      <c r="C21" s="5" t="n">
        <v>0</v>
      </c>
      <c r="D21" s="3" t="n">
        <v>5</v>
      </c>
      <c r="E21" s="3" t="n">
        <v>2</v>
      </c>
      <c r="F21" s="5" t="n">
        <v>0</v>
      </c>
      <c r="G21" s="5" t="n">
        <v>10</v>
      </c>
      <c r="H21" s="5" t="n">
        <v>0</v>
      </c>
      <c r="I21" s="5" t="n">
        <v>347</v>
      </c>
      <c r="J21" s="5" t="n">
        <v>11</v>
      </c>
      <c r="K21" s="6" t="n">
        <v>31.5454545454545</v>
      </c>
      <c r="L21" s="7" t="n">
        <v>31.5454545454545</v>
      </c>
      <c r="M21" s="5" t="s">
        <v>30</v>
      </c>
      <c r="N21" s="5" t="str">
        <f aca="false">IF(L21="","",IF(M21="","",CONCATENATE("[",IF(M21="","",CONCATENATE("Al",IF(D21&gt;1,VALUE(D21),""),IF(E21=0,"",CONCATENATE(" O",IF(E21&gt;1,VALUE(E21),""))),IF(F21=0,"",CONCATENATE("(OH)",IF(F21&gt;1,VALUE(F21),""))),IF(G21=0,"",CONCATENATE("(OH2)",IF(G21&gt;1,VALUE(G21),""))))),"]",IF(M21="","",IF(J21&gt;1,(CONCATENATE(VALUE(J21),"+")),"+")))))</f>
        <v>[Al5 O2(OH2)10]11+</v>
      </c>
    </row>
    <row r="22" s="4" customFormat="true" ht="14.05" hidden="false" customHeight="false" outlineLevel="0" collapsed="false">
      <c r="A22" s="5" t="n">
        <v>4</v>
      </c>
      <c r="B22" s="5" t="n">
        <v>0</v>
      </c>
      <c r="C22" s="5" t="n">
        <v>0</v>
      </c>
      <c r="D22" s="5" t="n">
        <v>4</v>
      </c>
      <c r="E22" s="5" t="n">
        <v>0</v>
      </c>
      <c r="F22" s="5" t="n">
        <v>3</v>
      </c>
      <c r="G22" s="5" t="n">
        <v>7</v>
      </c>
      <c r="H22" s="5" t="n">
        <v>0</v>
      </c>
      <c r="I22" s="5" t="n">
        <v>285</v>
      </c>
      <c r="J22" s="5" t="n">
        <v>9</v>
      </c>
      <c r="K22" s="6" t="n">
        <v>31.6666666666667</v>
      </c>
      <c r="L22" s="7" t="n">
        <v>31.6666666666667</v>
      </c>
      <c r="M22" s="5" t="s">
        <v>30</v>
      </c>
      <c r="N22" s="5" t="str">
        <f aca="false">IF(L22="","",IF(M22="","",CONCATENATE("[",IF(M22="","",CONCATENATE("Al",IF(D22&gt;1,VALUE(D22),""),IF(E22=0,"",CONCATENATE(" O",IF(E22&gt;1,VALUE(E22),""))),IF(F22=0,"",CONCATENATE("(OH)",IF(F22&gt;1,VALUE(F22),""))),IF(G22=0,"",CONCATENATE("(OH2)",IF(G22&gt;1,VALUE(G22),""))))),"]",IF(M22="","",IF(J22&gt;1,(CONCATENATE(VALUE(J22),"+")),"+")))))</f>
        <v>[Al4(OH)3(OH2)7]9+</v>
      </c>
    </row>
    <row r="23" s="4" customFormat="true" ht="14.05" hidden="false" customHeight="false" outlineLevel="0" collapsed="false">
      <c r="A23" s="5" t="n">
        <v>4</v>
      </c>
      <c r="B23" s="5" t="n">
        <v>0</v>
      </c>
      <c r="C23" s="5" t="n">
        <v>0</v>
      </c>
      <c r="D23" s="5" t="n">
        <v>3</v>
      </c>
      <c r="E23" s="5" t="n">
        <v>0</v>
      </c>
      <c r="F23" s="5" t="n">
        <v>2</v>
      </c>
      <c r="G23" s="5" t="n">
        <v>6</v>
      </c>
      <c r="H23" s="5" t="n">
        <v>0</v>
      </c>
      <c r="I23" s="5" t="n">
        <v>223</v>
      </c>
      <c r="J23" s="5" t="n">
        <v>7</v>
      </c>
      <c r="K23" s="6" t="n">
        <v>31.8571428571429</v>
      </c>
      <c r="L23" s="7" t="n">
        <v>31.8571428571429</v>
      </c>
      <c r="M23" s="5" t="s">
        <v>30</v>
      </c>
      <c r="N23" s="5" t="str">
        <f aca="false">IF(L23="","",IF(M23="","",CONCATENATE("[",IF(M23="","",CONCATENATE("Al",IF(D23&gt;1,VALUE(D23),""),IF(E23=0,"",CONCATENATE(" O",IF(E23&gt;1,VALUE(E23),""))),IF(F23=0,"",CONCATENATE("(OH)",IF(F23&gt;1,VALUE(F23),""))),IF(G23=0,"",CONCATENATE("(OH2)",IF(G23&gt;1,VALUE(G23),""))))),"]",IF(M23="","",IF(J23&gt;1,(CONCATENATE(VALUE(J23),"+")),"+")))))</f>
        <v>[Al3(OH)2(OH2)6]7+</v>
      </c>
    </row>
    <row r="24" s="4" customFormat="true" ht="14.05" hidden="false" customHeight="false" outlineLevel="0" collapsed="false">
      <c r="A24" s="5" t="n">
        <v>4</v>
      </c>
      <c r="B24" s="5" t="n">
        <v>0</v>
      </c>
      <c r="C24" s="5" t="n">
        <v>0</v>
      </c>
      <c r="D24" s="5" t="n">
        <v>2</v>
      </c>
      <c r="E24" s="5" t="n">
        <v>0</v>
      </c>
      <c r="F24" s="5" t="n">
        <v>1</v>
      </c>
      <c r="G24" s="5" t="n">
        <v>5</v>
      </c>
      <c r="H24" s="5" t="n">
        <v>0</v>
      </c>
      <c r="I24" s="5" t="n">
        <v>161</v>
      </c>
      <c r="J24" s="5" t="n">
        <v>5</v>
      </c>
      <c r="K24" s="6" t="n">
        <v>32.2</v>
      </c>
      <c r="L24" s="7" t="n">
        <v>32.2</v>
      </c>
      <c r="M24" s="5" t="s">
        <v>30</v>
      </c>
      <c r="N24" s="5" t="str">
        <f aca="false">IF(L24="","",IF(M24="","",CONCATENATE("[",IF(M24="","",CONCATENATE("Al",IF(D24&gt;1,VALUE(D24),""),IF(E24=0,"",CONCATENATE(" O",IF(E24&gt;1,VALUE(E24),""))),IF(F24=0,"",CONCATENATE("(OH)",IF(F24&gt;1,VALUE(F24),""))),IF(G24=0,"",CONCATENATE("(OH2)",IF(G24&gt;1,VALUE(G24),""))))),"]",IF(M24="","",IF(J24&gt;1,(CONCATENATE(VALUE(J24),"+")),"+")))))</f>
        <v>[Al2(OH)(OH2)5]5+</v>
      </c>
    </row>
    <row r="25" s="4" customFormat="true" ht="14.05" hidden="false" customHeight="false" outlineLevel="0" collapsed="false">
      <c r="A25" s="3" t="n">
        <v>4</v>
      </c>
      <c r="B25" s="3" t="n">
        <v>0</v>
      </c>
      <c r="C25" s="3" t="n">
        <v>0</v>
      </c>
      <c r="D25" s="3" t="n">
        <v>1</v>
      </c>
      <c r="E25" s="3" t="n">
        <v>0</v>
      </c>
      <c r="F25" s="5" t="n">
        <v>0</v>
      </c>
      <c r="G25" s="5" t="n">
        <v>4</v>
      </c>
      <c r="H25" s="3" t="n">
        <v>0</v>
      </c>
      <c r="I25" s="5" t="n">
        <v>99</v>
      </c>
      <c r="J25" s="5" t="n">
        <v>3</v>
      </c>
      <c r="K25" s="6" t="n">
        <v>33</v>
      </c>
      <c r="L25" s="7" t="n">
        <v>33</v>
      </c>
      <c r="M25" s="5" t="s">
        <v>30</v>
      </c>
      <c r="N25" s="5" t="str">
        <f aca="false">IF(L25="","",IF(M25="","",CONCATENATE("[",IF(M25="","",CONCATENATE("Al",IF(D25&gt;1,VALUE(D25),""),IF(E25=0,"",CONCATENATE(" O",IF(E25&gt;1,VALUE(E25),""))),IF(F25=0,"",CONCATENATE("(OH)",IF(F25&gt;1,VALUE(F25),""))),IF(G25=0,"",CONCATENATE("(OH2)",IF(G25&gt;1,VALUE(G25),""))))),"]",IF(M25="","",IF(J25&gt;1,(CONCATENATE(VALUE(J25),"+")),"+")))))</f>
        <v>[Al(OH2)4]3+</v>
      </c>
    </row>
    <row r="26" s="4" customFormat="true" ht="14.05" hidden="false" customHeight="false" outlineLevel="0" collapsed="false">
      <c r="A26" s="5" t="n">
        <v>4</v>
      </c>
      <c r="B26" s="5" t="n">
        <v>0</v>
      </c>
      <c r="C26" s="5" t="n">
        <v>0</v>
      </c>
      <c r="D26" s="5" t="n">
        <v>6</v>
      </c>
      <c r="E26" s="5" t="n">
        <v>0</v>
      </c>
      <c r="F26" s="5" t="n">
        <v>6</v>
      </c>
      <c r="G26" s="5" t="n">
        <v>8</v>
      </c>
      <c r="H26" s="5" t="n">
        <v>0</v>
      </c>
      <c r="I26" s="5" t="n">
        <v>408</v>
      </c>
      <c r="J26" s="5" t="n">
        <v>12</v>
      </c>
      <c r="K26" s="6" t="n">
        <v>34</v>
      </c>
      <c r="L26" s="7" t="n">
        <v>34</v>
      </c>
      <c r="M26" s="5" t="s">
        <v>30</v>
      </c>
      <c r="N26" s="5" t="str">
        <f aca="false">IF(L26="","",IF(M26="","",CONCATENATE("[",IF(M26="","",CONCATENATE("Al",IF(D26&gt;1,VALUE(D26),""),IF(E26=0,"",CONCATENATE(" O",IF(E26&gt;1,VALUE(E26),""))),IF(F26=0,"",CONCATENATE("(OH)",IF(F26&gt;1,VALUE(F26),""))),IF(G26=0,"",CONCATENATE("(OH2)",IF(G26&gt;1,VALUE(G26),""))))),"]",IF(M26="","",IF(J26&gt;1,(CONCATENATE(VALUE(J26),"+")),"+")))))</f>
        <v>[Al6(OH)6(OH2)8]12+</v>
      </c>
    </row>
    <row r="27" s="4" customFormat="true" ht="14.05" hidden="false" customHeight="false" outlineLevel="0" collapsed="false">
      <c r="A27" s="5" t="n">
        <v>4</v>
      </c>
      <c r="B27" s="5" t="n">
        <v>0</v>
      </c>
      <c r="C27" s="5" t="n">
        <v>0</v>
      </c>
      <c r="D27" s="5" t="n">
        <v>6</v>
      </c>
      <c r="E27" s="5" t="n">
        <v>2</v>
      </c>
      <c r="F27" s="5" t="n">
        <v>2</v>
      </c>
      <c r="G27" s="5" t="n">
        <v>10</v>
      </c>
      <c r="H27" s="5" t="n">
        <v>0</v>
      </c>
      <c r="I27" s="5" t="n">
        <v>408</v>
      </c>
      <c r="J27" s="5" t="n">
        <v>12</v>
      </c>
      <c r="K27" s="6" t="n">
        <v>34</v>
      </c>
      <c r="L27" s="7" t="n">
        <v>34</v>
      </c>
      <c r="M27" s="5" t="s">
        <v>30</v>
      </c>
      <c r="N27" s="5" t="str">
        <f aca="false">IF(L27="","",IF(M27="","",CONCATENATE("[",IF(M27="","",CONCATENATE("Al",IF(D27&gt;1,VALUE(D27),""),IF(E27=0,"",CONCATENATE(" O",IF(E27&gt;1,VALUE(E27),""))),IF(F27=0,"",CONCATENATE("(OH)",IF(F27&gt;1,VALUE(F27),""))),IF(G27=0,"",CONCATENATE("(OH2)",IF(G27&gt;1,VALUE(G27),""))))),"]",IF(M27="","",IF(J27&gt;1,(CONCATENATE(VALUE(J27),"+")),"+")))))</f>
        <v>[Al6 O2(OH)2(OH2)10]12+</v>
      </c>
    </row>
    <row r="28" s="4" customFormat="true" ht="14.05" hidden="false" customHeight="false" outlineLevel="0" collapsed="false">
      <c r="A28" s="5" t="n">
        <v>4</v>
      </c>
      <c r="B28" s="5" t="n">
        <v>0</v>
      </c>
      <c r="C28" s="5" t="n">
        <v>0</v>
      </c>
      <c r="D28" s="5" t="n">
        <v>5</v>
      </c>
      <c r="E28" s="5" t="n">
        <v>0</v>
      </c>
      <c r="F28" s="5" t="n">
        <v>5</v>
      </c>
      <c r="G28" s="5" t="n">
        <v>7</v>
      </c>
      <c r="H28" s="5" t="n">
        <v>0</v>
      </c>
      <c r="I28" s="5" t="n">
        <v>346</v>
      </c>
      <c r="J28" s="5" t="n">
        <v>10</v>
      </c>
      <c r="K28" s="6" t="n">
        <v>34.6</v>
      </c>
      <c r="L28" s="7" t="n">
        <v>34.6</v>
      </c>
      <c r="M28" s="5" t="s">
        <v>30</v>
      </c>
      <c r="N28" s="5" t="str">
        <f aca="false">IF(L28="","",IF(M28="","",CONCATENATE("[",IF(M28="","",CONCATENATE("Al",IF(D28&gt;1,VALUE(D28),""),IF(E28=0,"",CONCATENATE(" O",IF(E28&gt;1,VALUE(E28),""))),IF(F28=0,"",CONCATENATE("(OH)",IF(F28&gt;1,VALUE(F28),""))),IF(G28=0,"",CONCATENATE("(OH2)",IF(G28&gt;1,VALUE(G28),""))))),"]",IF(M28="","",IF(J28&gt;1,(CONCATENATE(VALUE(J28),"+")),"+")))))</f>
        <v>[Al5(OH)5(OH2)7]10+</v>
      </c>
    </row>
    <row r="29" s="4" customFormat="true" ht="14.05" hidden="false" customHeight="false" outlineLevel="0" collapsed="false">
      <c r="A29" s="5" t="n">
        <v>4</v>
      </c>
      <c r="B29" s="5" t="n">
        <v>0</v>
      </c>
      <c r="C29" s="5" t="n">
        <v>0</v>
      </c>
      <c r="D29" s="5" t="n">
        <v>5</v>
      </c>
      <c r="E29" s="5" t="n">
        <v>2</v>
      </c>
      <c r="F29" s="5" t="n">
        <v>1</v>
      </c>
      <c r="G29" s="5" t="n">
        <v>9</v>
      </c>
      <c r="H29" s="5" t="n">
        <v>0</v>
      </c>
      <c r="I29" s="5" t="n">
        <v>346</v>
      </c>
      <c r="J29" s="5" t="n">
        <v>10</v>
      </c>
      <c r="K29" s="6" t="n">
        <v>34.6</v>
      </c>
      <c r="L29" s="7" t="n">
        <v>34.6</v>
      </c>
      <c r="M29" s="5" t="s">
        <v>30</v>
      </c>
      <c r="N29" s="5" t="str">
        <f aca="false">IF(L29="","",IF(M29="","",CONCATENATE("[",IF(M29="","",CONCATENATE("Al",IF(D29&gt;1,VALUE(D29),""),IF(E29=0,"",CONCATENATE(" O",IF(E29&gt;1,VALUE(E29),""))),IF(F29=0,"",CONCATENATE("(OH)",IF(F29&gt;1,VALUE(F29),""))),IF(G29=0,"",CONCATENATE("(OH2)",IF(G29&gt;1,VALUE(G29),""))))),"]",IF(M29="","",IF(J29&gt;1,(CONCATENATE(VALUE(J29),"+")),"+")))))</f>
        <v>[Al5 O2(OH)(OH2)9]10+</v>
      </c>
    </row>
    <row r="30" s="4" customFormat="true" ht="14.05" hidden="false" customHeight="false" outlineLevel="0" collapsed="false">
      <c r="A30" s="5" t="n">
        <v>4</v>
      </c>
      <c r="B30" s="5" t="n">
        <v>0</v>
      </c>
      <c r="C30" s="5" t="n">
        <v>0</v>
      </c>
      <c r="D30" s="5" t="n">
        <v>4</v>
      </c>
      <c r="E30" s="5" t="n">
        <v>0</v>
      </c>
      <c r="F30" s="5" t="n">
        <v>4</v>
      </c>
      <c r="G30" s="5" t="n">
        <v>6</v>
      </c>
      <c r="H30" s="5" t="n">
        <v>0</v>
      </c>
      <c r="I30" s="5" t="n">
        <v>284</v>
      </c>
      <c r="J30" s="5" t="n">
        <v>8</v>
      </c>
      <c r="K30" s="6" t="n">
        <v>35.5</v>
      </c>
      <c r="L30" s="7" t="n">
        <v>35.5</v>
      </c>
      <c r="M30" s="5" t="s">
        <v>30</v>
      </c>
      <c r="N30" s="5" t="str">
        <f aca="false">IF(L30="","",IF(M30="","",CONCATENATE("[",IF(M30="","",CONCATENATE("Al",IF(D30&gt;1,VALUE(D30),""),IF(E30=0,"",CONCATENATE(" O",IF(E30&gt;1,VALUE(E30),""))),IF(F30=0,"",CONCATENATE("(OH)",IF(F30&gt;1,VALUE(F30),""))),IF(G30=0,"",CONCATENATE("(OH2)",IF(G30&gt;1,VALUE(G30),""))))),"]",IF(M30="","",IF(J30&gt;1,(CONCATENATE(VALUE(J30),"+")),"+")))))</f>
        <v>[Al4(OH)4(OH2)6]8+</v>
      </c>
    </row>
    <row r="31" s="4" customFormat="true" ht="14.05" hidden="false" customHeight="false" outlineLevel="0" collapsed="false">
      <c r="A31" s="5" t="n">
        <v>4</v>
      </c>
      <c r="B31" s="5" t="n">
        <v>0</v>
      </c>
      <c r="C31" s="5" t="n">
        <v>0</v>
      </c>
      <c r="D31" s="3" t="n">
        <v>4</v>
      </c>
      <c r="E31" s="3" t="n">
        <v>2</v>
      </c>
      <c r="F31" s="5" t="n">
        <v>0</v>
      </c>
      <c r="G31" s="5" t="n">
        <v>8</v>
      </c>
      <c r="H31" s="5" t="n">
        <v>0</v>
      </c>
      <c r="I31" s="5" t="n">
        <v>284</v>
      </c>
      <c r="J31" s="5" t="n">
        <v>8</v>
      </c>
      <c r="K31" s="6" t="n">
        <v>35.5</v>
      </c>
      <c r="L31" s="7" t="n">
        <v>35.5</v>
      </c>
      <c r="M31" s="5" t="s">
        <v>30</v>
      </c>
      <c r="N31" s="5" t="str">
        <f aca="false">IF(L31="","",IF(M31="","",CONCATENATE("[",IF(M31="","",CONCATENATE("Al",IF(D31&gt;1,VALUE(D31),""),IF(E31=0,"",CONCATENATE(" O",IF(E31&gt;1,VALUE(E31),""))),IF(F31=0,"",CONCATENATE("(OH)",IF(F31&gt;1,VALUE(F31),""))),IF(G31=0,"",CONCATENATE("(OH2)",IF(G31&gt;1,VALUE(G31),""))))),"]",IF(M31="","",IF(J31&gt;1,(CONCATENATE(VALUE(J31),"+")),"+")))))</f>
        <v>[Al4 O2(OH2)8]8+</v>
      </c>
    </row>
    <row r="32" s="4" customFormat="true" ht="14.05" hidden="false" customHeight="false" outlineLevel="0" collapsed="false">
      <c r="A32" s="5" t="n">
        <v>4</v>
      </c>
      <c r="B32" s="5" t="n">
        <v>0</v>
      </c>
      <c r="C32" s="5" t="n">
        <v>0</v>
      </c>
      <c r="D32" s="5" t="n">
        <v>3</v>
      </c>
      <c r="E32" s="5" t="n">
        <v>0</v>
      </c>
      <c r="F32" s="5" t="n">
        <v>3</v>
      </c>
      <c r="G32" s="5" t="n">
        <v>5</v>
      </c>
      <c r="H32" s="5" t="n">
        <v>0</v>
      </c>
      <c r="I32" s="5" t="n">
        <v>222</v>
      </c>
      <c r="J32" s="5" t="n">
        <v>6</v>
      </c>
      <c r="K32" s="6" t="n">
        <v>37</v>
      </c>
      <c r="L32" s="7" t="n">
        <v>37</v>
      </c>
      <c r="M32" s="5" t="s">
        <v>30</v>
      </c>
      <c r="N32" s="5" t="str">
        <f aca="false">IF(L32="","",IF(M32="","",CONCATENATE("[",IF(M32="","",CONCATENATE("Al",IF(D32&gt;1,VALUE(D32),""),IF(E32=0,"",CONCATENATE(" O",IF(E32&gt;1,VALUE(E32),""))),IF(F32=0,"",CONCATENATE("(OH)",IF(F32&gt;1,VALUE(F32),""))),IF(G32=0,"",CONCATENATE("(OH2)",IF(G32&gt;1,VALUE(G32),""))))),"]",IF(M32="","",IF(J32&gt;1,(CONCATENATE(VALUE(J32),"+")),"+")))))</f>
        <v>[Al3(OH)3(OH2)5]6+</v>
      </c>
    </row>
    <row r="33" s="4" customFormat="true" ht="14.05" hidden="false" customHeight="false" outlineLevel="0" collapsed="false">
      <c r="A33" s="5" t="n">
        <v>4</v>
      </c>
      <c r="B33" s="5" t="n">
        <v>0</v>
      </c>
      <c r="C33" s="5" t="n">
        <v>0</v>
      </c>
      <c r="D33" s="5" t="n">
        <v>6</v>
      </c>
      <c r="E33" s="5" t="n">
        <v>0</v>
      </c>
      <c r="F33" s="5" t="n">
        <v>7</v>
      </c>
      <c r="G33" s="5" t="n">
        <v>7</v>
      </c>
      <c r="H33" s="5" t="n">
        <v>0</v>
      </c>
      <c r="I33" s="5" t="n">
        <v>407</v>
      </c>
      <c r="J33" s="5" t="n">
        <v>11</v>
      </c>
      <c r="K33" s="6" t="n">
        <v>37</v>
      </c>
      <c r="L33" s="7" t="n">
        <v>37</v>
      </c>
      <c r="M33" s="5" t="s">
        <v>30</v>
      </c>
      <c r="N33" s="5" t="str">
        <f aca="false">IF(L33="","",IF(M33="","",CONCATENATE("[",IF(M33="","",CONCATENATE("Al",IF(D33&gt;1,VALUE(D33),""),IF(E33=0,"",CONCATENATE(" O",IF(E33&gt;1,VALUE(E33),""))),IF(F33=0,"",CONCATENATE("(OH)",IF(F33&gt;1,VALUE(F33),""))),IF(G33=0,"",CONCATENATE("(OH2)",IF(G33&gt;1,VALUE(G33),""))))),"]",IF(M33="","",IF(J33&gt;1,(CONCATENATE(VALUE(J33),"+")),"+")))))</f>
        <v>[Al6(OH)7(OH2)7]11+</v>
      </c>
    </row>
    <row r="34" s="4" customFormat="true" ht="14.05" hidden="false" customHeight="false" outlineLevel="0" collapsed="false">
      <c r="A34" s="5" t="n">
        <v>4</v>
      </c>
      <c r="B34" s="5" t="n">
        <v>0</v>
      </c>
      <c r="C34" s="5" t="n">
        <v>0</v>
      </c>
      <c r="D34" s="5" t="n">
        <v>6</v>
      </c>
      <c r="E34" s="5" t="n">
        <v>2</v>
      </c>
      <c r="F34" s="5" t="n">
        <v>3</v>
      </c>
      <c r="G34" s="5" t="n">
        <v>9</v>
      </c>
      <c r="H34" s="5" t="n">
        <v>0</v>
      </c>
      <c r="I34" s="5" t="n">
        <v>407</v>
      </c>
      <c r="J34" s="5" t="n">
        <v>11</v>
      </c>
      <c r="K34" s="6" t="n">
        <v>37</v>
      </c>
      <c r="L34" s="7" t="n">
        <v>37</v>
      </c>
      <c r="M34" s="5" t="s">
        <v>30</v>
      </c>
      <c r="N34" s="5" t="str">
        <f aca="false">IF(L34="","",IF(M34="","",CONCATENATE("[",IF(M34="","",CONCATENATE("Al",IF(D34&gt;1,VALUE(D34),""),IF(E34=0,"",CONCATENATE(" O",IF(E34&gt;1,VALUE(E34),""))),IF(F34=0,"",CONCATENATE("(OH)",IF(F34&gt;1,VALUE(F34),""))),IF(G34=0,"",CONCATENATE("(OH2)",IF(G34&gt;1,VALUE(G34),""))))),"]",IF(M34="","",IF(J34&gt;1,(CONCATENATE(VALUE(J34),"+")),"+")))))</f>
        <v>[Al6 O2(OH)3(OH2)9]11+</v>
      </c>
    </row>
    <row r="35" s="4" customFormat="true" ht="14.05" hidden="false" customHeight="false" outlineLevel="0" collapsed="false">
      <c r="A35" s="5" t="n">
        <v>4</v>
      </c>
      <c r="B35" s="5" t="n">
        <v>0</v>
      </c>
      <c r="C35" s="5" t="n">
        <v>0</v>
      </c>
      <c r="D35" s="5" t="n">
        <v>5</v>
      </c>
      <c r="E35" s="5" t="n">
        <v>0</v>
      </c>
      <c r="F35" s="5" t="n">
        <v>6</v>
      </c>
      <c r="G35" s="5" t="n">
        <v>6</v>
      </c>
      <c r="H35" s="5" t="n">
        <v>0</v>
      </c>
      <c r="I35" s="5" t="n">
        <v>345</v>
      </c>
      <c r="J35" s="5" t="n">
        <v>9</v>
      </c>
      <c r="K35" s="6" t="n">
        <v>38.3333333333333</v>
      </c>
      <c r="L35" s="7" t="n">
        <v>38.3333333333333</v>
      </c>
      <c r="M35" s="5" t="s">
        <v>30</v>
      </c>
      <c r="N35" s="5" t="str">
        <f aca="false">IF(L35="","",IF(M35="","",CONCATENATE("[",IF(M35="","",CONCATENATE("Al",IF(D35&gt;1,VALUE(D35),""),IF(E35=0,"",CONCATENATE(" O",IF(E35&gt;1,VALUE(E35),""))),IF(F35=0,"",CONCATENATE("(OH)",IF(F35&gt;1,VALUE(F35),""))),IF(G35=0,"",CONCATENATE("(OH2)",IF(G35&gt;1,VALUE(G35),""))))),"]",IF(M35="","",IF(J35&gt;1,(CONCATENATE(VALUE(J35),"+")),"+")))))</f>
        <v>[Al5(OH)6(OH2)6]9+</v>
      </c>
    </row>
    <row r="36" s="4" customFormat="true" ht="14.05" hidden="false" customHeight="false" outlineLevel="0" collapsed="false">
      <c r="A36" s="5" t="n">
        <v>4</v>
      </c>
      <c r="B36" s="5" t="n">
        <v>0</v>
      </c>
      <c r="C36" s="5" t="n">
        <v>0</v>
      </c>
      <c r="D36" s="5" t="n">
        <v>5</v>
      </c>
      <c r="E36" s="5" t="n">
        <v>2</v>
      </c>
      <c r="F36" s="5" t="n">
        <v>2</v>
      </c>
      <c r="G36" s="5" t="n">
        <v>8</v>
      </c>
      <c r="H36" s="5" t="n">
        <v>0</v>
      </c>
      <c r="I36" s="5" t="n">
        <v>345</v>
      </c>
      <c r="J36" s="5" t="n">
        <v>9</v>
      </c>
      <c r="K36" s="6" t="n">
        <v>38.3333333333333</v>
      </c>
      <c r="L36" s="7" t="n">
        <v>38.3333333333333</v>
      </c>
      <c r="M36" s="5" t="s">
        <v>30</v>
      </c>
      <c r="N36" s="5" t="str">
        <f aca="false">IF(L36="","",IF(M36="","",CONCATENATE("[",IF(M36="","",CONCATENATE("Al",IF(D36&gt;1,VALUE(D36),""),IF(E36=0,"",CONCATENATE(" O",IF(E36&gt;1,VALUE(E36),""))),IF(F36=0,"",CONCATENATE("(OH)",IF(F36&gt;1,VALUE(F36),""))),IF(G36=0,"",CONCATENATE("(OH2)",IF(G36&gt;1,VALUE(G36),""))))),"]",IF(M36="","",IF(J36&gt;1,(CONCATENATE(VALUE(J36),"+")),"+")))))</f>
        <v>[Al5 O2(OH)2(OH2)8]9+</v>
      </c>
    </row>
    <row r="37" s="4" customFormat="true" ht="14.05" hidden="false" customHeight="false" outlineLevel="0" collapsed="false">
      <c r="A37" s="5" t="n">
        <v>4</v>
      </c>
      <c r="B37" s="5" t="n">
        <v>0</v>
      </c>
      <c r="C37" s="5" t="n">
        <v>0</v>
      </c>
      <c r="D37" s="5" t="n">
        <v>2</v>
      </c>
      <c r="E37" s="5" t="n">
        <v>0</v>
      </c>
      <c r="F37" s="5" t="n">
        <v>2</v>
      </c>
      <c r="G37" s="5" t="n">
        <v>4</v>
      </c>
      <c r="H37" s="5" t="n">
        <v>0</v>
      </c>
      <c r="I37" s="5" t="n">
        <v>160</v>
      </c>
      <c r="J37" s="5" t="n">
        <v>4</v>
      </c>
      <c r="K37" s="6" t="n">
        <v>40</v>
      </c>
      <c r="L37" s="7" t="n">
        <v>40</v>
      </c>
      <c r="M37" s="5" t="s">
        <v>30</v>
      </c>
      <c r="N37" s="5" t="str">
        <f aca="false">IF(L37="","",IF(M37="","",CONCATENATE("[",IF(M37="","",CONCATENATE("Al",IF(D37&gt;1,VALUE(D37),""),IF(E37=0,"",CONCATENATE(" O",IF(E37&gt;1,VALUE(E37),""))),IF(F37=0,"",CONCATENATE("(OH)",IF(F37&gt;1,VALUE(F37),""))),IF(G37=0,"",CONCATENATE("(OH2)",IF(G37&gt;1,VALUE(G37),""))))),"]",IF(M37="","",IF(J37&gt;1,(CONCATENATE(VALUE(J37),"+")),"+")))))</f>
        <v>[Al2(OH)2(OH2)4]4+</v>
      </c>
    </row>
    <row r="38" s="4" customFormat="true" ht="14.05" hidden="false" customHeight="false" outlineLevel="0" collapsed="false">
      <c r="A38" s="5" t="n">
        <v>4</v>
      </c>
      <c r="B38" s="5" t="n">
        <v>0</v>
      </c>
      <c r="C38" s="5" t="n">
        <v>0</v>
      </c>
      <c r="D38" s="5" t="n">
        <v>4</v>
      </c>
      <c r="E38" s="5" t="n">
        <v>0</v>
      </c>
      <c r="F38" s="5" t="n">
        <v>5</v>
      </c>
      <c r="G38" s="5" t="n">
        <v>5</v>
      </c>
      <c r="H38" s="5" t="n">
        <v>0</v>
      </c>
      <c r="I38" s="5" t="n">
        <v>283</v>
      </c>
      <c r="J38" s="5" t="n">
        <v>7</v>
      </c>
      <c r="K38" s="6" t="n">
        <v>40.4285714285714</v>
      </c>
      <c r="L38" s="7" t="n">
        <v>40.4285714285714</v>
      </c>
      <c r="M38" s="5" t="s">
        <v>30</v>
      </c>
      <c r="N38" s="5" t="str">
        <f aca="false">IF(L38="","",IF(M38="","",CONCATENATE("[",IF(M38="","",CONCATENATE("Al",IF(D38&gt;1,VALUE(D38),""),IF(E38=0,"",CONCATENATE(" O",IF(E38&gt;1,VALUE(E38),""))),IF(F38=0,"",CONCATENATE("(OH)",IF(F38&gt;1,VALUE(F38),""))),IF(G38=0,"",CONCATENATE("(OH2)",IF(G38&gt;1,VALUE(G38),""))))),"]",IF(M38="","",IF(J38&gt;1,(CONCATENATE(VALUE(J38),"+")),"+")))))</f>
        <v>[Al4(OH)5(OH2)5]7+</v>
      </c>
    </row>
    <row r="39" s="4" customFormat="true" ht="14.05" hidden="false" customHeight="false" outlineLevel="0" collapsed="false">
      <c r="A39" s="5" t="n">
        <v>4</v>
      </c>
      <c r="B39" s="5" t="n">
        <v>0</v>
      </c>
      <c r="C39" s="5" t="n">
        <v>0</v>
      </c>
      <c r="D39" s="5" t="n">
        <v>4</v>
      </c>
      <c r="E39" s="5" t="n">
        <v>2</v>
      </c>
      <c r="F39" s="5" t="n">
        <v>1</v>
      </c>
      <c r="G39" s="5" t="n">
        <v>7</v>
      </c>
      <c r="H39" s="5" t="n">
        <v>0</v>
      </c>
      <c r="I39" s="5" t="n">
        <v>283</v>
      </c>
      <c r="J39" s="5" t="n">
        <v>7</v>
      </c>
      <c r="K39" s="6" t="n">
        <v>40.4285714285714</v>
      </c>
      <c r="L39" s="7" t="n">
        <v>40.4285714285714</v>
      </c>
      <c r="M39" s="5" t="s">
        <v>30</v>
      </c>
      <c r="N39" s="5" t="str">
        <f aca="false">IF(L39="","",IF(M39="","",CONCATENATE("[",IF(M39="","",CONCATENATE("Al",IF(D39&gt;1,VALUE(D39),""),IF(E39=0,"",CONCATENATE(" O",IF(E39&gt;1,VALUE(E39),""))),IF(F39=0,"",CONCATENATE("(OH)",IF(F39&gt;1,VALUE(F39),""))),IF(G39=0,"",CONCATENATE("(OH2)",IF(G39&gt;1,VALUE(G39),""))))),"]",IF(M39="","",IF(J39&gt;1,(CONCATENATE(VALUE(J39),"+")),"+")))))</f>
        <v>[Al4 O2(OH)(OH2)7]7+</v>
      </c>
    </row>
    <row r="40" s="4" customFormat="true" ht="14.05" hidden="false" customHeight="false" outlineLevel="0" collapsed="false">
      <c r="A40" s="5" t="n">
        <v>4</v>
      </c>
      <c r="B40" s="5" t="n">
        <v>0</v>
      </c>
      <c r="C40" s="5" t="n">
        <v>0</v>
      </c>
      <c r="D40" s="5" t="n">
        <v>6</v>
      </c>
      <c r="E40" s="5" t="n">
        <v>0</v>
      </c>
      <c r="F40" s="5" t="n">
        <v>8</v>
      </c>
      <c r="G40" s="5" t="n">
        <v>6</v>
      </c>
      <c r="H40" s="5" t="n">
        <v>0</v>
      </c>
      <c r="I40" s="5" t="n">
        <v>406</v>
      </c>
      <c r="J40" s="5" t="n">
        <v>10</v>
      </c>
      <c r="K40" s="6" t="n">
        <v>40.6</v>
      </c>
      <c r="L40" s="7" t="n">
        <v>40.6</v>
      </c>
      <c r="M40" s="5" t="s">
        <v>30</v>
      </c>
      <c r="N40" s="5" t="str">
        <f aca="false">IF(L40="","",IF(M40="","",CONCATENATE("[",IF(M40="","",CONCATENATE("Al",IF(D40&gt;1,VALUE(D40),""),IF(E40=0,"",CONCATENATE(" O",IF(E40&gt;1,VALUE(E40),""))),IF(F40=0,"",CONCATENATE("(OH)",IF(F40&gt;1,VALUE(F40),""))),IF(G40=0,"",CONCATENATE("(OH2)",IF(G40&gt;1,VALUE(G40),""))))),"]",IF(M40="","",IF(J40&gt;1,(CONCATENATE(VALUE(J40),"+")),"+")))))</f>
        <v>[Al6(OH)8(OH2)6]10+</v>
      </c>
    </row>
    <row r="41" s="4" customFormat="true" ht="14.05" hidden="false" customHeight="false" outlineLevel="0" collapsed="false">
      <c r="A41" s="5" t="n">
        <v>4</v>
      </c>
      <c r="B41" s="5" t="n">
        <v>0</v>
      </c>
      <c r="C41" s="5" t="n">
        <v>0</v>
      </c>
      <c r="D41" s="5" t="n">
        <v>6</v>
      </c>
      <c r="E41" s="5" t="n">
        <v>2</v>
      </c>
      <c r="F41" s="5" t="n">
        <v>4</v>
      </c>
      <c r="G41" s="5" t="n">
        <v>8</v>
      </c>
      <c r="H41" s="5" t="n">
        <v>0</v>
      </c>
      <c r="I41" s="5" t="n">
        <v>406</v>
      </c>
      <c r="J41" s="5" t="n">
        <v>10</v>
      </c>
      <c r="K41" s="6" t="n">
        <v>40.6</v>
      </c>
      <c r="L41" s="7" t="n">
        <v>40.6</v>
      </c>
      <c r="M41" s="5" t="s">
        <v>30</v>
      </c>
      <c r="N41" s="5" t="str">
        <f aca="false">IF(L41="","",IF(M41="","",CONCATENATE("[",IF(M41="","",CONCATENATE("Al",IF(D41&gt;1,VALUE(D41),""),IF(E41=0,"",CONCATENATE(" O",IF(E41&gt;1,VALUE(E41),""))),IF(F41=0,"",CONCATENATE("(OH)",IF(F41&gt;1,VALUE(F41),""))),IF(G41=0,"",CONCATENATE("(OH2)",IF(G41&gt;1,VALUE(G41),""))))),"]",IF(M41="","",IF(J41&gt;1,(CONCATENATE(VALUE(J41),"+")),"+")))))</f>
        <v>[Al6 O2(OH)4(OH2)8]10+</v>
      </c>
    </row>
    <row r="42" s="4" customFormat="true" ht="14.05" hidden="false" customHeight="false" outlineLevel="0" collapsed="false">
      <c r="A42" s="5" t="n">
        <v>4</v>
      </c>
      <c r="B42" s="5" t="n">
        <v>0</v>
      </c>
      <c r="C42" s="5" t="n">
        <v>0</v>
      </c>
      <c r="D42" s="3" t="n">
        <v>6</v>
      </c>
      <c r="E42" s="3" t="n">
        <v>4</v>
      </c>
      <c r="F42" s="5" t="n">
        <v>0</v>
      </c>
      <c r="G42" s="5" t="n">
        <v>10</v>
      </c>
      <c r="H42" s="5" t="n">
        <v>0</v>
      </c>
      <c r="I42" s="5" t="n">
        <v>406</v>
      </c>
      <c r="J42" s="5" t="n">
        <v>10</v>
      </c>
      <c r="K42" s="6" t="n">
        <v>40.6</v>
      </c>
      <c r="L42" s="7" t="n">
        <v>40.6</v>
      </c>
      <c r="M42" s="5" t="s">
        <v>30</v>
      </c>
      <c r="N42" s="5" t="str">
        <f aca="false">IF(L42="","",IF(M42="","",CONCATENATE("[",IF(M42="","",CONCATENATE("Al",IF(D42&gt;1,VALUE(D42),""),IF(E42=0,"",CONCATENATE(" O",IF(E42&gt;1,VALUE(E42),""))),IF(F42=0,"",CONCATENATE("(OH)",IF(F42&gt;1,VALUE(F42),""))),IF(G42=0,"",CONCATENATE("(OH2)",IF(G42&gt;1,VALUE(G42),""))))),"]",IF(M42="","",IF(J42&gt;1,(CONCATENATE(VALUE(J42),"+")),"+")))))</f>
        <v>[Al6 O4(OH2)10]10+</v>
      </c>
    </row>
    <row r="43" s="4" customFormat="true" ht="14.05" hidden="false" customHeight="false" outlineLevel="0" collapsed="false">
      <c r="A43" s="5" t="n">
        <v>4</v>
      </c>
      <c r="B43" s="5" t="n">
        <v>0</v>
      </c>
      <c r="C43" s="5" t="n">
        <v>0</v>
      </c>
      <c r="D43" s="5" t="n">
        <v>5</v>
      </c>
      <c r="E43" s="5" t="n">
        <v>0</v>
      </c>
      <c r="F43" s="5" t="n">
        <v>7</v>
      </c>
      <c r="G43" s="5" t="n">
        <v>5</v>
      </c>
      <c r="H43" s="5" t="n">
        <v>0</v>
      </c>
      <c r="I43" s="5" t="n">
        <v>344</v>
      </c>
      <c r="J43" s="5" t="n">
        <v>8</v>
      </c>
      <c r="K43" s="6" t="n">
        <v>43</v>
      </c>
      <c r="L43" s="7" t="n">
        <v>43</v>
      </c>
      <c r="M43" s="5" t="s">
        <v>30</v>
      </c>
      <c r="N43" s="5" t="str">
        <f aca="false">IF(L43="","",IF(M43="","",CONCATENATE("[",IF(M43="","",CONCATENATE("Al",IF(D43&gt;1,VALUE(D43),""),IF(E43=0,"",CONCATENATE(" O",IF(E43&gt;1,VALUE(E43),""))),IF(F43=0,"",CONCATENATE("(OH)",IF(F43&gt;1,VALUE(F43),""))),IF(G43=0,"",CONCATENATE("(OH2)",IF(G43&gt;1,VALUE(G43),""))))),"]",IF(M43="","",IF(J43&gt;1,(CONCATENATE(VALUE(J43),"+")),"+")))))</f>
        <v>[Al5(OH)7(OH2)5]8+</v>
      </c>
    </row>
    <row r="44" s="4" customFormat="true" ht="14.05" hidden="false" customHeight="false" outlineLevel="0" collapsed="false">
      <c r="A44" s="5" t="n">
        <v>4</v>
      </c>
      <c r="B44" s="5" t="n">
        <v>0</v>
      </c>
      <c r="C44" s="5" t="n">
        <v>0</v>
      </c>
      <c r="D44" s="5" t="n">
        <v>5</v>
      </c>
      <c r="E44" s="5" t="n">
        <v>2</v>
      </c>
      <c r="F44" s="5" t="n">
        <v>3</v>
      </c>
      <c r="G44" s="5" t="n">
        <v>7</v>
      </c>
      <c r="H44" s="5" t="n">
        <v>0</v>
      </c>
      <c r="I44" s="5" t="n">
        <v>344</v>
      </c>
      <c r="J44" s="5" t="n">
        <v>8</v>
      </c>
      <c r="K44" s="6" t="n">
        <v>43</v>
      </c>
      <c r="L44" s="7" t="n">
        <v>43</v>
      </c>
      <c r="M44" s="5" t="s">
        <v>30</v>
      </c>
      <c r="N44" s="5" t="str">
        <f aca="false">IF(L44="","",IF(M44="","",CONCATENATE("[",IF(M44="","",CONCATENATE("Al",IF(D44&gt;1,VALUE(D44),""),IF(E44=0,"",CONCATENATE(" O",IF(E44&gt;1,VALUE(E44),""))),IF(F44=0,"",CONCATENATE("(OH)",IF(F44&gt;1,VALUE(F44),""))),IF(G44=0,"",CONCATENATE("(OH2)",IF(G44&gt;1,VALUE(G44),""))))),"]",IF(M44="","",IF(J44&gt;1,(CONCATENATE(VALUE(J44),"+")),"+")))))</f>
        <v>[Al5 O2(OH)3(OH2)7]8+</v>
      </c>
    </row>
    <row r="45" s="4" customFormat="true" ht="14.05" hidden="false" customHeight="false" outlineLevel="0" collapsed="false">
      <c r="A45" s="5" t="n">
        <v>4</v>
      </c>
      <c r="B45" s="5" t="n">
        <v>0</v>
      </c>
      <c r="C45" s="5" t="n">
        <v>0</v>
      </c>
      <c r="D45" s="5" t="n">
        <v>3</v>
      </c>
      <c r="E45" s="5" t="n">
        <v>0</v>
      </c>
      <c r="F45" s="5" t="n">
        <v>4</v>
      </c>
      <c r="G45" s="5" t="n">
        <v>4</v>
      </c>
      <c r="H45" s="5" t="n">
        <v>0</v>
      </c>
      <c r="I45" s="5" t="n">
        <v>221</v>
      </c>
      <c r="J45" s="5" t="n">
        <v>5</v>
      </c>
      <c r="K45" s="6" t="n">
        <v>44.2</v>
      </c>
      <c r="L45" s="7" t="n">
        <v>44.2</v>
      </c>
      <c r="M45" s="5" t="s">
        <v>30</v>
      </c>
      <c r="N45" s="5" t="str">
        <f aca="false">IF(L45="","",IF(M45="","",CONCATENATE("[",IF(M45="","",CONCATENATE("Al",IF(D45&gt;1,VALUE(D45),""),IF(E45=0,"",CONCATENATE(" O",IF(E45&gt;1,VALUE(E45),""))),IF(F45=0,"",CONCATENATE("(OH)",IF(F45&gt;1,VALUE(F45),""))),IF(G45=0,"",CONCATENATE("(OH2)",IF(G45&gt;1,VALUE(G45),""))))),"]",IF(M45="","",IF(J45&gt;1,(CONCATENATE(VALUE(J45),"+")),"+")))))</f>
        <v>[Al3(OH)4(OH2)4]5+</v>
      </c>
    </row>
    <row r="46" s="4" customFormat="true" ht="14.05" hidden="false" customHeight="false" outlineLevel="0" collapsed="false">
      <c r="A46" s="5" t="n">
        <v>4</v>
      </c>
      <c r="B46" s="5" t="n">
        <v>0</v>
      </c>
      <c r="C46" s="5" t="n">
        <v>0</v>
      </c>
      <c r="D46" s="5" t="n">
        <v>3</v>
      </c>
      <c r="E46" s="3" t="n">
        <v>2</v>
      </c>
      <c r="F46" s="5" t="n">
        <v>0</v>
      </c>
      <c r="G46" s="5" t="n">
        <v>6</v>
      </c>
      <c r="H46" s="5" t="n">
        <v>0</v>
      </c>
      <c r="I46" s="5" t="n">
        <v>221</v>
      </c>
      <c r="J46" s="5" t="n">
        <v>5</v>
      </c>
      <c r="K46" s="6" t="n">
        <v>44.2</v>
      </c>
      <c r="L46" s="7" t="n">
        <v>44.2</v>
      </c>
      <c r="M46" s="5" t="s">
        <v>30</v>
      </c>
      <c r="N46" s="5" t="str">
        <f aca="false">IF(L46="","",IF(M46="","",CONCATENATE("[",IF(M46="","",CONCATENATE("Al",IF(D46&gt;1,VALUE(D46),""),IF(E46=0,"",CONCATENATE(" O",IF(E46&gt;1,VALUE(E46),""))),IF(F46=0,"",CONCATENATE("(OH)",IF(F46&gt;1,VALUE(F46),""))),IF(G46=0,"",CONCATENATE("(OH2)",IF(G46&gt;1,VALUE(G46),""))))),"]",IF(M46="","",IF(J46&gt;1,(CONCATENATE(VALUE(J46),"+")),"+")))))</f>
        <v>[Al3 O2(OH2)6]5+</v>
      </c>
    </row>
    <row r="47" s="4" customFormat="true" ht="14.05" hidden="false" customHeight="false" outlineLevel="0" collapsed="false">
      <c r="A47" s="5" t="n">
        <v>4</v>
      </c>
      <c r="B47" s="5" t="n">
        <v>0</v>
      </c>
      <c r="C47" s="5" t="n">
        <v>0</v>
      </c>
      <c r="D47" s="5" t="n">
        <v>6</v>
      </c>
      <c r="E47" s="5" t="n">
        <v>0</v>
      </c>
      <c r="F47" s="5" t="n">
        <v>9</v>
      </c>
      <c r="G47" s="5" t="n">
        <v>5</v>
      </c>
      <c r="H47" s="5" t="n">
        <v>0</v>
      </c>
      <c r="I47" s="5" t="n">
        <v>405</v>
      </c>
      <c r="J47" s="5" t="n">
        <v>9</v>
      </c>
      <c r="K47" s="6" t="n">
        <v>45</v>
      </c>
      <c r="L47" s="7" t="n">
        <v>45</v>
      </c>
      <c r="M47" s="5" t="s">
        <v>30</v>
      </c>
      <c r="N47" s="5" t="str">
        <f aca="false">IF(L47="","",IF(M47="","",CONCATENATE("[",IF(M47="","",CONCATENATE("Al",IF(D47&gt;1,VALUE(D47),""),IF(E47=0,"",CONCATENATE(" O",IF(E47&gt;1,VALUE(E47),""))),IF(F47=0,"",CONCATENATE("(OH)",IF(F47&gt;1,VALUE(F47),""))),IF(G47=0,"",CONCATENATE("(OH2)",IF(G47&gt;1,VALUE(G47),""))))),"]",IF(M47="","",IF(J47&gt;1,(CONCATENATE(VALUE(J47),"+")),"+")))))</f>
        <v>[Al6(OH)9(OH2)5]9+</v>
      </c>
    </row>
    <row r="48" s="4" customFormat="true" ht="14.05" hidden="false" customHeight="false" outlineLevel="0" collapsed="false">
      <c r="A48" s="5" t="n">
        <v>4</v>
      </c>
      <c r="B48" s="5" t="n">
        <v>0</v>
      </c>
      <c r="C48" s="5" t="n">
        <v>0</v>
      </c>
      <c r="D48" s="5" t="n">
        <v>6</v>
      </c>
      <c r="E48" s="5" t="n">
        <v>2</v>
      </c>
      <c r="F48" s="5" t="n">
        <v>5</v>
      </c>
      <c r="G48" s="5" t="n">
        <v>7</v>
      </c>
      <c r="H48" s="5" t="n">
        <v>0</v>
      </c>
      <c r="I48" s="5" t="n">
        <v>405</v>
      </c>
      <c r="J48" s="5" t="n">
        <v>9</v>
      </c>
      <c r="K48" s="6" t="n">
        <v>45</v>
      </c>
      <c r="L48" s="7" t="n">
        <v>45</v>
      </c>
      <c r="M48" s="5" t="s">
        <v>30</v>
      </c>
      <c r="N48" s="5" t="str">
        <f aca="false">IF(L48="","",IF(M48="","",CONCATENATE("[",IF(M48="","",CONCATENATE("Al",IF(D48&gt;1,VALUE(D48),""),IF(E48=0,"",CONCATENATE(" O",IF(E48&gt;1,VALUE(E48),""))),IF(F48=0,"",CONCATENATE("(OH)",IF(F48&gt;1,VALUE(F48),""))),IF(G48=0,"",CONCATENATE("(OH2)",IF(G48&gt;1,VALUE(G48),""))))),"]",IF(M48="","",IF(J48&gt;1,(CONCATENATE(VALUE(J48),"+")),"+")))))</f>
        <v>[Al6 O2(OH)5(OH2)7]9+</v>
      </c>
    </row>
    <row r="49" s="4" customFormat="true" ht="14.05" hidden="false" customHeight="false" outlineLevel="0" collapsed="false">
      <c r="A49" s="5" t="n">
        <v>4</v>
      </c>
      <c r="B49" s="5" t="n">
        <v>0</v>
      </c>
      <c r="C49" s="5" t="n">
        <v>0</v>
      </c>
      <c r="D49" s="5" t="n">
        <v>6</v>
      </c>
      <c r="E49" s="5" t="n">
        <v>4</v>
      </c>
      <c r="F49" s="5" t="n">
        <v>1</v>
      </c>
      <c r="G49" s="5" t="n">
        <v>9</v>
      </c>
      <c r="H49" s="5" t="n">
        <v>0</v>
      </c>
      <c r="I49" s="5" t="n">
        <v>405</v>
      </c>
      <c r="J49" s="5" t="n">
        <v>9</v>
      </c>
      <c r="K49" s="6" t="n">
        <v>45</v>
      </c>
      <c r="L49" s="7" t="n">
        <v>45</v>
      </c>
      <c r="M49" s="5" t="s">
        <v>30</v>
      </c>
      <c r="N49" s="5" t="str">
        <f aca="false">IF(L49="","",IF(M49="","",CONCATENATE("[",IF(M49="","",CONCATENATE("Al",IF(D49&gt;1,VALUE(D49),""),IF(E49=0,"",CONCATENATE(" O",IF(E49&gt;1,VALUE(E49),""))),IF(F49=0,"",CONCATENATE("(OH)",IF(F49&gt;1,VALUE(F49),""))),IF(G49=0,"",CONCATENATE("(OH2)",IF(G49&gt;1,VALUE(G49),""))))),"]",IF(M49="","",IF(J49&gt;1,(CONCATENATE(VALUE(J49),"+")),"+")))))</f>
        <v>[Al6 O4(OH)(OH2)9]9+</v>
      </c>
    </row>
    <row r="50" s="4" customFormat="true" ht="14.05" hidden="false" customHeight="false" outlineLevel="0" collapsed="false">
      <c r="A50" s="5" t="n">
        <v>4</v>
      </c>
      <c r="B50" s="5" t="n">
        <v>0</v>
      </c>
      <c r="C50" s="5" t="n">
        <v>0</v>
      </c>
      <c r="D50" s="5" t="n">
        <v>4</v>
      </c>
      <c r="E50" s="5" t="n">
        <v>0</v>
      </c>
      <c r="F50" s="5" t="n">
        <v>6</v>
      </c>
      <c r="G50" s="5" t="n">
        <v>4</v>
      </c>
      <c r="H50" s="5" t="n">
        <v>0</v>
      </c>
      <c r="I50" s="5" t="n">
        <v>282</v>
      </c>
      <c r="J50" s="5" t="n">
        <v>6</v>
      </c>
      <c r="K50" s="6" t="n">
        <v>47</v>
      </c>
      <c r="L50" s="7" t="n">
        <v>47</v>
      </c>
      <c r="M50" s="5" t="s">
        <v>30</v>
      </c>
      <c r="N50" s="5" t="str">
        <f aca="false">IF(L50="","",IF(M50="","",CONCATENATE("[",IF(M50="","",CONCATENATE("Al",IF(D50&gt;1,VALUE(D50),""),IF(E50=0,"",CONCATENATE(" O",IF(E50&gt;1,VALUE(E50),""))),IF(F50=0,"",CONCATENATE("(OH)",IF(F50&gt;1,VALUE(F50),""))),IF(G50=0,"",CONCATENATE("(OH2)",IF(G50&gt;1,VALUE(G50),""))))),"]",IF(M50="","",IF(J50&gt;1,(CONCATENATE(VALUE(J50),"+")),"+")))))</f>
        <v>[Al4(OH)6(OH2)4]6+</v>
      </c>
    </row>
    <row r="51" s="4" customFormat="true" ht="14.05" hidden="false" customHeight="false" outlineLevel="0" collapsed="false">
      <c r="A51" s="5" t="n">
        <v>4</v>
      </c>
      <c r="B51" s="5" t="n">
        <v>0</v>
      </c>
      <c r="C51" s="5" t="n">
        <v>0</v>
      </c>
      <c r="D51" s="5" t="n">
        <v>4</v>
      </c>
      <c r="E51" s="5" t="n">
        <v>2</v>
      </c>
      <c r="F51" s="5" t="n">
        <v>2</v>
      </c>
      <c r="G51" s="5" t="n">
        <v>6</v>
      </c>
      <c r="H51" s="5" t="n">
        <v>0</v>
      </c>
      <c r="I51" s="5" t="n">
        <v>282</v>
      </c>
      <c r="J51" s="5" t="n">
        <v>6</v>
      </c>
      <c r="K51" s="6" t="n">
        <v>47</v>
      </c>
      <c r="L51" s="7" t="n">
        <v>47</v>
      </c>
      <c r="M51" s="5" t="s">
        <v>30</v>
      </c>
      <c r="N51" s="5" t="str">
        <f aca="false">IF(L51="","",IF(M51="","",CONCATENATE("[",IF(M51="","",CONCATENATE("Al",IF(D51&gt;1,VALUE(D51),""),IF(E51=0,"",CONCATENATE(" O",IF(E51&gt;1,VALUE(E51),""))),IF(F51=0,"",CONCATENATE("(OH)",IF(F51&gt;1,VALUE(F51),""))),IF(G51=0,"",CONCATENATE("(OH2)",IF(G51&gt;1,VALUE(G51),""))))),"]",IF(M51="","",IF(J51&gt;1,(CONCATENATE(VALUE(J51),"+")),"+")))))</f>
        <v>[Al4 O2(OH)2(OH2)6]6+</v>
      </c>
    </row>
    <row r="52" s="4" customFormat="true" ht="14.05" hidden="false" customHeight="false" outlineLevel="0" collapsed="false">
      <c r="A52" s="5" t="n">
        <v>4</v>
      </c>
      <c r="B52" s="5" t="n">
        <v>0</v>
      </c>
      <c r="C52" s="5" t="n">
        <v>0</v>
      </c>
      <c r="D52" s="5" t="n">
        <v>1</v>
      </c>
      <c r="E52" s="5" t="n">
        <v>0</v>
      </c>
      <c r="F52" s="5" t="n">
        <v>1</v>
      </c>
      <c r="G52" s="5" t="n">
        <v>3</v>
      </c>
      <c r="H52" s="5" t="n">
        <v>0</v>
      </c>
      <c r="I52" s="5" t="n">
        <v>98</v>
      </c>
      <c r="J52" s="5" t="n">
        <v>2</v>
      </c>
      <c r="K52" s="6" t="n">
        <v>49</v>
      </c>
      <c r="L52" s="7" t="n">
        <v>49</v>
      </c>
      <c r="M52" s="5" t="s">
        <v>30</v>
      </c>
      <c r="N52" s="5" t="str">
        <f aca="false">IF(L52="","",IF(M52="","",CONCATENATE("[",IF(M52="","",CONCATENATE("Al",IF(D52&gt;1,VALUE(D52),""),IF(E52=0,"",CONCATENATE(" O",IF(E52&gt;1,VALUE(E52),""))),IF(F52=0,"",CONCATENATE("(OH)",IF(F52&gt;1,VALUE(F52),""))),IF(G52=0,"",CONCATENATE("(OH2)",IF(G52&gt;1,VALUE(G52),""))))),"]",IF(M52="","",IF(J52&gt;1,(CONCATENATE(VALUE(J52),"+")),"+")))))</f>
        <v>[Al(OH)(OH2)3]2+</v>
      </c>
    </row>
    <row r="53" s="4" customFormat="true" ht="14.05" hidden="false" customHeight="false" outlineLevel="0" collapsed="false">
      <c r="A53" s="5" t="n">
        <v>4</v>
      </c>
      <c r="B53" s="5" t="n">
        <v>0</v>
      </c>
      <c r="C53" s="5" t="n">
        <v>0</v>
      </c>
      <c r="D53" s="5" t="n">
        <v>5</v>
      </c>
      <c r="E53" s="5" t="n">
        <v>0</v>
      </c>
      <c r="F53" s="5" t="n">
        <v>8</v>
      </c>
      <c r="G53" s="5" t="n">
        <v>4</v>
      </c>
      <c r="H53" s="5" t="n">
        <v>0</v>
      </c>
      <c r="I53" s="5" t="n">
        <v>343</v>
      </c>
      <c r="J53" s="5" t="n">
        <v>7</v>
      </c>
      <c r="K53" s="6" t="n">
        <v>49</v>
      </c>
      <c r="L53" s="7" t="n">
        <v>49</v>
      </c>
      <c r="M53" s="5" t="s">
        <v>30</v>
      </c>
      <c r="N53" s="5" t="str">
        <f aca="false">IF(L53="","",IF(M53="","",CONCATENATE("[",IF(M53="","",CONCATENATE("Al",IF(D53&gt;1,VALUE(D53),""),IF(E53=0,"",CONCATENATE(" O",IF(E53&gt;1,VALUE(E53),""))),IF(F53=0,"",CONCATENATE("(OH)",IF(F53&gt;1,VALUE(F53),""))),IF(G53=0,"",CONCATENATE("(OH2)",IF(G53&gt;1,VALUE(G53),""))))),"]",IF(M53="","",IF(J53&gt;1,(CONCATENATE(VALUE(J53),"+")),"+")))))</f>
        <v>[Al5(OH)8(OH2)4]7+</v>
      </c>
    </row>
    <row r="54" s="4" customFormat="true" ht="14.05" hidden="false" customHeight="false" outlineLevel="0" collapsed="false">
      <c r="A54" s="5" t="n">
        <v>4</v>
      </c>
      <c r="B54" s="5" t="n">
        <v>0</v>
      </c>
      <c r="C54" s="5" t="n">
        <v>0</v>
      </c>
      <c r="D54" s="5" t="n">
        <v>5</v>
      </c>
      <c r="E54" s="5" t="n">
        <v>2</v>
      </c>
      <c r="F54" s="5" t="n">
        <v>4</v>
      </c>
      <c r="G54" s="5" t="n">
        <v>6</v>
      </c>
      <c r="H54" s="5" t="n">
        <v>0</v>
      </c>
      <c r="I54" s="5" t="n">
        <v>343</v>
      </c>
      <c r="J54" s="5" t="n">
        <v>7</v>
      </c>
      <c r="K54" s="6" t="n">
        <v>49</v>
      </c>
      <c r="L54" s="7" t="n">
        <v>49</v>
      </c>
      <c r="M54" s="5" t="s">
        <v>30</v>
      </c>
      <c r="N54" s="5" t="str">
        <f aca="false">IF(L54="","",IF(M54="","",CONCATENATE("[",IF(M54="","",CONCATENATE("Al",IF(D54&gt;1,VALUE(D54),""),IF(E54=0,"",CONCATENATE(" O",IF(E54&gt;1,VALUE(E54),""))),IF(F54=0,"",CONCATENATE("(OH)",IF(F54&gt;1,VALUE(F54),""))),IF(G54=0,"",CONCATENATE("(OH2)",IF(G54&gt;1,VALUE(G54),""))))),"]",IF(M54="","",IF(J54&gt;1,(CONCATENATE(VALUE(J54),"+")),"+")))))</f>
        <v>[Al5 O2(OH)4(OH2)6]7+</v>
      </c>
    </row>
    <row r="55" s="4" customFormat="true" ht="14.05" hidden="false" customHeight="false" outlineLevel="0" collapsed="false">
      <c r="A55" s="5" t="n">
        <v>4</v>
      </c>
      <c r="B55" s="5" t="n">
        <v>0</v>
      </c>
      <c r="C55" s="5" t="n">
        <v>0</v>
      </c>
      <c r="D55" s="3" t="n">
        <v>5</v>
      </c>
      <c r="E55" s="3" t="n">
        <v>4</v>
      </c>
      <c r="F55" s="5" t="n">
        <v>0</v>
      </c>
      <c r="G55" s="5" t="n">
        <v>8</v>
      </c>
      <c r="H55" s="5" t="n">
        <v>0</v>
      </c>
      <c r="I55" s="5" t="n">
        <v>343</v>
      </c>
      <c r="J55" s="5" t="n">
        <v>7</v>
      </c>
      <c r="K55" s="6" t="n">
        <v>49</v>
      </c>
      <c r="L55" s="7" t="n">
        <v>49</v>
      </c>
      <c r="M55" s="5" t="s">
        <v>30</v>
      </c>
      <c r="N55" s="5" t="str">
        <f aca="false">IF(L55="","",IF(M55="","",CONCATENATE("[",IF(M55="","",CONCATENATE("Al",IF(D55&gt;1,VALUE(D55),""),IF(E55=0,"",CONCATENATE(" O",IF(E55&gt;1,VALUE(E55),""))),IF(F55=0,"",CONCATENATE("(OH)",IF(F55&gt;1,VALUE(F55),""))),IF(G55=0,"",CONCATENATE("(OH2)",IF(G55&gt;1,VALUE(G55),""))))),"]",IF(M55="","",IF(J55&gt;1,(CONCATENATE(VALUE(J55),"+")),"+")))))</f>
        <v>[Al5 O4(OH2)8]7+</v>
      </c>
    </row>
    <row r="56" s="4" customFormat="true" ht="14.05" hidden="false" customHeight="false" outlineLevel="0" collapsed="false">
      <c r="A56" s="5" t="n">
        <v>4</v>
      </c>
      <c r="B56" s="5" t="n">
        <v>0</v>
      </c>
      <c r="C56" s="5" t="n">
        <v>0</v>
      </c>
      <c r="D56" s="5" t="n">
        <v>6</v>
      </c>
      <c r="E56" s="5" t="n">
        <v>0</v>
      </c>
      <c r="F56" s="5" t="n">
        <v>10</v>
      </c>
      <c r="G56" s="5" t="n">
        <v>4</v>
      </c>
      <c r="H56" s="5" t="n">
        <v>0</v>
      </c>
      <c r="I56" s="5" t="n">
        <v>404</v>
      </c>
      <c r="J56" s="5" t="n">
        <v>8</v>
      </c>
      <c r="K56" s="6" t="n">
        <v>50.5</v>
      </c>
      <c r="L56" s="7" t="n">
        <v>50.5</v>
      </c>
      <c r="M56" s="5" t="s">
        <v>30</v>
      </c>
      <c r="N56" s="5" t="str">
        <f aca="false">IF(L56="","",IF(M56="","",CONCATENATE("[",IF(M56="","",CONCATENATE("Al",IF(D56&gt;1,VALUE(D56),""),IF(E56=0,"",CONCATENATE(" O",IF(E56&gt;1,VALUE(E56),""))),IF(F56=0,"",CONCATENATE("(OH)",IF(F56&gt;1,VALUE(F56),""))),IF(G56=0,"",CONCATENATE("(OH2)",IF(G56&gt;1,VALUE(G56),""))))),"]",IF(M56="","",IF(J56&gt;1,(CONCATENATE(VALUE(J56),"+")),"+")))))</f>
        <v>[Al6(OH)10(OH2)4]8+</v>
      </c>
    </row>
    <row r="57" s="4" customFormat="true" ht="14.05" hidden="false" customHeight="false" outlineLevel="0" collapsed="false">
      <c r="A57" s="5" t="n">
        <v>4</v>
      </c>
      <c r="B57" s="5" t="n">
        <v>0</v>
      </c>
      <c r="C57" s="5" t="n">
        <v>0</v>
      </c>
      <c r="D57" s="5" t="n">
        <v>6</v>
      </c>
      <c r="E57" s="5" t="n">
        <v>2</v>
      </c>
      <c r="F57" s="5" t="n">
        <v>6</v>
      </c>
      <c r="G57" s="5" t="n">
        <v>6</v>
      </c>
      <c r="H57" s="5" t="n">
        <v>0</v>
      </c>
      <c r="I57" s="5" t="n">
        <v>404</v>
      </c>
      <c r="J57" s="5" t="n">
        <v>8</v>
      </c>
      <c r="K57" s="6" t="n">
        <v>50.5</v>
      </c>
      <c r="L57" s="7" t="n">
        <v>50.5</v>
      </c>
      <c r="M57" s="5" t="s">
        <v>30</v>
      </c>
      <c r="N57" s="5" t="str">
        <f aca="false">IF(L57="","",IF(M57="","",CONCATENATE("[",IF(M57="","",CONCATENATE("Al",IF(D57&gt;1,VALUE(D57),""),IF(E57=0,"",CONCATENATE(" O",IF(E57&gt;1,VALUE(E57),""))),IF(F57=0,"",CONCATENATE("(OH)",IF(F57&gt;1,VALUE(F57),""))),IF(G57=0,"",CONCATENATE("(OH2)",IF(G57&gt;1,VALUE(G57),""))))),"]",IF(M57="","",IF(J57&gt;1,(CONCATENATE(VALUE(J57),"+")),"+")))))</f>
        <v>[Al6 O2(OH)6(OH2)6]8+</v>
      </c>
    </row>
    <row r="58" s="4" customFormat="true" ht="14.05" hidden="false" customHeight="false" outlineLevel="0" collapsed="false">
      <c r="A58" s="5" t="n">
        <v>4</v>
      </c>
      <c r="B58" s="5" t="n">
        <v>0</v>
      </c>
      <c r="C58" s="5" t="n">
        <v>0</v>
      </c>
      <c r="D58" s="5" t="n">
        <v>6</v>
      </c>
      <c r="E58" s="5" t="n">
        <v>4</v>
      </c>
      <c r="F58" s="5" t="n">
        <v>2</v>
      </c>
      <c r="G58" s="5" t="n">
        <v>8</v>
      </c>
      <c r="H58" s="5" t="n">
        <v>0</v>
      </c>
      <c r="I58" s="5" t="n">
        <v>404</v>
      </c>
      <c r="J58" s="5" t="n">
        <v>8</v>
      </c>
      <c r="K58" s="6" t="n">
        <v>50.5</v>
      </c>
      <c r="L58" s="7" t="n">
        <v>50.5</v>
      </c>
      <c r="M58" s="5" t="s">
        <v>30</v>
      </c>
      <c r="N58" s="5" t="str">
        <f aca="false">IF(L58="","",IF(M58="","",CONCATENATE("[",IF(M58="","",CONCATENATE("Al",IF(D58&gt;1,VALUE(D58),""),IF(E58=0,"",CONCATENATE(" O",IF(E58&gt;1,VALUE(E58),""))),IF(F58=0,"",CONCATENATE("(OH)",IF(F58&gt;1,VALUE(F58),""))),IF(G58=0,"",CONCATENATE("(OH2)",IF(G58&gt;1,VALUE(G58),""))))),"]",IF(M58="","",IF(J58&gt;1,(CONCATENATE(VALUE(J58),"+")),"+")))))</f>
        <v>[Al6 O4(OH)2(OH2)8]8+</v>
      </c>
    </row>
    <row r="59" s="4" customFormat="true" ht="14.05" hidden="false" customHeight="false" outlineLevel="0" collapsed="false">
      <c r="A59" s="5" t="n">
        <v>4</v>
      </c>
      <c r="B59" s="5" t="n">
        <v>0</v>
      </c>
      <c r="C59" s="5" t="n">
        <v>0</v>
      </c>
      <c r="D59" s="5" t="n">
        <v>2</v>
      </c>
      <c r="E59" s="5" t="n">
        <v>0</v>
      </c>
      <c r="F59" s="5" t="n">
        <v>3</v>
      </c>
      <c r="G59" s="5" t="n">
        <v>3</v>
      </c>
      <c r="H59" s="5" t="n">
        <v>0</v>
      </c>
      <c r="I59" s="5" t="n">
        <v>159</v>
      </c>
      <c r="J59" s="5" t="n">
        <v>3</v>
      </c>
      <c r="K59" s="6" t="n">
        <v>53</v>
      </c>
      <c r="L59" s="7" t="n">
        <v>53</v>
      </c>
      <c r="M59" s="5" t="s">
        <v>30</v>
      </c>
      <c r="N59" s="5" t="str">
        <f aca="false">IF(L59="","",IF(M59="","",CONCATENATE("[",IF(M59="","",CONCATENATE("Al",IF(D59&gt;1,VALUE(D59),""),IF(E59=0,"",CONCATENATE(" O",IF(E59&gt;1,VALUE(E59),""))),IF(F59=0,"",CONCATENATE("(OH)",IF(F59&gt;1,VALUE(F59),""))),IF(G59=0,"",CONCATENATE("(OH2)",IF(G59&gt;1,VALUE(G59),""))))),"]",IF(M59="","",IF(J59&gt;1,(CONCATENATE(VALUE(J59),"+")),"+")))))</f>
        <v>[Al2(OH)3(OH2)3]3+</v>
      </c>
    </row>
    <row r="60" s="4" customFormat="true" ht="14.05" hidden="false" customHeight="false" outlineLevel="0" collapsed="false">
      <c r="A60" s="5" t="n">
        <v>4</v>
      </c>
      <c r="B60" s="5" t="n">
        <v>0</v>
      </c>
      <c r="C60" s="5" t="n">
        <v>0</v>
      </c>
      <c r="D60" s="5" t="n">
        <v>3</v>
      </c>
      <c r="E60" s="5" t="n">
        <v>0</v>
      </c>
      <c r="F60" s="5" t="n">
        <v>5</v>
      </c>
      <c r="G60" s="5" t="n">
        <v>3</v>
      </c>
      <c r="H60" s="5" t="n">
        <v>0</v>
      </c>
      <c r="I60" s="5" t="n">
        <v>220</v>
      </c>
      <c r="J60" s="5" t="n">
        <v>4</v>
      </c>
      <c r="K60" s="6" t="n">
        <v>55</v>
      </c>
      <c r="L60" s="7" t="n">
        <v>55</v>
      </c>
      <c r="M60" s="5" t="s">
        <v>30</v>
      </c>
      <c r="N60" s="5" t="str">
        <f aca="false">IF(L60="","",IF(M60="","",CONCATENATE("[",IF(M60="","",CONCATENATE("Al",IF(D60&gt;1,VALUE(D60),""),IF(E60=0,"",CONCATENATE(" O",IF(E60&gt;1,VALUE(E60),""))),IF(F60=0,"",CONCATENATE("(OH)",IF(F60&gt;1,VALUE(F60),""))),IF(G60=0,"",CONCATENATE("(OH2)",IF(G60&gt;1,VALUE(G60),""))))),"]",IF(M60="","",IF(J60&gt;1,(CONCATENATE(VALUE(J60),"+")),"+")))))</f>
        <v>[Al3(OH)5(OH2)3]4+</v>
      </c>
    </row>
    <row r="61" s="4" customFormat="true" ht="14.05" hidden="false" customHeight="false" outlineLevel="0" collapsed="false">
      <c r="A61" s="5" t="n">
        <v>4</v>
      </c>
      <c r="B61" s="5" t="n">
        <v>0</v>
      </c>
      <c r="C61" s="5" t="n">
        <v>0</v>
      </c>
      <c r="D61" s="5" t="n">
        <v>3</v>
      </c>
      <c r="E61" s="5" t="n">
        <v>2</v>
      </c>
      <c r="F61" s="5" t="n">
        <v>1</v>
      </c>
      <c r="G61" s="5" t="n">
        <v>5</v>
      </c>
      <c r="H61" s="5" t="n">
        <v>0</v>
      </c>
      <c r="I61" s="5" t="n">
        <v>220</v>
      </c>
      <c r="J61" s="5" t="n">
        <v>4</v>
      </c>
      <c r="K61" s="6" t="n">
        <v>55</v>
      </c>
      <c r="L61" s="7" t="n">
        <v>55</v>
      </c>
      <c r="M61" s="5" t="s">
        <v>30</v>
      </c>
      <c r="N61" s="5" t="str">
        <f aca="false">IF(L61="","",IF(M61="","",CONCATENATE("[",IF(M61="","",CONCATENATE("Al",IF(D61&gt;1,VALUE(D61),""),IF(E61=0,"",CONCATENATE(" O",IF(E61&gt;1,VALUE(E61),""))),IF(F61=0,"",CONCATENATE("(OH)",IF(F61&gt;1,VALUE(F61),""))),IF(G61=0,"",CONCATENATE("(OH2)",IF(G61&gt;1,VALUE(G61),""))))),"]",IF(M61="","",IF(J61&gt;1,(CONCATENATE(VALUE(J61),"+")),"+")))))</f>
        <v>[Al3 O2(OH)(OH2)5]4+</v>
      </c>
    </row>
    <row r="62" s="4" customFormat="true" ht="14.05" hidden="false" customHeight="false" outlineLevel="0" collapsed="false">
      <c r="A62" s="5" t="n">
        <v>4</v>
      </c>
      <c r="B62" s="5" t="n">
        <v>0</v>
      </c>
      <c r="C62" s="5" t="n">
        <v>0</v>
      </c>
      <c r="D62" s="5" t="n">
        <v>4</v>
      </c>
      <c r="E62" s="5" t="n">
        <v>0</v>
      </c>
      <c r="F62" s="5" t="n">
        <v>7</v>
      </c>
      <c r="G62" s="5" t="n">
        <v>3</v>
      </c>
      <c r="H62" s="5" t="n">
        <v>0</v>
      </c>
      <c r="I62" s="5" t="n">
        <v>281</v>
      </c>
      <c r="J62" s="5" t="n">
        <v>5</v>
      </c>
      <c r="K62" s="6" t="n">
        <v>56.2</v>
      </c>
      <c r="L62" s="7" t="n">
        <v>56.2</v>
      </c>
      <c r="M62" s="5" t="s">
        <v>30</v>
      </c>
      <c r="N62" s="5" t="str">
        <f aca="false">IF(L62="","",IF(M62="","",CONCATENATE("[",IF(M62="","",CONCATENATE("Al",IF(D62&gt;1,VALUE(D62),""),IF(E62=0,"",CONCATENATE(" O",IF(E62&gt;1,VALUE(E62),""))),IF(F62=0,"",CONCATENATE("(OH)",IF(F62&gt;1,VALUE(F62),""))),IF(G62=0,"",CONCATENATE("(OH2)",IF(G62&gt;1,VALUE(G62),""))))),"]",IF(M62="","",IF(J62&gt;1,(CONCATENATE(VALUE(J62),"+")),"+")))))</f>
        <v>[Al4(OH)7(OH2)3]5+</v>
      </c>
    </row>
    <row r="63" s="4" customFormat="true" ht="14.05" hidden="false" customHeight="false" outlineLevel="0" collapsed="false">
      <c r="A63" s="5" t="n">
        <v>4</v>
      </c>
      <c r="B63" s="5" t="n">
        <v>0</v>
      </c>
      <c r="C63" s="5" t="n">
        <v>0</v>
      </c>
      <c r="D63" s="5" t="n">
        <v>4</v>
      </c>
      <c r="E63" s="5" t="n">
        <v>2</v>
      </c>
      <c r="F63" s="5" t="n">
        <v>3</v>
      </c>
      <c r="G63" s="5" t="n">
        <v>5</v>
      </c>
      <c r="H63" s="5" t="n">
        <v>0</v>
      </c>
      <c r="I63" s="5" t="n">
        <v>281</v>
      </c>
      <c r="J63" s="5" t="n">
        <v>5</v>
      </c>
      <c r="K63" s="6" t="n">
        <v>56.2</v>
      </c>
      <c r="L63" s="7" t="n">
        <v>56.2</v>
      </c>
      <c r="M63" s="5" t="s">
        <v>30</v>
      </c>
      <c r="N63" s="5" t="str">
        <f aca="false">IF(L63="","",IF(M63="","",CONCATENATE("[",IF(M63="","",CONCATENATE("Al",IF(D63&gt;1,VALUE(D63),""),IF(E63=0,"",CONCATENATE(" O",IF(E63&gt;1,VALUE(E63),""))),IF(F63=0,"",CONCATENATE("(OH)",IF(F63&gt;1,VALUE(F63),""))),IF(G63=0,"",CONCATENATE("(OH2)",IF(G63&gt;1,VALUE(G63),""))))),"]",IF(M63="","",IF(J63&gt;1,(CONCATENATE(VALUE(J63),"+")),"+")))))</f>
        <v>[Al4 O2(OH)3(OH2)5]5+</v>
      </c>
    </row>
    <row r="64" s="4" customFormat="true" ht="14.05" hidden="false" customHeight="false" outlineLevel="0" collapsed="false">
      <c r="A64" s="5" t="n">
        <v>4</v>
      </c>
      <c r="B64" s="5" t="n">
        <v>0</v>
      </c>
      <c r="C64" s="5" t="n">
        <v>0</v>
      </c>
      <c r="D64" s="5" t="n">
        <v>5</v>
      </c>
      <c r="E64" s="5" t="n">
        <v>0</v>
      </c>
      <c r="F64" s="5" t="n">
        <v>9</v>
      </c>
      <c r="G64" s="5" t="n">
        <v>3</v>
      </c>
      <c r="H64" s="5" t="n">
        <v>0</v>
      </c>
      <c r="I64" s="5" t="n">
        <v>342</v>
      </c>
      <c r="J64" s="5" t="n">
        <v>6</v>
      </c>
      <c r="K64" s="6" t="n">
        <v>57</v>
      </c>
      <c r="L64" s="7" t="n">
        <v>57</v>
      </c>
      <c r="M64" s="5" t="s">
        <v>30</v>
      </c>
      <c r="N64" s="5" t="str">
        <f aca="false">IF(L64="","",IF(M64="","",CONCATENATE("[",IF(M64="","",CONCATENATE("Al",IF(D64&gt;1,VALUE(D64),""),IF(E64=0,"",CONCATENATE(" O",IF(E64&gt;1,VALUE(E64),""))),IF(F64=0,"",CONCATENATE("(OH)",IF(F64&gt;1,VALUE(F64),""))),IF(G64=0,"",CONCATENATE("(OH2)",IF(G64&gt;1,VALUE(G64),""))))),"]",IF(M64="","",IF(J64&gt;1,(CONCATENATE(VALUE(J64),"+")),"+")))))</f>
        <v>[Al5(OH)9(OH2)3]6+</v>
      </c>
    </row>
    <row r="65" s="4" customFormat="true" ht="14.05" hidden="false" customHeight="false" outlineLevel="0" collapsed="false">
      <c r="A65" s="5" t="n">
        <v>4</v>
      </c>
      <c r="B65" s="5" t="n">
        <v>0</v>
      </c>
      <c r="C65" s="5" t="n">
        <v>0</v>
      </c>
      <c r="D65" s="5" t="n">
        <v>5</v>
      </c>
      <c r="E65" s="5" t="n">
        <v>2</v>
      </c>
      <c r="F65" s="5" t="n">
        <v>5</v>
      </c>
      <c r="G65" s="5" t="n">
        <v>5</v>
      </c>
      <c r="H65" s="5" t="n">
        <v>0</v>
      </c>
      <c r="I65" s="5" t="n">
        <v>342</v>
      </c>
      <c r="J65" s="5" t="n">
        <v>6</v>
      </c>
      <c r="K65" s="6" t="n">
        <v>57</v>
      </c>
      <c r="L65" s="7" t="n">
        <v>57</v>
      </c>
      <c r="M65" s="5" t="s">
        <v>30</v>
      </c>
      <c r="N65" s="5" t="str">
        <f aca="false">IF(L65="","",IF(M65="","",CONCATENATE("[",IF(M65="","",CONCATENATE("Al",IF(D65&gt;1,VALUE(D65),""),IF(E65=0,"",CONCATENATE(" O",IF(E65&gt;1,VALUE(E65),""))),IF(F65=0,"",CONCATENATE("(OH)",IF(F65&gt;1,VALUE(F65),""))),IF(G65=0,"",CONCATENATE("(OH2)",IF(G65&gt;1,VALUE(G65),""))))),"]",IF(M65="","",IF(J65&gt;1,(CONCATENATE(VALUE(J65),"+")),"+")))))</f>
        <v>[Al5 O2(OH)5(OH2)5]6+</v>
      </c>
    </row>
    <row r="66" s="4" customFormat="true" ht="14.05" hidden="false" customHeight="false" outlineLevel="0" collapsed="false">
      <c r="A66" s="5" t="n">
        <v>4</v>
      </c>
      <c r="B66" s="5" t="n">
        <v>0</v>
      </c>
      <c r="C66" s="5" t="n">
        <v>0</v>
      </c>
      <c r="D66" s="5" t="n">
        <v>5</v>
      </c>
      <c r="E66" s="5" t="n">
        <v>4</v>
      </c>
      <c r="F66" s="5" t="n">
        <v>1</v>
      </c>
      <c r="G66" s="5" t="n">
        <v>7</v>
      </c>
      <c r="H66" s="5" t="n">
        <v>0</v>
      </c>
      <c r="I66" s="5" t="n">
        <v>342</v>
      </c>
      <c r="J66" s="5" t="n">
        <v>6</v>
      </c>
      <c r="K66" s="6" t="n">
        <v>57</v>
      </c>
      <c r="L66" s="7" t="n">
        <v>57</v>
      </c>
      <c r="M66" s="5" t="s">
        <v>30</v>
      </c>
      <c r="N66" s="5" t="str">
        <f aca="false">IF(L66="","",IF(M66="","",CONCATENATE("[",IF(M66="","",CONCATENATE("Al",IF(D66&gt;1,VALUE(D66),""),IF(E66=0,"",CONCATENATE(" O",IF(E66&gt;1,VALUE(E66),""))),IF(F66=0,"",CONCATENATE("(OH)",IF(F66&gt;1,VALUE(F66),""))),IF(G66=0,"",CONCATENATE("(OH2)",IF(G66&gt;1,VALUE(G66),""))))),"]",IF(M66="","",IF(J66&gt;1,(CONCATENATE(VALUE(J66),"+")),"+")))))</f>
        <v>[Al5 O4(OH)(OH2)7]6+</v>
      </c>
    </row>
    <row r="67" s="4" customFormat="true" ht="14.05" hidden="false" customHeight="false" outlineLevel="0" collapsed="false">
      <c r="A67" s="5" t="n">
        <v>4</v>
      </c>
      <c r="B67" s="5" t="n">
        <v>0</v>
      </c>
      <c r="C67" s="5" t="n">
        <v>0</v>
      </c>
      <c r="D67" s="5" t="n">
        <v>6</v>
      </c>
      <c r="E67" s="5" t="n">
        <v>0</v>
      </c>
      <c r="F67" s="5" t="n">
        <v>11</v>
      </c>
      <c r="G67" s="5" t="n">
        <v>3</v>
      </c>
      <c r="H67" s="5" t="n">
        <v>0</v>
      </c>
      <c r="I67" s="5" t="n">
        <v>403</v>
      </c>
      <c r="J67" s="5" t="n">
        <v>7</v>
      </c>
      <c r="K67" s="6" t="n">
        <v>57.5714285714286</v>
      </c>
      <c r="L67" s="7" t="n">
        <v>57.5714285714286</v>
      </c>
      <c r="M67" s="5" t="s">
        <v>30</v>
      </c>
      <c r="N67" s="5" t="str">
        <f aca="false">IF(L67="","",IF(M67="","",CONCATENATE("[",IF(M67="","",CONCATENATE("Al",IF(D67&gt;1,VALUE(D67),""),IF(E67=0,"",CONCATENATE(" O",IF(E67&gt;1,VALUE(E67),""))),IF(F67=0,"",CONCATENATE("(OH)",IF(F67&gt;1,VALUE(F67),""))),IF(G67=0,"",CONCATENATE("(OH2)",IF(G67&gt;1,VALUE(G67),""))))),"]",IF(M67="","",IF(J67&gt;1,(CONCATENATE(VALUE(J67),"+")),"+")))))</f>
        <v>[Al6(OH)11(OH2)3]7+</v>
      </c>
    </row>
    <row r="68" s="4" customFormat="true" ht="14.05" hidden="false" customHeight="false" outlineLevel="0" collapsed="false">
      <c r="A68" s="5" t="n">
        <v>4</v>
      </c>
      <c r="B68" s="5" t="n">
        <v>0</v>
      </c>
      <c r="C68" s="5" t="n">
        <v>0</v>
      </c>
      <c r="D68" s="5" t="n">
        <v>6</v>
      </c>
      <c r="E68" s="5" t="n">
        <v>2</v>
      </c>
      <c r="F68" s="5" t="n">
        <v>7</v>
      </c>
      <c r="G68" s="5" t="n">
        <v>5</v>
      </c>
      <c r="H68" s="5" t="n">
        <v>0</v>
      </c>
      <c r="I68" s="5" t="n">
        <v>403</v>
      </c>
      <c r="J68" s="5" t="n">
        <v>7</v>
      </c>
      <c r="K68" s="6" t="n">
        <v>57.5714285714286</v>
      </c>
      <c r="L68" s="7" t="n">
        <v>57.5714285714286</v>
      </c>
      <c r="M68" s="5" t="s">
        <v>30</v>
      </c>
      <c r="N68" s="5" t="str">
        <f aca="false">IF(L68="","",IF(M68="","",CONCATENATE("[",IF(M68="","",CONCATENATE("Al",IF(D68&gt;1,VALUE(D68),""),IF(E68=0,"",CONCATENATE(" O",IF(E68&gt;1,VALUE(E68),""))),IF(F68=0,"",CONCATENATE("(OH)",IF(F68&gt;1,VALUE(F68),""))),IF(G68=0,"",CONCATENATE("(OH2)",IF(G68&gt;1,VALUE(G68),""))))),"]",IF(M68="","",IF(J68&gt;1,(CONCATENATE(VALUE(J68),"+")),"+")))))</f>
        <v>[Al6 O2(OH)7(OH2)5]7+</v>
      </c>
    </row>
    <row r="69" s="4" customFormat="true" ht="14.05" hidden="false" customHeight="false" outlineLevel="0" collapsed="false">
      <c r="A69" s="5" t="n">
        <v>4</v>
      </c>
      <c r="B69" s="5" t="n">
        <v>0</v>
      </c>
      <c r="C69" s="5" t="n">
        <v>0</v>
      </c>
      <c r="D69" s="5" t="n">
        <v>6</v>
      </c>
      <c r="E69" s="5" t="n">
        <v>4</v>
      </c>
      <c r="F69" s="5" t="n">
        <v>3</v>
      </c>
      <c r="G69" s="5" t="n">
        <v>7</v>
      </c>
      <c r="H69" s="5" t="n">
        <v>0</v>
      </c>
      <c r="I69" s="5" t="n">
        <v>403</v>
      </c>
      <c r="J69" s="5" t="n">
        <v>7</v>
      </c>
      <c r="K69" s="6" t="n">
        <v>57.5714285714286</v>
      </c>
      <c r="L69" s="7" t="n">
        <v>57.5714285714286</v>
      </c>
      <c r="M69" s="5" t="s">
        <v>30</v>
      </c>
      <c r="N69" s="5" t="str">
        <f aca="false">IF(L69="","",IF(M69="","",CONCATENATE("[",IF(M69="","",CONCATENATE("Al",IF(D69&gt;1,VALUE(D69),""),IF(E69=0,"",CONCATENATE(" O",IF(E69&gt;1,VALUE(E69),""))),IF(F69=0,"",CONCATENATE("(OH)",IF(F69&gt;1,VALUE(F69),""))),IF(G69=0,"",CONCATENATE("(OH2)",IF(G69&gt;1,VALUE(G69),""))))),"]",IF(M69="","",IF(J69&gt;1,(CONCATENATE(VALUE(J69),"+")),"+")))))</f>
        <v>[Al6 O4(OH)3(OH2)7]7+</v>
      </c>
    </row>
    <row r="70" s="4" customFormat="true" ht="14.05" hidden="false" customHeight="false" outlineLevel="0" collapsed="false">
      <c r="A70" s="5" t="n">
        <v>4</v>
      </c>
      <c r="B70" s="5" t="n">
        <v>0</v>
      </c>
      <c r="C70" s="5" t="n">
        <v>0</v>
      </c>
      <c r="D70" s="5" t="n">
        <v>6</v>
      </c>
      <c r="E70" s="5" t="n">
        <v>0</v>
      </c>
      <c r="F70" s="5" t="n">
        <v>12</v>
      </c>
      <c r="G70" s="5" t="n">
        <v>2</v>
      </c>
      <c r="H70" s="5" t="n">
        <v>0</v>
      </c>
      <c r="I70" s="5" t="n">
        <v>402</v>
      </c>
      <c r="J70" s="5" t="n">
        <v>6</v>
      </c>
      <c r="K70" s="6" t="n">
        <v>67</v>
      </c>
      <c r="L70" s="7" t="n">
        <v>67</v>
      </c>
      <c r="M70" s="5" t="s">
        <v>30</v>
      </c>
      <c r="N70" s="5" t="str">
        <f aca="false">IF(L70="","",IF(M70="","",CONCATENATE("[",IF(M70="","",CONCATENATE("Al",IF(D70&gt;1,VALUE(D70),""),IF(E70=0,"",CONCATENATE(" O",IF(E70&gt;1,VALUE(E70),""))),IF(F70=0,"",CONCATENATE("(OH)",IF(F70&gt;1,VALUE(F70),""))),IF(G70=0,"",CONCATENATE("(OH2)",IF(G70&gt;1,VALUE(G70),""))))),"]",IF(M70="","",IF(J70&gt;1,(CONCATENATE(VALUE(J70),"+")),"+")))))</f>
        <v>[Al6(OH)12(OH2)2]6+</v>
      </c>
    </row>
    <row r="71" s="4" customFormat="true" ht="14.05" hidden="false" customHeight="false" outlineLevel="0" collapsed="false">
      <c r="A71" s="5" t="n">
        <v>4</v>
      </c>
      <c r="B71" s="5" t="n">
        <v>0</v>
      </c>
      <c r="C71" s="5" t="n">
        <v>0</v>
      </c>
      <c r="D71" s="5" t="n">
        <v>6</v>
      </c>
      <c r="E71" s="5" t="n">
        <v>2</v>
      </c>
      <c r="F71" s="5" t="n">
        <v>8</v>
      </c>
      <c r="G71" s="5" t="n">
        <v>4</v>
      </c>
      <c r="H71" s="5" t="n">
        <v>0</v>
      </c>
      <c r="I71" s="5" t="n">
        <v>402</v>
      </c>
      <c r="J71" s="5" t="n">
        <v>6</v>
      </c>
      <c r="K71" s="6" t="n">
        <v>67</v>
      </c>
      <c r="L71" s="7" t="n">
        <v>67</v>
      </c>
      <c r="M71" s="5" t="s">
        <v>30</v>
      </c>
      <c r="N71" s="5" t="str">
        <f aca="false">IF(L71="","",IF(M71="","",CONCATENATE("[",IF(M71="","",CONCATENATE("Al",IF(D71&gt;1,VALUE(D71),""),IF(E71=0,"",CONCATENATE(" O",IF(E71&gt;1,VALUE(E71),""))),IF(F71=0,"",CONCATENATE("(OH)",IF(F71&gt;1,VALUE(F71),""))),IF(G71=0,"",CONCATENATE("(OH2)",IF(G71&gt;1,VALUE(G71),""))))),"]",IF(M71="","",IF(J71&gt;1,(CONCATENATE(VALUE(J71),"+")),"+")))))</f>
        <v>[Al6 O2(OH)8(OH2)4]6+</v>
      </c>
    </row>
    <row r="72" s="4" customFormat="true" ht="14.05" hidden="false" customHeight="false" outlineLevel="0" collapsed="false">
      <c r="A72" s="5" t="n">
        <v>4</v>
      </c>
      <c r="B72" s="5" t="n">
        <v>0</v>
      </c>
      <c r="C72" s="5" t="n">
        <v>0</v>
      </c>
      <c r="D72" s="5" t="n">
        <v>6</v>
      </c>
      <c r="E72" s="5" t="n">
        <v>4</v>
      </c>
      <c r="F72" s="5" t="n">
        <v>4</v>
      </c>
      <c r="G72" s="5" t="n">
        <v>6</v>
      </c>
      <c r="H72" s="5" t="n">
        <v>0</v>
      </c>
      <c r="I72" s="5" t="n">
        <v>402</v>
      </c>
      <c r="J72" s="5" t="n">
        <v>6</v>
      </c>
      <c r="K72" s="6" t="n">
        <v>67</v>
      </c>
      <c r="L72" s="7" t="n">
        <v>67</v>
      </c>
      <c r="M72" s="5" t="s">
        <v>30</v>
      </c>
      <c r="N72" s="5" t="str">
        <f aca="false">IF(L72="","",IF(M72="","",CONCATENATE("[",IF(M72="","",CONCATENATE("Al",IF(D72&gt;1,VALUE(D72),""),IF(E72=0,"",CONCATENATE(" O",IF(E72&gt;1,VALUE(E72),""))),IF(F72=0,"",CONCATENATE("(OH)",IF(F72&gt;1,VALUE(F72),""))),IF(G72=0,"",CONCATENATE("(OH2)",IF(G72&gt;1,VALUE(G72),""))))),"]",IF(M72="","",IF(J72&gt;1,(CONCATENATE(VALUE(J72),"+")),"+")))))</f>
        <v>[Al6 O4(OH)4(OH2)6]6+</v>
      </c>
    </row>
    <row r="73" s="4" customFormat="true" ht="14.05" hidden="false" customHeight="false" outlineLevel="0" collapsed="false">
      <c r="A73" s="5" t="n">
        <v>4</v>
      </c>
      <c r="B73" s="5" t="n">
        <v>0</v>
      </c>
      <c r="C73" s="5" t="n">
        <v>0</v>
      </c>
      <c r="D73" s="3" t="n">
        <v>6</v>
      </c>
      <c r="E73" s="3" t="n">
        <v>6</v>
      </c>
      <c r="F73" s="5" t="n">
        <v>0</v>
      </c>
      <c r="G73" s="5" t="n">
        <v>8</v>
      </c>
      <c r="H73" s="5" t="n">
        <v>0</v>
      </c>
      <c r="I73" s="5" t="n">
        <v>402</v>
      </c>
      <c r="J73" s="5" t="n">
        <v>6</v>
      </c>
      <c r="K73" s="6" t="n">
        <v>67</v>
      </c>
      <c r="L73" s="7" t="n">
        <v>67</v>
      </c>
      <c r="M73" s="5" t="s">
        <v>30</v>
      </c>
      <c r="N73" s="5" t="str">
        <f aca="false">IF(L73="","",IF(M73="","",CONCATENATE("[",IF(M73="","",CONCATENATE("Al",IF(D73&gt;1,VALUE(D73),""),IF(E73=0,"",CONCATENATE(" O",IF(E73&gt;1,VALUE(E73),""))),IF(F73=0,"",CONCATENATE("(OH)",IF(F73&gt;1,VALUE(F73),""))),IF(G73=0,"",CONCATENATE("(OH2)",IF(G73&gt;1,VALUE(G73),""))))),"]",IF(M73="","",IF(J73&gt;1,(CONCATENATE(VALUE(J73),"+")),"+")))))</f>
        <v>[Al6 O6(OH2)8]6+</v>
      </c>
    </row>
    <row r="74" s="4" customFormat="true" ht="14.05" hidden="false" customHeight="false" outlineLevel="0" collapsed="false">
      <c r="A74" s="5" t="n">
        <v>4</v>
      </c>
      <c r="B74" s="5" t="n">
        <v>0</v>
      </c>
      <c r="C74" s="5" t="n">
        <v>0</v>
      </c>
      <c r="D74" s="5" t="n">
        <v>5</v>
      </c>
      <c r="E74" s="5" t="n">
        <v>0</v>
      </c>
      <c r="F74" s="5" t="n">
        <v>10</v>
      </c>
      <c r="G74" s="5" t="n">
        <v>2</v>
      </c>
      <c r="H74" s="5" t="n">
        <v>0</v>
      </c>
      <c r="I74" s="5" t="n">
        <v>341</v>
      </c>
      <c r="J74" s="5" t="n">
        <v>5</v>
      </c>
      <c r="K74" s="6" t="n">
        <v>68.2</v>
      </c>
      <c r="L74" s="7" t="n">
        <v>68.2</v>
      </c>
      <c r="M74" s="5" t="s">
        <v>30</v>
      </c>
      <c r="N74" s="5" t="str">
        <f aca="false">IF(L74="","",IF(M74="","",CONCATENATE("[",IF(M74="","",CONCATENATE("Al",IF(D74&gt;1,VALUE(D74),""),IF(E74=0,"",CONCATENATE(" O",IF(E74&gt;1,VALUE(E74),""))),IF(F74=0,"",CONCATENATE("(OH)",IF(F74&gt;1,VALUE(F74),""))),IF(G74=0,"",CONCATENATE("(OH2)",IF(G74&gt;1,VALUE(G74),""))))),"]",IF(M74="","",IF(J74&gt;1,(CONCATENATE(VALUE(J74),"+")),"+")))))</f>
        <v>[Al5(OH)10(OH2)2]5+</v>
      </c>
    </row>
    <row r="75" s="4" customFormat="true" ht="14.05" hidden="false" customHeight="false" outlineLevel="0" collapsed="false">
      <c r="A75" s="5" t="n">
        <v>4</v>
      </c>
      <c r="B75" s="5" t="n">
        <v>0</v>
      </c>
      <c r="C75" s="5" t="n">
        <v>0</v>
      </c>
      <c r="D75" s="5" t="n">
        <v>5</v>
      </c>
      <c r="E75" s="5" t="n">
        <v>2</v>
      </c>
      <c r="F75" s="5" t="n">
        <v>6</v>
      </c>
      <c r="G75" s="5" t="n">
        <v>4</v>
      </c>
      <c r="H75" s="5" t="n">
        <v>0</v>
      </c>
      <c r="I75" s="5" t="n">
        <v>341</v>
      </c>
      <c r="J75" s="5" t="n">
        <v>5</v>
      </c>
      <c r="K75" s="6" t="n">
        <v>68.2</v>
      </c>
      <c r="L75" s="7" t="n">
        <v>68.2</v>
      </c>
      <c r="M75" s="5" t="s">
        <v>30</v>
      </c>
      <c r="N75" s="5" t="str">
        <f aca="false">IF(L75="","",IF(M75="","",CONCATENATE("[",IF(M75="","",CONCATENATE("Al",IF(D75&gt;1,VALUE(D75),""),IF(E75=0,"",CONCATENATE(" O",IF(E75&gt;1,VALUE(E75),""))),IF(F75=0,"",CONCATENATE("(OH)",IF(F75&gt;1,VALUE(F75),""))),IF(G75=0,"",CONCATENATE("(OH2)",IF(G75&gt;1,VALUE(G75),""))))),"]",IF(M75="","",IF(J75&gt;1,(CONCATENATE(VALUE(J75),"+")),"+")))))</f>
        <v>[Al5 O2(OH)6(OH2)4]5+</v>
      </c>
    </row>
    <row r="76" s="4" customFormat="true" ht="14.05" hidden="false" customHeight="false" outlineLevel="0" collapsed="false">
      <c r="A76" s="5" t="n">
        <v>4</v>
      </c>
      <c r="B76" s="5" t="n">
        <v>0</v>
      </c>
      <c r="C76" s="5" t="n">
        <v>0</v>
      </c>
      <c r="D76" s="5" t="n">
        <v>5</v>
      </c>
      <c r="E76" s="5" t="n">
        <v>4</v>
      </c>
      <c r="F76" s="5" t="n">
        <v>2</v>
      </c>
      <c r="G76" s="5" t="n">
        <v>6</v>
      </c>
      <c r="H76" s="5" t="n">
        <v>0</v>
      </c>
      <c r="I76" s="5" t="n">
        <v>341</v>
      </c>
      <c r="J76" s="5" t="n">
        <v>5</v>
      </c>
      <c r="K76" s="6" t="n">
        <v>68.2</v>
      </c>
      <c r="L76" s="7" t="n">
        <v>68.2</v>
      </c>
      <c r="M76" s="5" t="s">
        <v>30</v>
      </c>
      <c r="N76" s="5" t="str">
        <f aca="false">IF(L76="","",IF(M76="","",CONCATENATE("[",IF(M76="","",CONCATENATE("Al",IF(D76&gt;1,VALUE(D76),""),IF(E76=0,"",CONCATENATE(" O",IF(E76&gt;1,VALUE(E76),""))),IF(F76=0,"",CONCATENATE("(OH)",IF(F76&gt;1,VALUE(F76),""))),IF(G76=0,"",CONCATENATE("(OH2)",IF(G76&gt;1,VALUE(G76),""))))),"]",IF(M76="","",IF(J76&gt;1,(CONCATENATE(VALUE(J76),"+")),"+")))))</f>
        <v>[Al5 O4(OH)2(OH2)6]5+</v>
      </c>
    </row>
    <row r="77" s="4" customFormat="true" ht="14.05" hidden="false" customHeight="false" outlineLevel="0" collapsed="false">
      <c r="A77" s="5" t="n">
        <v>4</v>
      </c>
      <c r="B77" s="5" t="n">
        <v>0</v>
      </c>
      <c r="C77" s="5" t="n">
        <v>0</v>
      </c>
      <c r="D77" s="5" t="n">
        <v>4</v>
      </c>
      <c r="E77" s="5" t="n">
        <v>0</v>
      </c>
      <c r="F77" s="5" t="n">
        <v>8</v>
      </c>
      <c r="G77" s="5" t="n">
        <v>2</v>
      </c>
      <c r="H77" s="5" t="n">
        <v>0</v>
      </c>
      <c r="I77" s="5" t="n">
        <v>280</v>
      </c>
      <c r="J77" s="5" t="n">
        <v>4</v>
      </c>
      <c r="K77" s="6" t="n">
        <v>70</v>
      </c>
      <c r="L77" s="7" t="n">
        <v>70</v>
      </c>
      <c r="M77" s="5" t="s">
        <v>30</v>
      </c>
      <c r="N77" s="5" t="str">
        <f aca="false">IF(L77="","",IF(M77="","",CONCATENATE("[",IF(M77="","",CONCATENATE("Al",IF(D77&gt;1,VALUE(D77),""),IF(E77=0,"",CONCATENATE(" O",IF(E77&gt;1,VALUE(E77),""))),IF(F77=0,"",CONCATENATE("(OH)",IF(F77&gt;1,VALUE(F77),""))),IF(G77=0,"",CONCATENATE("(OH2)",IF(G77&gt;1,VALUE(G77),""))))),"]",IF(M77="","",IF(J77&gt;1,(CONCATENATE(VALUE(J77),"+")),"+")))))</f>
        <v>[Al4(OH)8(OH2)2]4+</v>
      </c>
    </row>
    <row r="78" s="4" customFormat="true" ht="14.05" hidden="false" customHeight="false" outlineLevel="0" collapsed="false">
      <c r="A78" s="5" t="n">
        <v>4</v>
      </c>
      <c r="B78" s="5" t="n">
        <v>0</v>
      </c>
      <c r="C78" s="5" t="n">
        <v>0</v>
      </c>
      <c r="D78" s="5" t="n">
        <v>4</v>
      </c>
      <c r="E78" s="5" t="n">
        <v>2</v>
      </c>
      <c r="F78" s="5" t="n">
        <v>4</v>
      </c>
      <c r="G78" s="5" t="n">
        <v>4</v>
      </c>
      <c r="H78" s="5" t="n">
        <v>0</v>
      </c>
      <c r="I78" s="5" t="n">
        <v>280</v>
      </c>
      <c r="J78" s="5" t="n">
        <v>4</v>
      </c>
      <c r="K78" s="6" t="n">
        <v>70</v>
      </c>
      <c r="L78" s="7" t="n">
        <v>70</v>
      </c>
      <c r="M78" s="5" t="s">
        <v>30</v>
      </c>
      <c r="N78" s="5" t="str">
        <f aca="false">IF(L78="","",IF(M78="","",CONCATENATE("[",IF(M78="","",CONCATENATE("Al",IF(D78&gt;1,VALUE(D78),""),IF(E78=0,"",CONCATENATE(" O",IF(E78&gt;1,VALUE(E78),""))),IF(F78=0,"",CONCATENATE("(OH)",IF(F78&gt;1,VALUE(F78),""))),IF(G78=0,"",CONCATENATE("(OH2)",IF(G78&gt;1,VALUE(G78),""))))),"]",IF(M78="","",IF(J78&gt;1,(CONCATENATE(VALUE(J78),"+")),"+")))))</f>
        <v>[Al4 O2(OH)4(OH2)4]4+</v>
      </c>
    </row>
    <row r="79" s="4" customFormat="true" ht="14.05" hidden="false" customHeight="false" outlineLevel="0" collapsed="false">
      <c r="A79" s="5" t="n">
        <v>4</v>
      </c>
      <c r="B79" s="5" t="n">
        <v>0</v>
      </c>
      <c r="C79" s="5" t="n">
        <v>0</v>
      </c>
      <c r="D79" s="3" t="n">
        <v>4</v>
      </c>
      <c r="E79" s="3" t="n">
        <v>4</v>
      </c>
      <c r="F79" s="5" t="n">
        <v>0</v>
      </c>
      <c r="G79" s="5" t="n">
        <v>6</v>
      </c>
      <c r="H79" s="5" t="n">
        <v>0</v>
      </c>
      <c r="I79" s="5" t="n">
        <v>280</v>
      </c>
      <c r="J79" s="5" t="n">
        <v>4</v>
      </c>
      <c r="K79" s="6" t="n">
        <v>70</v>
      </c>
      <c r="L79" s="7" t="n">
        <v>70</v>
      </c>
      <c r="M79" s="5" t="s">
        <v>30</v>
      </c>
      <c r="N79" s="5" t="str">
        <f aca="false">IF(L79="","",IF(M79="","",CONCATENATE("[",IF(M79="","",CONCATENATE("Al",IF(D79&gt;1,VALUE(D79),""),IF(E79=0,"",CONCATENATE(" O",IF(E79&gt;1,VALUE(E79),""))),IF(F79=0,"",CONCATENATE("(OH)",IF(F79&gt;1,VALUE(F79),""))),IF(G79=0,"",CONCATENATE("(OH2)",IF(G79&gt;1,VALUE(G79),""))))),"]",IF(M79="","",IF(J79&gt;1,(CONCATENATE(VALUE(J79),"+")),"+")))))</f>
        <v>[Al4 O4(OH2)6]4+</v>
      </c>
    </row>
    <row r="80" s="4" customFormat="true" ht="14.05" hidden="false" customHeight="false" outlineLevel="0" collapsed="false">
      <c r="A80" s="5" t="n">
        <v>4</v>
      </c>
      <c r="B80" s="5" t="n">
        <v>0</v>
      </c>
      <c r="C80" s="5" t="n">
        <v>0</v>
      </c>
      <c r="D80" s="5" t="n">
        <v>3</v>
      </c>
      <c r="E80" s="5" t="n">
        <v>0</v>
      </c>
      <c r="F80" s="5" t="n">
        <v>6</v>
      </c>
      <c r="G80" s="5" t="n">
        <v>2</v>
      </c>
      <c r="H80" s="5" t="n">
        <v>0</v>
      </c>
      <c r="I80" s="5" t="n">
        <v>219</v>
      </c>
      <c r="J80" s="5" t="n">
        <v>3</v>
      </c>
      <c r="K80" s="6" t="n">
        <v>73</v>
      </c>
      <c r="L80" s="7" t="n">
        <v>73</v>
      </c>
      <c r="M80" s="5" t="s">
        <v>30</v>
      </c>
      <c r="N80" s="5" t="str">
        <f aca="false">IF(L80="","",IF(M80="","",CONCATENATE("[",IF(M80="","",CONCATENATE("Al",IF(D80&gt;1,VALUE(D80),""),IF(E80=0,"",CONCATENATE(" O",IF(E80&gt;1,VALUE(E80),""))),IF(F80=0,"",CONCATENATE("(OH)",IF(F80&gt;1,VALUE(F80),""))),IF(G80=0,"",CONCATENATE("(OH2)",IF(G80&gt;1,VALUE(G80),""))))),"]",IF(M80="","",IF(J80&gt;1,(CONCATENATE(VALUE(J80),"+")),"+")))))</f>
        <v>[Al3(OH)6(OH2)2]3+</v>
      </c>
    </row>
    <row r="81" s="4" customFormat="true" ht="14.05" hidden="false" customHeight="false" outlineLevel="0" collapsed="false">
      <c r="A81" s="5" t="n">
        <v>4</v>
      </c>
      <c r="B81" s="5" t="n">
        <v>0</v>
      </c>
      <c r="C81" s="5" t="n">
        <v>0</v>
      </c>
      <c r="D81" s="5" t="n">
        <v>3</v>
      </c>
      <c r="E81" s="5" t="n">
        <v>2</v>
      </c>
      <c r="F81" s="5" t="n">
        <v>2</v>
      </c>
      <c r="G81" s="5" t="n">
        <v>4</v>
      </c>
      <c r="H81" s="5" t="n">
        <v>0</v>
      </c>
      <c r="I81" s="5" t="n">
        <v>219</v>
      </c>
      <c r="J81" s="5" t="n">
        <v>3</v>
      </c>
      <c r="K81" s="6" t="n">
        <v>73</v>
      </c>
      <c r="L81" s="7" t="n">
        <v>73</v>
      </c>
      <c r="M81" s="5" t="s">
        <v>30</v>
      </c>
      <c r="N81" s="5" t="str">
        <f aca="false">IF(L81="","",IF(M81="","",CONCATENATE("[",IF(M81="","",CONCATENATE("Al",IF(D81&gt;1,VALUE(D81),""),IF(E81=0,"",CONCATENATE(" O",IF(E81&gt;1,VALUE(E81),""))),IF(F81=0,"",CONCATENATE("(OH)",IF(F81&gt;1,VALUE(F81),""))),IF(G81=0,"",CONCATENATE("(OH2)",IF(G81&gt;1,VALUE(G81),""))))),"]",IF(M81="","",IF(J81&gt;1,(CONCATENATE(VALUE(J81),"+")),"+")))))</f>
        <v>[Al3 O2(OH)2(OH2)4]3+</v>
      </c>
    </row>
    <row r="82" s="4" customFormat="true" ht="14.05" hidden="false" customHeight="false" outlineLevel="0" collapsed="false">
      <c r="A82" s="5" t="n">
        <v>4</v>
      </c>
      <c r="B82" s="5" t="n">
        <v>0</v>
      </c>
      <c r="C82" s="5" t="n">
        <v>0</v>
      </c>
      <c r="D82" s="5" t="n">
        <v>2</v>
      </c>
      <c r="E82" s="5" t="n">
        <v>0</v>
      </c>
      <c r="F82" s="5" t="n">
        <v>4</v>
      </c>
      <c r="G82" s="5" t="n">
        <v>2</v>
      </c>
      <c r="H82" s="5" t="n">
        <v>0</v>
      </c>
      <c r="I82" s="5" t="n">
        <v>158</v>
      </c>
      <c r="J82" s="5" t="n">
        <v>2</v>
      </c>
      <c r="K82" s="6" t="n">
        <v>79</v>
      </c>
      <c r="L82" s="7" t="n">
        <v>79</v>
      </c>
      <c r="M82" s="5" t="s">
        <v>30</v>
      </c>
      <c r="N82" s="5" t="str">
        <f aca="false">IF(L82="","",IF(M82="","",CONCATENATE("[",IF(M82="","",CONCATENATE("Al",IF(D82&gt;1,VALUE(D82),""),IF(E82=0,"",CONCATENATE(" O",IF(E82&gt;1,VALUE(E82),""))),IF(F82=0,"",CONCATENATE("(OH)",IF(F82&gt;1,VALUE(F82),""))),IF(G82=0,"",CONCATENATE("(OH2)",IF(G82&gt;1,VALUE(G82),""))))),"]",IF(M82="","",IF(J82&gt;1,(CONCATENATE(VALUE(J82),"+")),"+")))))</f>
        <v>[Al2(OH)4(OH2)2]2+</v>
      </c>
    </row>
    <row r="83" s="4" customFormat="true" ht="14.05" hidden="false" customHeight="false" outlineLevel="0" collapsed="false">
      <c r="A83" s="5" t="n">
        <v>4</v>
      </c>
      <c r="B83" s="5" t="n">
        <v>0</v>
      </c>
      <c r="C83" s="5" t="n">
        <v>0</v>
      </c>
      <c r="D83" s="5" t="n">
        <v>2</v>
      </c>
      <c r="E83" s="3" t="n">
        <v>2</v>
      </c>
      <c r="F83" s="5" t="n">
        <v>0</v>
      </c>
      <c r="G83" s="5" t="n">
        <v>4</v>
      </c>
      <c r="H83" s="5" t="n">
        <v>0</v>
      </c>
      <c r="I83" s="5" t="n">
        <v>158</v>
      </c>
      <c r="J83" s="5" t="n">
        <v>2</v>
      </c>
      <c r="K83" s="6" t="n">
        <v>79</v>
      </c>
      <c r="L83" s="7" t="n">
        <v>79</v>
      </c>
      <c r="M83" s="5" t="s">
        <v>30</v>
      </c>
      <c r="N83" s="5" t="str">
        <f aca="false">IF(L83="","",IF(M83="","",CONCATENATE("[",IF(M83="","",CONCATENATE("Al",IF(D83&gt;1,VALUE(D83),""),IF(E83=0,"",CONCATENATE(" O",IF(E83&gt;1,VALUE(E83),""))),IF(F83=0,"",CONCATENATE("(OH)",IF(F83&gt;1,VALUE(F83),""))),IF(G83=0,"",CONCATENATE("(OH2)",IF(G83&gt;1,VALUE(G83),""))))),"]",IF(M83="","",IF(J83&gt;1,(CONCATENATE(VALUE(J83),"+")),"+")))))</f>
        <v>[Al2 O2(OH2)4]2+</v>
      </c>
    </row>
    <row r="84" s="4" customFormat="true" ht="14.05" hidden="false" customHeight="false" outlineLevel="0" collapsed="false">
      <c r="A84" s="5" t="n">
        <v>4</v>
      </c>
      <c r="B84" s="5" t="n">
        <v>0</v>
      </c>
      <c r="C84" s="5" t="n">
        <v>0</v>
      </c>
      <c r="D84" s="5" t="n">
        <v>6</v>
      </c>
      <c r="E84" s="5" t="n">
        <v>0</v>
      </c>
      <c r="F84" s="5" t="n">
        <v>13</v>
      </c>
      <c r="G84" s="5" t="n">
        <v>1</v>
      </c>
      <c r="H84" s="5" t="n">
        <v>0</v>
      </c>
      <c r="I84" s="5" t="n">
        <v>401</v>
      </c>
      <c r="J84" s="5" t="n">
        <v>5</v>
      </c>
      <c r="K84" s="6" t="n">
        <v>80.2</v>
      </c>
      <c r="L84" s="7" t="n">
        <v>80.2</v>
      </c>
      <c r="M84" s="5" t="s">
        <v>30</v>
      </c>
      <c r="N84" s="5" t="str">
        <f aca="false">IF(L84="","",IF(M84="","",CONCATENATE("[",IF(M84="","",CONCATENATE("Al",IF(D84&gt;1,VALUE(D84),""),IF(E84=0,"",CONCATENATE(" O",IF(E84&gt;1,VALUE(E84),""))),IF(F84=0,"",CONCATENATE("(OH)",IF(F84&gt;1,VALUE(F84),""))),IF(G84=0,"",CONCATENATE("(OH2)",IF(G84&gt;1,VALUE(G84),""))))),"]",IF(M84="","",IF(J84&gt;1,(CONCATENATE(VALUE(J84),"+")),"+")))))</f>
        <v>[Al6(OH)13(OH2)]5+</v>
      </c>
    </row>
    <row r="85" s="4" customFormat="true" ht="14.05" hidden="false" customHeight="false" outlineLevel="0" collapsed="false">
      <c r="A85" s="5" t="n">
        <v>4</v>
      </c>
      <c r="B85" s="5" t="n">
        <v>0</v>
      </c>
      <c r="C85" s="5" t="n">
        <v>0</v>
      </c>
      <c r="D85" s="5" t="n">
        <v>6</v>
      </c>
      <c r="E85" s="5" t="n">
        <v>2</v>
      </c>
      <c r="F85" s="5" t="n">
        <v>9</v>
      </c>
      <c r="G85" s="5" t="n">
        <v>3</v>
      </c>
      <c r="H85" s="5" t="n">
        <v>0</v>
      </c>
      <c r="I85" s="5" t="n">
        <v>401</v>
      </c>
      <c r="J85" s="5" t="n">
        <v>5</v>
      </c>
      <c r="K85" s="6" t="n">
        <v>80.2</v>
      </c>
      <c r="L85" s="7" t="n">
        <v>80.2</v>
      </c>
      <c r="M85" s="5" t="s">
        <v>30</v>
      </c>
      <c r="N85" s="5" t="str">
        <f aca="false">IF(L85="","",IF(M85="","",CONCATENATE("[",IF(M85="","",CONCATENATE("Al",IF(D85&gt;1,VALUE(D85),""),IF(E85=0,"",CONCATENATE(" O",IF(E85&gt;1,VALUE(E85),""))),IF(F85=0,"",CONCATENATE("(OH)",IF(F85&gt;1,VALUE(F85),""))),IF(G85=0,"",CONCATENATE("(OH2)",IF(G85&gt;1,VALUE(G85),""))))),"]",IF(M85="","",IF(J85&gt;1,(CONCATENATE(VALUE(J85),"+")),"+")))))</f>
        <v>[Al6 O2(OH)9(OH2)3]5+</v>
      </c>
    </row>
    <row r="86" s="4" customFormat="true" ht="14.05" hidden="false" customHeight="false" outlineLevel="0" collapsed="false">
      <c r="A86" s="5" t="n">
        <v>4</v>
      </c>
      <c r="B86" s="5" t="n">
        <v>0</v>
      </c>
      <c r="C86" s="5" t="n">
        <v>0</v>
      </c>
      <c r="D86" s="5" t="n">
        <v>6</v>
      </c>
      <c r="E86" s="5" t="n">
        <v>4</v>
      </c>
      <c r="F86" s="5" t="n">
        <v>5</v>
      </c>
      <c r="G86" s="5" t="n">
        <v>5</v>
      </c>
      <c r="H86" s="5" t="n">
        <v>0</v>
      </c>
      <c r="I86" s="5" t="n">
        <v>401</v>
      </c>
      <c r="J86" s="5" t="n">
        <v>5</v>
      </c>
      <c r="K86" s="6" t="n">
        <v>80.2</v>
      </c>
      <c r="L86" s="7" t="n">
        <v>80.2</v>
      </c>
      <c r="M86" s="5" t="s">
        <v>30</v>
      </c>
      <c r="N86" s="5" t="str">
        <f aca="false">IF(L86="","",IF(M86="","",CONCATENATE("[",IF(M86="","",CONCATENATE("Al",IF(D86&gt;1,VALUE(D86),""),IF(E86=0,"",CONCATENATE(" O",IF(E86&gt;1,VALUE(E86),""))),IF(F86=0,"",CONCATENATE("(OH)",IF(F86&gt;1,VALUE(F86),""))),IF(G86=0,"",CONCATENATE("(OH2)",IF(G86&gt;1,VALUE(G86),""))))),"]",IF(M86="","",IF(J86&gt;1,(CONCATENATE(VALUE(J86),"+")),"+")))))</f>
        <v>[Al6 O4(OH)5(OH2)5]5+</v>
      </c>
    </row>
    <row r="87" s="4" customFormat="true" ht="14.05" hidden="false" customHeight="false" outlineLevel="0" collapsed="false">
      <c r="A87" s="5" t="n">
        <v>4</v>
      </c>
      <c r="B87" s="5" t="n">
        <v>0</v>
      </c>
      <c r="C87" s="5" t="n">
        <v>0</v>
      </c>
      <c r="D87" s="5" t="n">
        <v>6</v>
      </c>
      <c r="E87" s="5" t="n">
        <v>6</v>
      </c>
      <c r="F87" s="5" t="n">
        <v>1</v>
      </c>
      <c r="G87" s="5" t="n">
        <v>7</v>
      </c>
      <c r="H87" s="5" t="n">
        <v>0</v>
      </c>
      <c r="I87" s="5" t="n">
        <v>401</v>
      </c>
      <c r="J87" s="5" t="n">
        <v>5</v>
      </c>
      <c r="K87" s="6" t="n">
        <v>80.2</v>
      </c>
      <c r="L87" s="7" t="n">
        <v>80.2</v>
      </c>
      <c r="M87" s="5" t="s">
        <v>30</v>
      </c>
      <c r="N87" s="5" t="str">
        <f aca="false">IF(L87="","",IF(M87="","",CONCATENATE("[",IF(M87="","",CONCATENATE("Al",IF(D87&gt;1,VALUE(D87),""),IF(E87=0,"",CONCATENATE(" O",IF(E87&gt;1,VALUE(E87),""))),IF(F87=0,"",CONCATENATE("(OH)",IF(F87&gt;1,VALUE(F87),""))),IF(G87=0,"",CONCATENATE("(OH2)",IF(G87&gt;1,VALUE(G87),""))))),"]",IF(M87="","",IF(J87&gt;1,(CONCATENATE(VALUE(J87),"+")),"+")))))</f>
        <v>[Al6 O6(OH)(OH2)7]5+</v>
      </c>
    </row>
    <row r="88" s="4" customFormat="true" ht="14.05" hidden="false" customHeight="false" outlineLevel="0" collapsed="false">
      <c r="A88" s="5" t="n">
        <v>4</v>
      </c>
      <c r="B88" s="5" t="n">
        <v>0</v>
      </c>
      <c r="C88" s="5" t="n">
        <v>0</v>
      </c>
      <c r="D88" s="5" t="n">
        <v>5</v>
      </c>
      <c r="E88" s="5" t="n">
        <v>0</v>
      </c>
      <c r="F88" s="5" t="n">
        <v>11</v>
      </c>
      <c r="G88" s="5" t="n">
        <v>1</v>
      </c>
      <c r="H88" s="5" t="n">
        <v>0</v>
      </c>
      <c r="I88" s="5" t="n">
        <v>340</v>
      </c>
      <c r="J88" s="5" t="n">
        <v>4</v>
      </c>
      <c r="K88" s="6" t="n">
        <v>85</v>
      </c>
      <c r="L88" s="7" t="n">
        <v>85</v>
      </c>
      <c r="M88" s="5" t="s">
        <v>30</v>
      </c>
      <c r="N88" s="5" t="str">
        <f aca="false">IF(L88="","",IF(M88="","",CONCATENATE("[",IF(M88="","",CONCATENATE("Al",IF(D88&gt;1,VALUE(D88),""),IF(E88=0,"",CONCATENATE(" O",IF(E88&gt;1,VALUE(E88),""))),IF(F88=0,"",CONCATENATE("(OH)",IF(F88&gt;1,VALUE(F88),""))),IF(G88=0,"",CONCATENATE("(OH2)",IF(G88&gt;1,VALUE(G88),""))))),"]",IF(M88="","",IF(J88&gt;1,(CONCATENATE(VALUE(J88),"+")),"+")))))</f>
        <v>[Al5(OH)11(OH2)]4+</v>
      </c>
    </row>
    <row r="89" s="4" customFormat="true" ht="14.05" hidden="false" customHeight="false" outlineLevel="0" collapsed="false">
      <c r="A89" s="5" t="n">
        <v>4</v>
      </c>
      <c r="B89" s="5" t="n">
        <v>0</v>
      </c>
      <c r="C89" s="5" t="n">
        <v>0</v>
      </c>
      <c r="D89" s="5" t="n">
        <v>5</v>
      </c>
      <c r="E89" s="5" t="n">
        <v>2</v>
      </c>
      <c r="F89" s="5" t="n">
        <v>7</v>
      </c>
      <c r="G89" s="5" t="n">
        <v>3</v>
      </c>
      <c r="H89" s="5" t="n">
        <v>0</v>
      </c>
      <c r="I89" s="5" t="n">
        <v>340</v>
      </c>
      <c r="J89" s="5" t="n">
        <v>4</v>
      </c>
      <c r="K89" s="6" t="n">
        <v>85</v>
      </c>
      <c r="L89" s="7" t="n">
        <v>85</v>
      </c>
      <c r="M89" s="5" t="s">
        <v>30</v>
      </c>
      <c r="N89" s="5" t="str">
        <f aca="false">IF(L89="","",IF(M89="","",CONCATENATE("[",IF(M89="","",CONCATENATE("Al",IF(D89&gt;1,VALUE(D89),""),IF(E89=0,"",CONCATENATE(" O",IF(E89&gt;1,VALUE(E89),""))),IF(F89=0,"",CONCATENATE("(OH)",IF(F89&gt;1,VALUE(F89),""))),IF(G89=0,"",CONCATENATE("(OH2)",IF(G89&gt;1,VALUE(G89),""))))),"]",IF(M89="","",IF(J89&gt;1,(CONCATENATE(VALUE(J89),"+")),"+")))))</f>
        <v>[Al5 O2(OH)7(OH2)3]4+</v>
      </c>
    </row>
    <row r="90" s="4" customFormat="true" ht="14.05" hidden="false" customHeight="false" outlineLevel="0" collapsed="false">
      <c r="A90" s="5" t="n">
        <v>4</v>
      </c>
      <c r="B90" s="5" t="n">
        <v>0</v>
      </c>
      <c r="C90" s="5" t="n">
        <v>0</v>
      </c>
      <c r="D90" s="5" t="n">
        <v>5</v>
      </c>
      <c r="E90" s="5" t="n">
        <v>4</v>
      </c>
      <c r="F90" s="5" t="n">
        <v>3</v>
      </c>
      <c r="G90" s="5" t="n">
        <v>5</v>
      </c>
      <c r="H90" s="5" t="n">
        <v>0</v>
      </c>
      <c r="I90" s="5" t="n">
        <v>340</v>
      </c>
      <c r="J90" s="5" t="n">
        <v>4</v>
      </c>
      <c r="K90" s="6" t="n">
        <v>85</v>
      </c>
      <c r="L90" s="7" t="n">
        <v>85</v>
      </c>
      <c r="M90" s="5" t="s">
        <v>30</v>
      </c>
      <c r="N90" s="5" t="str">
        <f aca="false">IF(L90="","",IF(M90="","",CONCATENATE("[",IF(M90="","",CONCATENATE("Al",IF(D90&gt;1,VALUE(D90),""),IF(E90=0,"",CONCATENATE(" O",IF(E90&gt;1,VALUE(E90),""))),IF(F90=0,"",CONCATENATE("(OH)",IF(F90&gt;1,VALUE(F90),""))),IF(G90=0,"",CONCATENATE("(OH2)",IF(G90&gt;1,VALUE(G90),""))))),"]",IF(M90="","",IF(J90&gt;1,(CONCATENATE(VALUE(J90),"+")),"+")))))</f>
        <v>[Al5 O4(OH)3(OH2)5]4+</v>
      </c>
    </row>
    <row r="91" s="4" customFormat="true" ht="14.05" hidden="false" customHeight="false" outlineLevel="0" collapsed="false">
      <c r="A91" s="5" t="n">
        <v>4</v>
      </c>
      <c r="B91" s="5" t="n">
        <v>0</v>
      </c>
      <c r="C91" s="5" t="n">
        <v>0</v>
      </c>
      <c r="D91" s="5" t="n">
        <v>4</v>
      </c>
      <c r="E91" s="5" t="n">
        <v>0</v>
      </c>
      <c r="F91" s="5" t="n">
        <v>9</v>
      </c>
      <c r="G91" s="5" t="n">
        <v>1</v>
      </c>
      <c r="H91" s="5" t="n">
        <v>0</v>
      </c>
      <c r="I91" s="5" t="n">
        <v>279</v>
      </c>
      <c r="J91" s="5" t="n">
        <v>3</v>
      </c>
      <c r="K91" s="6" t="n">
        <v>93</v>
      </c>
      <c r="L91" s="7" t="n">
        <v>93</v>
      </c>
      <c r="M91" s="5" t="s">
        <v>30</v>
      </c>
      <c r="N91" s="5" t="str">
        <f aca="false">IF(L91="","",IF(M91="","",CONCATENATE("[",IF(M91="","",CONCATENATE("Al",IF(D91&gt;1,VALUE(D91),""),IF(E91=0,"",CONCATENATE(" O",IF(E91&gt;1,VALUE(E91),""))),IF(F91=0,"",CONCATENATE("(OH)",IF(F91&gt;1,VALUE(F91),""))),IF(G91=0,"",CONCATENATE("(OH2)",IF(G91&gt;1,VALUE(G91),""))))),"]",IF(M91="","",IF(J91&gt;1,(CONCATENATE(VALUE(J91),"+")),"+")))))</f>
        <v>[Al4(OH)9(OH2)]3+</v>
      </c>
    </row>
    <row r="92" s="4" customFormat="true" ht="14.05" hidden="false" customHeight="false" outlineLevel="0" collapsed="false">
      <c r="A92" s="5" t="n">
        <v>4</v>
      </c>
      <c r="B92" s="5" t="n">
        <v>0</v>
      </c>
      <c r="C92" s="5" t="n">
        <v>0</v>
      </c>
      <c r="D92" s="5" t="n">
        <v>4</v>
      </c>
      <c r="E92" s="5" t="n">
        <v>2</v>
      </c>
      <c r="F92" s="5" t="n">
        <v>5</v>
      </c>
      <c r="G92" s="5" t="n">
        <v>3</v>
      </c>
      <c r="H92" s="5" t="n">
        <v>0</v>
      </c>
      <c r="I92" s="5" t="n">
        <v>279</v>
      </c>
      <c r="J92" s="5" t="n">
        <v>3</v>
      </c>
      <c r="K92" s="6" t="n">
        <v>93</v>
      </c>
      <c r="L92" s="7" t="n">
        <v>93</v>
      </c>
      <c r="M92" s="5" t="s">
        <v>30</v>
      </c>
      <c r="N92" s="5" t="str">
        <f aca="false">IF(L92="","",IF(M92="","",CONCATENATE("[",IF(M92="","",CONCATENATE("Al",IF(D92&gt;1,VALUE(D92),""),IF(E92=0,"",CONCATENATE(" O",IF(E92&gt;1,VALUE(E92),""))),IF(F92=0,"",CONCATENATE("(OH)",IF(F92&gt;1,VALUE(F92),""))),IF(G92=0,"",CONCATENATE("(OH2)",IF(G92&gt;1,VALUE(G92),""))))),"]",IF(M92="","",IF(J92&gt;1,(CONCATENATE(VALUE(J92),"+")),"+")))))</f>
        <v>[Al4 O2(OH)5(OH2)3]3+</v>
      </c>
    </row>
    <row r="93" s="4" customFormat="true" ht="14.05" hidden="false" customHeight="false" outlineLevel="0" collapsed="false">
      <c r="A93" s="5" t="n">
        <v>4</v>
      </c>
      <c r="B93" s="5" t="n">
        <v>0</v>
      </c>
      <c r="C93" s="5" t="n">
        <v>0</v>
      </c>
      <c r="D93" s="5" t="n">
        <v>4</v>
      </c>
      <c r="E93" s="5" t="n">
        <v>4</v>
      </c>
      <c r="F93" s="5" t="n">
        <v>1</v>
      </c>
      <c r="G93" s="5" t="n">
        <v>5</v>
      </c>
      <c r="H93" s="5" t="n">
        <v>0</v>
      </c>
      <c r="I93" s="5" t="n">
        <v>279</v>
      </c>
      <c r="J93" s="5" t="n">
        <v>3</v>
      </c>
      <c r="K93" s="6" t="n">
        <v>93</v>
      </c>
      <c r="L93" s="7" t="n">
        <v>93</v>
      </c>
      <c r="M93" s="5" t="s">
        <v>30</v>
      </c>
      <c r="N93" s="5" t="str">
        <f aca="false">IF(L93="","",IF(M93="","",CONCATENATE("[",IF(M93="","",CONCATENATE("Al",IF(D93&gt;1,VALUE(D93),""),IF(E93=0,"",CONCATENATE(" O",IF(E93&gt;1,VALUE(E93),""))),IF(F93=0,"",CONCATENATE("(OH)",IF(F93&gt;1,VALUE(F93),""))),IF(G93=0,"",CONCATENATE("(OH2)",IF(G93&gt;1,VALUE(G93),""))))),"]",IF(M93="","",IF(J93&gt;1,(CONCATENATE(VALUE(J93),"+")),"+")))))</f>
        <v>[Al4 O4(OH)(OH2)5]3+</v>
      </c>
    </row>
    <row r="94" s="4" customFormat="true" ht="14.05" hidden="false" customHeight="false" outlineLevel="0" collapsed="false">
      <c r="A94" s="5" t="n">
        <v>4</v>
      </c>
      <c r="B94" s="5" t="n">
        <v>0</v>
      </c>
      <c r="C94" s="5" t="n">
        <v>0</v>
      </c>
      <c r="D94" s="5" t="n">
        <v>1</v>
      </c>
      <c r="E94" s="5" t="n">
        <v>0</v>
      </c>
      <c r="F94" s="5" t="n">
        <v>2</v>
      </c>
      <c r="G94" s="5" t="n">
        <v>2</v>
      </c>
      <c r="H94" s="5" t="n">
        <v>0</v>
      </c>
      <c r="I94" s="5" t="n">
        <v>97</v>
      </c>
      <c r="J94" s="5" t="n">
        <v>1</v>
      </c>
      <c r="K94" s="6" t="n">
        <v>97</v>
      </c>
      <c r="L94" s="7" t="n">
        <v>97</v>
      </c>
      <c r="M94" s="5" t="s">
        <v>30</v>
      </c>
      <c r="N94" s="5" t="str">
        <f aca="false">IF(L94="","",IF(M94="","",CONCATENATE("[",IF(M94="","",CONCATENATE("Al",IF(D94&gt;1,VALUE(D94),""),IF(E94=0,"",CONCATENATE(" O",IF(E94&gt;1,VALUE(E94),""))),IF(F94=0,"",CONCATENATE("(OH)",IF(F94&gt;1,VALUE(F94),""))),IF(G94=0,"",CONCATENATE("(OH2)",IF(G94&gt;1,VALUE(G94),""))))),"]",IF(M94="","",IF(J94&gt;1,(CONCATENATE(VALUE(J94),"+")),"+")))))</f>
        <v>[Al(OH)2(OH2)2]+</v>
      </c>
    </row>
    <row r="95" s="4" customFormat="true" ht="14.05" hidden="false" customHeight="false" outlineLevel="0" collapsed="false">
      <c r="A95" s="5" t="n">
        <v>4</v>
      </c>
      <c r="B95" s="5" t="n">
        <v>0</v>
      </c>
      <c r="C95" s="5" t="n">
        <v>0</v>
      </c>
      <c r="D95" s="5" t="n">
        <v>6</v>
      </c>
      <c r="E95" s="5" t="n">
        <v>0</v>
      </c>
      <c r="F95" s="5" t="n">
        <v>14</v>
      </c>
      <c r="G95" s="5" t="n">
        <v>0</v>
      </c>
      <c r="H95" s="5" t="n">
        <v>0</v>
      </c>
      <c r="I95" s="5" t="n">
        <v>400</v>
      </c>
      <c r="J95" s="5" t="n">
        <v>4</v>
      </c>
      <c r="K95" s="6" t="n">
        <v>100</v>
      </c>
      <c r="L95" s="7" t="n">
        <v>100</v>
      </c>
      <c r="M95" s="5" t="s">
        <v>30</v>
      </c>
      <c r="N95" s="5" t="str">
        <f aca="false">IF(L95="","",IF(M95="","",CONCATENATE("[",IF(M95="","",CONCATENATE("Al",IF(D95&gt;1,VALUE(D95),""),IF(E95=0,"",CONCATENATE(" O",IF(E95&gt;1,VALUE(E95),""))),IF(F95=0,"",CONCATENATE("(OH)",IF(F95&gt;1,VALUE(F95),""))),IF(G95=0,"",CONCATENATE("(OH2)",IF(G95&gt;1,VALUE(G95),""))))),"]",IF(M95="","",IF(J95&gt;1,(CONCATENATE(VALUE(J95),"+")),"+")))))</f>
        <v>[Al6(OH)14]4+</v>
      </c>
    </row>
    <row r="96" s="4" customFormat="true" ht="14.05" hidden="false" customHeight="false" outlineLevel="0" collapsed="false">
      <c r="A96" s="5" t="n">
        <v>4</v>
      </c>
      <c r="B96" s="5" t="n">
        <v>0</v>
      </c>
      <c r="C96" s="5" t="n">
        <v>0</v>
      </c>
      <c r="D96" s="5" t="n">
        <v>6</v>
      </c>
      <c r="E96" s="5" t="n">
        <v>2</v>
      </c>
      <c r="F96" s="5" t="n">
        <v>10</v>
      </c>
      <c r="G96" s="5" t="n">
        <v>2</v>
      </c>
      <c r="H96" s="5" t="n">
        <v>0</v>
      </c>
      <c r="I96" s="5" t="n">
        <v>400</v>
      </c>
      <c r="J96" s="5" t="n">
        <v>4</v>
      </c>
      <c r="K96" s="6" t="n">
        <v>100</v>
      </c>
      <c r="L96" s="7" t="n">
        <v>100</v>
      </c>
      <c r="M96" s="5" t="s">
        <v>30</v>
      </c>
      <c r="N96" s="5" t="str">
        <f aca="false">IF(L96="","",IF(M96="","",CONCATENATE("[",IF(M96="","",CONCATENATE("Al",IF(D96&gt;1,VALUE(D96),""),IF(E96=0,"",CONCATENATE(" O",IF(E96&gt;1,VALUE(E96),""))),IF(F96=0,"",CONCATENATE("(OH)",IF(F96&gt;1,VALUE(F96),""))),IF(G96=0,"",CONCATENATE("(OH2)",IF(G96&gt;1,VALUE(G96),""))))),"]",IF(M96="","",IF(J96&gt;1,(CONCATENATE(VALUE(J96),"+")),"+")))))</f>
        <v>[Al6 O2(OH)10(OH2)2]4+</v>
      </c>
    </row>
    <row r="97" s="4" customFormat="true" ht="14.05" hidden="false" customHeight="false" outlineLevel="0" collapsed="false">
      <c r="A97" s="5" t="n">
        <v>4</v>
      </c>
      <c r="B97" s="5" t="n">
        <v>0</v>
      </c>
      <c r="C97" s="5" t="n">
        <v>0</v>
      </c>
      <c r="D97" s="5" t="n">
        <v>6</v>
      </c>
      <c r="E97" s="5" t="n">
        <v>4</v>
      </c>
      <c r="F97" s="5" t="n">
        <v>6</v>
      </c>
      <c r="G97" s="5" t="n">
        <v>4</v>
      </c>
      <c r="H97" s="5" t="n">
        <v>0</v>
      </c>
      <c r="I97" s="5" t="n">
        <v>400</v>
      </c>
      <c r="J97" s="5" t="n">
        <v>4</v>
      </c>
      <c r="K97" s="6" t="n">
        <v>100</v>
      </c>
      <c r="L97" s="7" t="n">
        <v>100</v>
      </c>
      <c r="M97" s="5" t="s">
        <v>30</v>
      </c>
      <c r="N97" s="5" t="str">
        <f aca="false">IF(L97="","",IF(M97="","",CONCATENATE("[",IF(M97="","",CONCATENATE("Al",IF(D97&gt;1,VALUE(D97),""),IF(E97=0,"",CONCATENATE(" O",IF(E97&gt;1,VALUE(E97),""))),IF(F97=0,"",CONCATENATE("(OH)",IF(F97&gt;1,VALUE(F97),""))),IF(G97=0,"",CONCATENATE("(OH2)",IF(G97&gt;1,VALUE(G97),""))))),"]",IF(M97="","",IF(J97&gt;1,(CONCATENATE(VALUE(J97),"+")),"+")))))</f>
        <v>[Al6 O4(OH)6(OH2)4]4+</v>
      </c>
    </row>
    <row r="98" s="4" customFormat="true" ht="14.05" hidden="false" customHeight="false" outlineLevel="0" collapsed="false">
      <c r="A98" s="5" t="n">
        <v>4</v>
      </c>
      <c r="B98" s="5" t="n">
        <v>0</v>
      </c>
      <c r="C98" s="5" t="n">
        <v>0</v>
      </c>
      <c r="D98" s="5" t="n">
        <v>6</v>
      </c>
      <c r="E98" s="5" t="n">
        <v>6</v>
      </c>
      <c r="F98" s="5" t="n">
        <v>2</v>
      </c>
      <c r="G98" s="5" t="n">
        <v>6</v>
      </c>
      <c r="H98" s="5" t="n">
        <v>0</v>
      </c>
      <c r="I98" s="5" t="n">
        <v>400</v>
      </c>
      <c r="J98" s="5" t="n">
        <v>4</v>
      </c>
      <c r="K98" s="6" t="n">
        <v>100</v>
      </c>
      <c r="L98" s="7" t="n">
        <v>100</v>
      </c>
      <c r="M98" s="5" t="s">
        <v>30</v>
      </c>
      <c r="N98" s="5" t="str">
        <f aca="false">IF(L98="","",IF(M98="","",CONCATENATE("[",IF(M98="","",CONCATENATE("Al",IF(D98&gt;1,VALUE(D98),""),IF(E98=0,"",CONCATENATE(" O",IF(E98&gt;1,VALUE(E98),""))),IF(F98=0,"",CONCATENATE("(OH)",IF(F98&gt;1,VALUE(F98),""))),IF(G98=0,"",CONCATENATE("(OH2)",IF(G98&gt;1,VALUE(G98),""))))),"]",IF(M98="","",IF(J98&gt;1,(CONCATENATE(VALUE(J98),"+")),"+")))))</f>
        <v>[Al6 O6(OH)2(OH2)6]4+</v>
      </c>
    </row>
    <row r="99" s="4" customFormat="true" ht="14.05" hidden="false" customHeight="false" outlineLevel="0" collapsed="false">
      <c r="A99" s="5" t="n">
        <v>4</v>
      </c>
      <c r="B99" s="5" t="n">
        <v>0</v>
      </c>
      <c r="C99" s="5" t="n">
        <v>0</v>
      </c>
      <c r="D99" s="5" t="n">
        <v>3</v>
      </c>
      <c r="E99" s="5" t="n">
        <v>0</v>
      </c>
      <c r="F99" s="5" t="n">
        <v>7</v>
      </c>
      <c r="G99" s="5" t="n">
        <v>1</v>
      </c>
      <c r="H99" s="5" t="n">
        <v>0</v>
      </c>
      <c r="I99" s="5" t="n">
        <v>218</v>
      </c>
      <c r="J99" s="5" t="n">
        <v>2</v>
      </c>
      <c r="K99" s="6" t="n">
        <v>109</v>
      </c>
      <c r="L99" s="7" t="n">
        <v>109</v>
      </c>
      <c r="M99" s="5" t="s">
        <v>30</v>
      </c>
      <c r="N99" s="5" t="str">
        <f aca="false">IF(L99="","",IF(M99="","",CONCATENATE("[",IF(M99="","",CONCATENATE("Al",IF(D99&gt;1,VALUE(D99),""),IF(E99=0,"",CONCATENATE(" O",IF(E99&gt;1,VALUE(E99),""))),IF(F99=0,"",CONCATENATE("(OH)",IF(F99&gt;1,VALUE(F99),""))),IF(G99=0,"",CONCATENATE("(OH2)",IF(G99&gt;1,VALUE(G99),""))))),"]",IF(M99="","",IF(J99&gt;1,(CONCATENATE(VALUE(J99),"+")),"+")))))</f>
        <v>[Al3(OH)7(OH2)]2+</v>
      </c>
    </row>
    <row r="100" s="4" customFormat="true" ht="14.05" hidden="false" customHeight="false" outlineLevel="0" collapsed="false">
      <c r="A100" s="5" t="n">
        <v>4</v>
      </c>
      <c r="B100" s="5" t="n">
        <v>0</v>
      </c>
      <c r="C100" s="5" t="n">
        <v>0</v>
      </c>
      <c r="D100" s="5" t="n">
        <v>3</v>
      </c>
      <c r="E100" s="5" t="n">
        <v>2</v>
      </c>
      <c r="F100" s="5" t="n">
        <v>3</v>
      </c>
      <c r="G100" s="5" t="n">
        <v>3</v>
      </c>
      <c r="H100" s="5" t="n">
        <v>0</v>
      </c>
      <c r="I100" s="5" t="n">
        <v>218</v>
      </c>
      <c r="J100" s="5" t="n">
        <v>2</v>
      </c>
      <c r="K100" s="6" t="n">
        <v>109</v>
      </c>
      <c r="L100" s="7" t="n">
        <v>109</v>
      </c>
      <c r="M100" s="5" t="s">
        <v>30</v>
      </c>
      <c r="N100" s="5" t="str">
        <f aca="false">IF(L100="","",IF(M100="","",CONCATENATE("[",IF(M100="","",CONCATENATE("Al",IF(D100&gt;1,VALUE(D100),""),IF(E100=0,"",CONCATENATE(" O",IF(E100&gt;1,VALUE(E100),""))),IF(F100=0,"",CONCATENATE("(OH)",IF(F100&gt;1,VALUE(F100),""))),IF(G100=0,"",CONCATENATE("(OH2)",IF(G100&gt;1,VALUE(G100),""))))),"]",IF(M100="","",IF(J100&gt;1,(CONCATENATE(VALUE(J100),"+")),"+")))))</f>
        <v>[Al3 O2(OH)3(OH2)3]2+</v>
      </c>
    </row>
    <row r="101" s="4" customFormat="true" ht="14.05" hidden="false" customHeight="false" outlineLevel="0" collapsed="false">
      <c r="A101" s="5" t="n">
        <v>4</v>
      </c>
      <c r="B101" s="5" t="n">
        <v>0</v>
      </c>
      <c r="C101" s="5" t="n">
        <v>0</v>
      </c>
      <c r="D101" s="5" t="n">
        <v>5</v>
      </c>
      <c r="E101" s="5" t="n">
        <v>0</v>
      </c>
      <c r="F101" s="5" t="n">
        <v>12</v>
      </c>
      <c r="G101" s="5" t="n">
        <v>0</v>
      </c>
      <c r="H101" s="5" t="n">
        <v>0</v>
      </c>
      <c r="I101" s="5" t="n">
        <v>339</v>
      </c>
      <c r="J101" s="5" t="n">
        <v>3</v>
      </c>
      <c r="K101" s="6" t="n">
        <v>113</v>
      </c>
      <c r="L101" s="7" t="n">
        <v>113</v>
      </c>
      <c r="M101" s="5" t="s">
        <v>30</v>
      </c>
      <c r="N101" s="5" t="str">
        <f aca="false">IF(L101="","",IF(M101="","",CONCATENATE("[",IF(M101="","",CONCATENATE("Al",IF(D101&gt;1,VALUE(D101),""),IF(E101=0,"",CONCATENATE(" O",IF(E101&gt;1,VALUE(E101),""))),IF(F101=0,"",CONCATENATE("(OH)",IF(F101&gt;1,VALUE(F101),""))),IF(G101=0,"",CONCATENATE("(OH2)",IF(G101&gt;1,VALUE(G101),""))))),"]",IF(M101="","",IF(J101&gt;1,(CONCATENATE(VALUE(J101),"+")),"+")))))</f>
        <v>[Al5(OH)12]3+</v>
      </c>
    </row>
    <row r="102" s="4" customFormat="true" ht="14.05" hidden="false" customHeight="false" outlineLevel="0" collapsed="false">
      <c r="A102" s="5" t="n">
        <v>4</v>
      </c>
      <c r="B102" s="5" t="n">
        <v>0</v>
      </c>
      <c r="C102" s="5" t="n">
        <v>0</v>
      </c>
      <c r="D102" s="5" t="n">
        <v>5</v>
      </c>
      <c r="E102" s="5" t="n">
        <v>2</v>
      </c>
      <c r="F102" s="5" t="n">
        <v>8</v>
      </c>
      <c r="G102" s="5" t="n">
        <v>2</v>
      </c>
      <c r="H102" s="5" t="n">
        <v>0</v>
      </c>
      <c r="I102" s="5" t="n">
        <v>339</v>
      </c>
      <c r="J102" s="5" t="n">
        <v>3</v>
      </c>
      <c r="K102" s="6" t="n">
        <v>113</v>
      </c>
      <c r="L102" s="7" t="n">
        <v>113</v>
      </c>
      <c r="M102" s="5" t="s">
        <v>30</v>
      </c>
      <c r="N102" s="5" t="str">
        <f aca="false">IF(L102="","",IF(M102="","",CONCATENATE("[",IF(M102="","",CONCATENATE("Al",IF(D102&gt;1,VALUE(D102),""),IF(E102=0,"",CONCATENATE(" O",IF(E102&gt;1,VALUE(E102),""))),IF(F102=0,"",CONCATENATE("(OH)",IF(F102&gt;1,VALUE(F102),""))),IF(G102=0,"",CONCATENATE("(OH2)",IF(G102&gt;1,VALUE(G102),""))))),"]",IF(M102="","",IF(J102&gt;1,(CONCATENATE(VALUE(J102),"+")),"+")))))</f>
        <v>[Al5 O2(OH)8(OH2)2]3+</v>
      </c>
    </row>
    <row r="103" s="4" customFormat="true" ht="14.05" hidden="false" customHeight="false" outlineLevel="0" collapsed="false">
      <c r="A103" s="5" t="n">
        <v>4</v>
      </c>
      <c r="B103" s="5" t="n">
        <v>0</v>
      </c>
      <c r="C103" s="5" t="n">
        <v>0</v>
      </c>
      <c r="D103" s="5" t="n">
        <v>5</v>
      </c>
      <c r="E103" s="5" t="n">
        <v>4</v>
      </c>
      <c r="F103" s="5" t="n">
        <v>4</v>
      </c>
      <c r="G103" s="5" t="n">
        <v>4</v>
      </c>
      <c r="H103" s="5" t="n">
        <v>0</v>
      </c>
      <c r="I103" s="5" t="n">
        <v>339</v>
      </c>
      <c r="J103" s="5" t="n">
        <v>3</v>
      </c>
      <c r="K103" s="6" t="n">
        <v>113</v>
      </c>
      <c r="L103" s="7" t="n">
        <v>113</v>
      </c>
      <c r="M103" s="5" t="s">
        <v>30</v>
      </c>
      <c r="N103" s="5" t="str">
        <f aca="false">IF(L103="","",IF(M103="","",CONCATENATE("[",IF(M103="","",CONCATENATE("Al",IF(D103&gt;1,VALUE(D103),""),IF(E103=0,"",CONCATENATE(" O",IF(E103&gt;1,VALUE(E103),""))),IF(F103=0,"",CONCATENATE("(OH)",IF(F103&gt;1,VALUE(F103),""))),IF(G103=0,"",CONCATENATE("(OH2)",IF(G103&gt;1,VALUE(G103),""))))),"]",IF(M103="","",IF(J103&gt;1,(CONCATENATE(VALUE(J103),"+")),"+")))))</f>
        <v>[Al5 O4(OH)4(OH2)4]3+</v>
      </c>
    </row>
    <row r="104" s="4" customFormat="true" ht="14.05" hidden="false" customHeight="false" outlineLevel="0" collapsed="false">
      <c r="A104" s="5" t="n">
        <v>4</v>
      </c>
      <c r="B104" s="5" t="n">
        <v>0</v>
      </c>
      <c r="C104" s="5" t="n">
        <v>0</v>
      </c>
      <c r="D104" s="3" t="n">
        <v>5</v>
      </c>
      <c r="E104" s="3" t="n">
        <v>6</v>
      </c>
      <c r="F104" s="5" t="n">
        <v>0</v>
      </c>
      <c r="G104" s="5" t="n">
        <v>6</v>
      </c>
      <c r="H104" s="5" t="n">
        <v>0</v>
      </c>
      <c r="I104" s="5" t="n">
        <v>339</v>
      </c>
      <c r="J104" s="5" t="n">
        <v>3</v>
      </c>
      <c r="K104" s="6" t="n">
        <v>113</v>
      </c>
      <c r="L104" s="7" t="n">
        <v>113</v>
      </c>
      <c r="M104" s="5" t="s">
        <v>30</v>
      </c>
      <c r="N104" s="5" t="str">
        <f aca="false">IF(L104="","",IF(M104="","",CONCATENATE("[",IF(M104="","",CONCATENATE("Al",IF(D104&gt;1,VALUE(D104),""),IF(E104=0,"",CONCATENATE(" O",IF(E104&gt;1,VALUE(E104),""))),IF(F104=0,"",CONCATENATE("(OH)",IF(F104&gt;1,VALUE(F104),""))),IF(G104=0,"",CONCATENATE("(OH2)",IF(G104&gt;1,VALUE(G104),""))))),"]",IF(M104="","",IF(J104&gt;1,(CONCATENATE(VALUE(J104),"+")),"+")))))</f>
        <v>[Al5 O6(OH2)6]3+</v>
      </c>
    </row>
    <row r="105" s="4" customFormat="true" ht="14.05" hidden="false" customHeight="false" outlineLevel="0" collapsed="false">
      <c r="A105" s="5" t="n">
        <v>4</v>
      </c>
      <c r="B105" s="5" t="n">
        <v>0</v>
      </c>
      <c r="C105" s="5" t="n">
        <v>0</v>
      </c>
      <c r="D105" s="5" t="n">
        <v>6</v>
      </c>
      <c r="E105" s="5" t="n">
        <v>2</v>
      </c>
      <c r="F105" s="5" t="n">
        <v>11</v>
      </c>
      <c r="G105" s="5" t="n">
        <v>1</v>
      </c>
      <c r="H105" s="5" t="n">
        <v>0</v>
      </c>
      <c r="I105" s="5" t="n">
        <v>399</v>
      </c>
      <c r="J105" s="5" t="n">
        <v>3</v>
      </c>
      <c r="K105" s="6" t="n">
        <v>133</v>
      </c>
      <c r="L105" s="7" t="n">
        <v>133</v>
      </c>
      <c r="M105" s="5" t="s">
        <v>30</v>
      </c>
      <c r="N105" s="5" t="str">
        <f aca="false">IF(L105="","",IF(M105="","",CONCATENATE("[",IF(M105="","",CONCATENATE("Al",IF(D105&gt;1,VALUE(D105),""),IF(E105=0,"",CONCATENATE(" O",IF(E105&gt;1,VALUE(E105),""))),IF(F105=0,"",CONCATENATE("(OH)",IF(F105&gt;1,VALUE(F105),""))),IF(G105=0,"",CONCATENATE("(OH2)",IF(G105&gt;1,VALUE(G105),""))))),"]",IF(M105="","",IF(J105&gt;1,(CONCATENATE(VALUE(J105),"+")),"+")))))</f>
        <v>[Al6 O2(OH)11(OH2)]3+</v>
      </c>
    </row>
    <row r="106" s="4" customFormat="true" ht="14.05" hidden="false" customHeight="false" outlineLevel="0" collapsed="false">
      <c r="A106" s="5" t="n">
        <v>4</v>
      </c>
      <c r="B106" s="5" t="n">
        <v>0</v>
      </c>
      <c r="C106" s="5" t="n">
        <v>0</v>
      </c>
      <c r="D106" s="5" t="n">
        <v>6</v>
      </c>
      <c r="E106" s="5" t="n">
        <v>4</v>
      </c>
      <c r="F106" s="5" t="n">
        <v>7</v>
      </c>
      <c r="G106" s="5" t="n">
        <v>3</v>
      </c>
      <c r="H106" s="5" t="n">
        <v>0</v>
      </c>
      <c r="I106" s="5" t="n">
        <v>399</v>
      </c>
      <c r="J106" s="5" t="n">
        <v>3</v>
      </c>
      <c r="K106" s="6" t="n">
        <v>133</v>
      </c>
      <c r="L106" s="7" t="n">
        <v>133</v>
      </c>
      <c r="M106" s="5" t="s">
        <v>30</v>
      </c>
      <c r="N106" s="5" t="str">
        <f aca="false">IF(L106="","",IF(M106="","",CONCATENATE("[",IF(M106="","",CONCATENATE("Al",IF(D106&gt;1,VALUE(D106),""),IF(E106=0,"",CONCATENATE(" O",IF(E106&gt;1,VALUE(E106),""))),IF(F106=0,"",CONCATENATE("(OH)",IF(F106&gt;1,VALUE(F106),""))),IF(G106=0,"",CONCATENATE("(OH2)",IF(G106&gt;1,VALUE(G106),""))))),"]",IF(M106="","",IF(J106&gt;1,(CONCATENATE(VALUE(J106),"+")),"+")))))</f>
        <v>[Al6 O4(OH)7(OH2)3]3+</v>
      </c>
    </row>
    <row r="107" s="4" customFormat="true" ht="14.05" hidden="false" customHeight="false" outlineLevel="0" collapsed="false">
      <c r="A107" s="5" t="n">
        <v>4</v>
      </c>
      <c r="B107" s="5" t="n">
        <v>0</v>
      </c>
      <c r="C107" s="5" t="n">
        <v>0</v>
      </c>
      <c r="D107" s="5" t="n">
        <v>6</v>
      </c>
      <c r="E107" s="5" t="n">
        <v>6</v>
      </c>
      <c r="F107" s="5" t="n">
        <v>3</v>
      </c>
      <c r="G107" s="5" t="n">
        <v>5</v>
      </c>
      <c r="H107" s="5" t="n">
        <v>0</v>
      </c>
      <c r="I107" s="5" t="n">
        <v>399</v>
      </c>
      <c r="J107" s="5" t="n">
        <v>3</v>
      </c>
      <c r="K107" s="6" t="n">
        <v>133</v>
      </c>
      <c r="L107" s="7" t="n">
        <v>133</v>
      </c>
      <c r="M107" s="5" t="s">
        <v>30</v>
      </c>
      <c r="N107" s="5" t="str">
        <f aca="false">IF(L107="","",IF(M107="","",CONCATENATE("[",IF(M107="","",CONCATENATE("Al",IF(D107&gt;1,VALUE(D107),""),IF(E107=0,"",CONCATENATE(" O",IF(E107&gt;1,VALUE(E107),""))),IF(F107=0,"",CONCATENATE("(OH)",IF(F107&gt;1,VALUE(F107),""))),IF(G107=0,"",CONCATENATE("(OH2)",IF(G107&gt;1,VALUE(G107),""))))),"]",IF(M107="","",IF(J107&gt;1,(CONCATENATE(VALUE(J107),"+")),"+")))))</f>
        <v>[Al6 O6(OH)3(OH2)5]3+</v>
      </c>
    </row>
    <row r="108" s="4" customFormat="true" ht="14.05" hidden="false" customHeight="false" outlineLevel="0" collapsed="false">
      <c r="A108" s="5" t="n">
        <v>4</v>
      </c>
      <c r="B108" s="5" t="n">
        <v>0</v>
      </c>
      <c r="C108" s="5" t="n">
        <v>0</v>
      </c>
      <c r="D108" s="5" t="n">
        <v>4</v>
      </c>
      <c r="E108" s="5" t="n">
        <v>0</v>
      </c>
      <c r="F108" s="5" t="n">
        <v>10</v>
      </c>
      <c r="G108" s="5" t="n">
        <v>0</v>
      </c>
      <c r="H108" s="5" t="n">
        <v>0</v>
      </c>
      <c r="I108" s="5" t="n">
        <v>278</v>
      </c>
      <c r="J108" s="5" t="n">
        <v>2</v>
      </c>
      <c r="K108" s="6" t="n">
        <v>139</v>
      </c>
      <c r="L108" s="7" t="n">
        <v>139</v>
      </c>
      <c r="M108" s="5" t="s">
        <v>30</v>
      </c>
      <c r="N108" s="5" t="str">
        <f aca="false">IF(L108="","",IF(M108="","",CONCATENATE("[",IF(M108="","",CONCATENATE("Al",IF(D108&gt;1,VALUE(D108),""),IF(E108=0,"",CONCATENATE(" O",IF(E108&gt;1,VALUE(E108),""))),IF(F108=0,"",CONCATENATE("(OH)",IF(F108&gt;1,VALUE(F108),""))),IF(G108=0,"",CONCATENATE("(OH2)",IF(G108&gt;1,VALUE(G108),""))))),"]",IF(M108="","",IF(J108&gt;1,(CONCATENATE(VALUE(J108),"+")),"+")))))</f>
        <v>[Al4(OH)10]2+</v>
      </c>
    </row>
    <row r="109" s="4" customFormat="true" ht="14.05" hidden="false" customHeight="false" outlineLevel="0" collapsed="false">
      <c r="A109" s="5" t="n">
        <v>4</v>
      </c>
      <c r="B109" s="5" t="n">
        <v>0</v>
      </c>
      <c r="C109" s="5" t="n">
        <v>0</v>
      </c>
      <c r="D109" s="5" t="n">
        <v>4</v>
      </c>
      <c r="E109" s="5" t="n">
        <v>2</v>
      </c>
      <c r="F109" s="5" t="n">
        <v>6</v>
      </c>
      <c r="G109" s="5" t="n">
        <v>2</v>
      </c>
      <c r="H109" s="5" t="n">
        <v>0</v>
      </c>
      <c r="I109" s="5" t="n">
        <v>278</v>
      </c>
      <c r="J109" s="5" t="n">
        <v>2</v>
      </c>
      <c r="K109" s="6" t="n">
        <v>139</v>
      </c>
      <c r="L109" s="7" t="n">
        <v>139</v>
      </c>
      <c r="M109" s="5" t="s">
        <v>30</v>
      </c>
      <c r="N109" s="5" t="str">
        <f aca="false">IF(L109="","",IF(M109="","",CONCATENATE("[",IF(M109="","",CONCATENATE("Al",IF(D109&gt;1,VALUE(D109),""),IF(E109=0,"",CONCATENATE(" O",IF(E109&gt;1,VALUE(E109),""))),IF(F109=0,"",CONCATENATE("(OH)",IF(F109&gt;1,VALUE(F109),""))),IF(G109=0,"",CONCATENATE("(OH2)",IF(G109&gt;1,VALUE(G109),""))))),"]",IF(M109="","",IF(J109&gt;1,(CONCATENATE(VALUE(J109),"+")),"+")))))</f>
        <v>[Al4 O2(OH)6(OH2)2]2+</v>
      </c>
    </row>
    <row r="110" s="4" customFormat="true" ht="14.05" hidden="false" customHeight="false" outlineLevel="0" collapsed="false">
      <c r="A110" s="5" t="n">
        <v>4</v>
      </c>
      <c r="B110" s="5" t="n">
        <v>0</v>
      </c>
      <c r="C110" s="5" t="n">
        <v>0</v>
      </c>
      <c r="D110" s="5" t="n">
        <v>4</v>
      </c>
      <c r="E110" s="5" t="n">
        <v>4</v>
      </c>
      <c r="F110" s="5" t="n">
        <v>2</v>
      </c>
      <c r="G110" s="5" t="n">
        <v>4</v>
      </c>
      <c r="H110" s="5" t="n">
        <v>0</v>
      </c>
      <c r="I110" s="5" t="n">
        <v>278</v>
      </c>
      <c r="J110" s="5" t="n">
        <v>2</v>
      </c>
      <c r="K110" s="6" t="n">
        <v>139</v>
      </c>
      <c r="L110" s="7" t="n">
        <v>139</v>
      </c>
      <c r="M110" s="5" t="s">
        <v>30</v>
      </c>
      <c r="N110" s="5" t="str">
        <f aca="false">IF(L110="","",IF(M110="","",CONCATENATE("[",IF(M110="","",CONCATENATE("Al",IF(D110&gt;1,VALUE(D110),""),IF(E110=0,"",CONCATENATE(" O",IF(E110&gt;1,VALUE(E110),""))),IF(F110=0,"",CONCATENATE("(OH)",IF(F110&gt;1,VALUE(F110),""))),IF(G110=0,"",CONCATENATE("(OH2)",IF(G110&gt;1,VALUE(G110),""))))),"]",IF(M110="","",IF(J110&gt;1,(CONCATENATE(VALUE(J110),"+")),"+")))))</f>
        <v>[Al4 O4(OH)2(OH2)4]2+</v>
      </c>
    </row>
    <row r="111" s="4" customFormat="true" ht="14.05" hidden="false" customHeight="false" outlineLevel="0" collapsed="false">
      <c r="A111" s="5" t="n">
        <v>4</v>
      </c>
      <c r="B111" s="5" t="n">
        <v>0</v>
      </c>
      <c r="C111" s="5" t="n">
        <v>0</v>
      </c>
      <c r="D111" s="5" t="n">
        <v>2</v>
      </c>
      <c r="E111" s="5" t="n">
        <v>0</v>
      </c>
      <c r="F111" s="5" t="n">
        <v>5</v>
      </c>
      <c r="G111" s="5" t="n">
        <v>1</v>
      </c>
      <c r="H111" s="5" t="n">
        <v>0</v>
      </c>
      <c r="I111" s="5" t="n">
        <v>157</v>
      </c>
      <c r="J111" s="5" t="n">
        <v>1</v>
      </c>
      <c r="K111" s="6" t="n">
        <v>157</v>
      </c>
      <c r="L111" s="7" t="n">
        <v>157</v>
      </c>
      <c r="M111" s="5" t="s">
        <v>30</v>
      </c>
      <c r="N111" s="5" t="str">
        <f aca="false">IF(L111="","",IF(M111="","",CONCATENATE("[",IF(M111="","",CONCATENATE("Al",IF(D111&gt;1,VALUE(D111),""),IF(E111=0,"",CONCATENATE(" O",IF(E111&gt;1,VALUE(E111),""))),IF(F111=0,"",CONCATENATE("(OH)",IF(F111&gt;1,VALUE(F111),""))),IF(G111=0,"",CONCATENATE("(OH2)",IF(G111&gt;1,VALUE(G111),""))))),"]",IF(M111="","",IF(J111&gt;1,(CONCATENATE(VALUE(J111),"+")),"+")))))</f>
        <v>[Al2(OH)5(OH2)]+</v>
      </c>
    </row>
    <row r="112" s="4" customFormat="true" ht="14.05" hidden="false" customHeight="false" outlineLevel="0" collapsed="false">
      <c r="A112" s="5" t="n">
        <v>4</v>
      </c>
      <c r="B112" s="5" t="n">
        <v>0</v>
      </c>
      <c r="C112" s="5" t="n">
        <v>0</v>
      </c>
      <c r="D112" s="5" t="n">
        <v>2</v>
      </c>
      <c r="E112" s="5" t="n">
        <v>2</v>
      </c>
      <c r="F112" s="5" t="n">
        <v>1</v>
      </c>
      <c r="G112" s="5" t="n">
        <v>3</v>
      </c>
      <c r="H112" s="5" t="n">
        <v>0</v>
      </c>
      <c r="I112" s="5" t="n">
        <v>157</v>
      </c>
      <c r="J112" s="5" t="n">
        <v>1</v>
      </c>
      <c r="K112" s="6" t="n">
        <v>157</v>
      </c>
      <c r="L112" s="7" t="n">
        <v>157</v>
      </c>
      <c r="M112" s="5" t="s">
        <v>30</v>
      </c>
      <c r="N112" s="5" t="str">
        <f aca="false">IF(L112="","",IF(M112="","",CONCATENATE("[",IF(M112="","",CONCATENATE("Al",IF(D112&gt;1,VALUE(D112),""),IF(E112=0,"",CONCATENATE(" O",IF(E112&gt;1,VALUE(E112),""))),IF(F112=0,"",CONCATENATE("(OH)",IF(F112&gt;1,VALUE(F112),""))),IF(G112=0,"",CONCATENATE("(OH2)",IF(G112&gt;1,VALUE(G112),""))))),"]",IF(M112="","",IF(J112&gt;1,(CONCATENATE(VALUE(J112),"+")),"+")))))</f>
        <v>[Al2 O2(OH)(OH2)3]+</v>
      </c>
    </row>
    <row r="113" s="4" customFormat="true" ht="14.05" hidden="false" customHeight="false" outlineLevel="0" collapsed="false">
      <c r="A113" s="5" t="n">
        <v>4</v>
      </c>
      <c r="B113" s="5" t="n">
        <v>0</v>
      </c>
      <c r="C113" s="5" t="n">
        <v>0</v>
      </c>
      <c r="D113" s="5" t="n">
        <v>5</v>
      </c>
      <c r="E113" s="5" t="n">
        <v>2</v>
      </c>
      <c r="F113" s="5" t="n">
        <v>9</v>
      </c>
      <c r="G113" s="5" t="n">
        <v>1</v>
      </c>
      <c r="H113" s="5" t="n">
        <v>0</v>
      </c>
      <c r="I113" s="5" t="n">
        <v>338</v>
      </c>
      <c r="J113" s="5" t="n">
        <v>2</v>
      </c>
      <c r="K113" s="6" t="n">
        <v>169</v>
      </c>
      <c r="L113" s="7" t="n">
        <v>169</v>
      </c>
      <c r="M113" s="5" t="s">
        <v>30</v>
      </c>
      <c r="N113" s="5" t="str">
        <f aca="false">IF(L113="","",IF(M113="","",CONCATENATE("[",IF(M113="","",CONCATENATE("Al",IF(D113&gt;1,VALUE(D113),""),IF(E113=0,"",CONCATENATE(" O",IF(E113&gt;1,VALUE(E113),""))),IF(F113=0,"",CONCATENATE("(OH)",IF(F113&gt;1,VALUE(F113),""))),IF(G113=0,"",CONCATENATE("(OH2)",IF(G113&gt;1,VALUE(G113),""))))),"]",IF(M113="","",IF(J113&gt;1,(CONCATENATE(VALUE(J113),"+")),"+")))))</f>
        <v>[Al5 O2(OH)9(OH2)]2+</v>
      </c>
    </row>
    <row r="114" s="4" customFormat="true" ht="14.05" hidden="false" customHeight="false" outlineLevel="0" collapsed="false">
      <c r="A114" s="5" t="n">
        <v>4</v>
      </c>
      <c r="B114" s="5" t="n">
        <v>0</v>
      </c>
      <c r="C114" s="5" t="n">
        <v>0</v>
      </c>
      <c r="D114" s="5" t="n">
        <v>5</v>
      </c>
      <c r="E114" s="5" t="n">
        <v>4</v>
      </c>
      <c r="F114" s="5" t="n">
        <v>5</v>
      </c>
      <c r="G114" s="5" t="n">
        <v>3</v>
      </c>
      <c r="H114" s="5" t="n">
        <v>0</v>
      </c>
      <c r="I114" s="5" t="n">
        <v>338</v>
      </c>
      <c r="J114" s="5" t="n">
        <v>2</v>
      </c>
      <c r="K114" s="6" t="n">
        <v>169</v>
      </c>
      <c r="L114" s="7" t="n">
        <v>169</v>
      </c>
      <c r="M114" s="5" t="s">
        <v>30</v>
      </c>
      <c r="N114" s="5" t="str">
        <f aca="false">IF(L114="","",IF(M114="","",CONCATENATE("[",IF(M114="","",CONCATENATE("Al",IF(D114&gt;1,VALUE(D114),""),IF(E114=0,"",CONCATENATE(" O",IF(E114&gt;1,VALUE(E114),""))),IF(F114=0,"",CONCATENATE("(OH)",IF(F114&gt;1,VALUE(F114),""))),IF(G114=0,"",CONCATENATE("(OH2)",IF(G114&gt;1,VALUE(G114),""))))),"]",IF(M114="","",IF(J114&gt;1,(CONCATENATE(VALUE(J114),"+")),"+")))))</f>
        <v>[Al5 O4(OH)5(OH2)3]2+</v>
      </c>
    </row>
    <row r="115" s="4" customFormat="true" ht="14.05" hidden="false" customHeight="false" outlineLevel="0" collapsed="false">
      <c r="A115" s="5" t="n">
        <v>4</v>
      </c>
      <c r="B115" s="5" t="n">
        <v>0</v>
      </c>
      <c r="C115" s="5" t="n">
        <v>0</v>
      </c>
      <c r="D115" s="5" t="n">
        <v>5</v>
      </c>
      <c r="E115" s="5" t="n">
        <v>6</v>
      </c>
      <c r="F115" s="5" t="n">
        <v>1</v>
      </c>
      <c r="G115" s="5" t="n">
        <v>5</v>
      </c>
      <c r="H115" s="5" t="n">
        <v>0</v>
      </c>
      <c r="I115" s="5" t="n">
        <v>338</v>
      </c>
      <c r="J115" s="5" t="n">
        <v>2</v>
      </c>
      <c r="K115" s="6" t="n">
        <v>169</v>
      </c>
      <c r="L115" s="7" t="n">
        <v>169</v>
      </c>
      <c r="M115" s="5" t="s">
        <v>30</v>
      </c>
      <c r="N115" s="5" t="str">
        <f aca="false">IF(L115="","",IF(M115="","",CONCATENATE("[",IF(M115="","",CONCATENATE("Al",IF(D115&gt;1,VALUE(D115),""),IF(E115=0,"",CONCATENATE(" O",IF(E115&gt;1,VALUE(E115),""))),IF(F115=0,"",CONCATENATE("(OH)",IF(F115&gt;1,VALUE(F115),""))),IF(G115=0,"",CONCATENATE("(OH2)",IF(G115&gt;1,VALUE(G115),""))))),"]",IF(M115="","",IF(J115&gt;1,(CONCATENATE(VALUE(J115),"+")),"+")))))</f>
        <v>[Al5 O6(OH)(OH2)5]2+</v>
      </c>
    </row>
    <row r="116" s="4" customFormat="true" ht="14.05" hidden="false" customHeight="false" outlineLevel="0" collapsed="false">
      <c r="A116" s="5" t="n">
        <v>4</v>
      </c>
      <c r="B116" s="5" t="n">
        <v>0</v>
      </c>
      <c r="C116" s="5" t="n">
        <v>0</v>
      </c>
      <c r="D116" s="5" t="n">
        <v>6</v>
      </c>
      <c r="E116" s="5" t="n">
        <v>2</v>
      </c>
      <c r="F116" s="5" t="n">
        <v>12</v>
      </c>
      <c r="G116" s="5" t="n">
        <v>0</v>
      </c>
      <c r="H116" s="5" t="n">
        <v>0</v>
      </c>
      <c r="I116" s="5" t="n">
        <v>398</v>
      </c>
      <c r="J116" s="5" t="n">
        <v>2</v>
      </c>
      <c r="K116" s="6" t="n">
        <v>199</v>
      </c>
      <c r="L116" s="7" t="n">
        <v>199</v>
      </c>
      <c r="M116" s="5" t="s">
        <v>30</v>
      </c>
      <c r="N116" s="5" t="str">
        <f aca="false">IF(L116="","",IF(M116="","",CONCATENATE("[",IF(M116="","",CONCATENATE("Al",IF(D116&gt;1,VALUE(D116),""),IF(E116=0,"",CONCATENATE(" O",IF(E116&gt;1,VALUE(E116),""))),IF(F116=0,"",CONCATENATE("(OH)",IF(F116&gt;1,VALUE(F116),""))),IF(G116=0,"",CONCATENATE("(OH2)",IF(G116&gt;1,VALUE(G116),""))))),"]",IF(M116="","",IF(J116&gt;1,(CONCATENATE(VALUE(J116),"+")),"+")))))</f>
        <v>[Al6 O2(OH)12]2+</v>
      </c>
    </row>
    <row r="117" s="4" customFormat="true" ht="14.05" hidden="false" customHeight="false" outlineLevel="0" collapsed="false">
      <c r="A117" s="5" t="n">
        <v>4</v>
      </c>
      <c r="B117" s="5" t="n">
        <v>0</v>
      </c>
      <c r="C117" s="5" t="n">
        <v>0</v>
      </c>
      <c r="D117" s="5" t="n">
        <v>6</v>
      </c>
      <c r="E117" s="5" t="n">
        <v>4</v>
      </c>
      <c r="F117" s="5" t="n">
        <v>8</v>
      </c>
      <c r="G117" s="5" t="n">
        <v>2</v>
      </c>
      <c r="H117" s="5" t="n">
        <v>0</v>
      </c>
      <c r="I117" s="5" t="n">
        <v>398</v>
      </c>
      <c r="J117" s="5" t="n">
        <v>2</v>
      </c>
      <c r="K117" s="6" t="n">
        <v>199</v>
      </c>
      <c r="L117" s="7" t="n">
        <v>199</v>
      </c>
      <c r="M117" s="5" t="s">
        <v>30</v>
      </c>
      <c r="N117" s="5" t="str">
        <f aca="false">IF(L117="","",IF(M117="","",CONCATENATE("[",IF(M117="","",CONCATENATE("Al",IF(D117&gt;1,VALUE(D117),""),IF(E117=0,"",CONCATENATE(" O",IF(E117&gt;1,VALUE(E117),""))),IF(F117=0,"",CONCATENATE("(OH)",IF(F117&gt;1,VALUE(F117),""))),IF(G117=0,"",CONCATENATE("(OH2)",IF(G117&gt;1,VALUE(G117),""))))),"]",IF(M117="","",IF(J117&gt;1,(CONCATENATE(VALUE(J117),"+")),"+")))))</f>
        <v>[Al6 O4(OH)8(OH2)2]2+</v>
      </c>
    </row>
    <row r="118" s="4" customFormat="true" ht="14.05" hidden="false" customHeight="false" outlineLevel="0" collapsed="false">
      <c r="A118" s="5" t="n">
        <v>4</v>
      </c>
      <c r="B118" s="5" t="n">
        <v>0</v>
      </c>
      <c r="C118" s="5" t="n">
        <v>0</v>
      </c>
      <c r="D118" s="5" t="n">
        <v>6</v>
      </c>
      <c r="E118" s="5" t="n">
        <v>6</v>
      </c>
      <c r="F118" s="5" t="n">
        <v>4</v>
      </c>
      <c r="G118" s="5" t="n">
        <v>4</v>
      </c>
      <c r="H118" s="5" t="n">
        <v>0</v>
      </c>
      <c r="I118" s="5" t="n">
        <v>398</v>
      </c>
      <c r="J118" s="5" t="n">
        <v>2</v>
      </c>
      <c r="K118" s="6" t="n">
        <v>199</v>
      </c>
      <c r="L118" s="7" t="n">
        <v>199</v>
      </c>
      <c r="M118" s="5" t="s">
        <v>30</v>
      </c>
      <c r="N118" s="5" t="str">
        <f aca="false">IF(L118="","",IF(M118="","",CONCATENATE("[",IF(M118="","",CONCATENATE("Al",IF(D118&gt;1,VALUE(D118),""),IF(E118=0,"",CONCATENATE(" O",IF(E118&gt;1,VALUE(E118),""))),IF(F118=0,"",CONCATENATE("(OH)",IF(F118&gt;1,VALUE(F118),""))),IF(G118=0,"",CONCATENATE("(OH2)",IF(G118&gt;1,VALUE(G118),""))))),"]",IF(M118="","",IF(J118&gt;1,(CONCATENATE(VALUE(J118),"+")),"+")))))</f>
        <v>[Al6 O6(OH)4(OH2)4]2+</v>
      </c>
    </row>
    <row r="119" s="4" customFormat="true" ht="14.05" hidden="false" customHeight="false" outlineLevel="0" collapsed="false">
      <c r="A119" s="5" t="n">
        <v>4</v>
      </c>
      <c r="B119" s="5" t="n">
        <v>0</v>
      </c>
      <c r="C119" s="5" t="n">
        <v>0</v>
      </c>
      <c r="D119" s="3" t="n">
        <v>6</v>
      </c>
      <c r="E119" s="3" t="n">
        <v>8</v>
      </c>
      <c r="F119" s="5" t="n">
        <v>0</v>
      </c>
      <c r="G119" s="5" t="n">
        <v>6</v>
      </c>
      <c r="H119" s="5" t="n">
        <v>0</v>
      </c>
      <c r="I119" s="5" t="n">
        <v>398</v>
      </c>
      <c r="J119" s="5" t="n">
        <v>2</v>
      </c>
      <c r="K119" s="6" t="n">
        <v>199</v>
      </c>
      <c r="L119" s="7" t="n">
        <v>199</v>
      </c>
      <c r="M119" s="5" t="s">
        <v>30</v>
      </c>
      <c r="N119" s="5" t="str">
        <f aca="false">IF(L119="","",IF(M119="","",CONCATENATE("[",IF(M119="","",CONCATENATE("Al",IF(D119&gt;1,VALUE(D119),""),IF(E119=0,"",CONCATENATE(" O",IF(E119&gt;1,VALUE(E119),""))),IF(F119=0,"",CONCATENATE("(OH)",IF(F119&gt;1,VALUE(F119),""))),IF(G119=0,"",CONCATENATE("(OH2)",IF(G119&gt;1,VALUE(G119),""))))),"]",IF(M119="","",IF(J119&gt;1,(CONCATENATE(VALUE(J119),"+")),"+")))))</f>
        <v>[Al6 O8(OH2)6]2+</v>
      </c>
    </row>
    <row r="120" s="4" customFormat="true" ht="14.05" hidden="false" customHeight="false" outlineLevel="0" collapsed="false">
      <c r="A120" s="5" t="n">
        <v>4</v>
      </c>
      <c r="B120" s="5" t="n">
        <v>0</v>
      </c>
      <c r="C120" s="5" t="n">
        <v>0</v>
      </c>
      <c r="D120" s="5" t="n">
        <v>3</v>
      </c>
      <c r="E120" s="5" t="n">
        <v>0</v>
      </c>
      <c r="F120" s="5" t="n">
        <v>8</v>
      </c>
      <c r="G120" s="5" t="n">
        <v>0</v>
      </c>
      <c r="H120" s="5" t="n">
        <v>0</v>
      </c>
      <c r="I120" s="5" t="n">
        <v>217</v>
      </c>
      <c r="J120" s="5" t="n">
        <v>1</v>
      </c>
      <c r="K120" s="6" t="n">
        <v>217</v>
      </c>
      <c r="L120" s="7" t="n">
        <v>217</v>
      </c>
      <c r="M120" s="5" t="s">
        <v>30</v>
      </c>
      <c r="N120" s="5" t="str">
        <f aca="false">IF(L120="","",IF(M120="","",CONCATENATE("[",IF(M120="","",CONCATENATE("Al",IF(D120&gt;1,VALUE(D120),""),IF(E120=0,"",CONCATENATE(" O",IF(E120&gt;1,VALUE(E120),""))),IF(F120=0,"",CONCATENATE("(OH)",IF(F120&gt;1,VALUE(F120),""))),IF(G120=0,"",CONCATENATE("(OH2)",IF(G120&gt;1,VALUE(G120),""))))),"]",IF(M120="","",IF(J120&gt;1,(CONCATENATE(VALUE(J120),"+")),"+")))))</f>
        <v>[Al3(OH)8]+</v>
      </c>
    </row>
    <row r="121" s="4" customFormat="true" ht="14.05" hidden="false" customHeight="false" outlineLevel="0" collapsed="false">
      <c r="A121" s="5" t="n">
        <v>4</v>
      </c>
      <c r="B121" s="5" t="n">
        <v>0</v>
      </c>
      <c r="C121" s="5" t="n">
        <v>0</v>
      </c>
      <c r="D121" s="5" t="n">
        <v>3</v>
      </c>
      <c r="E121" s="5" t="n">
        <v>2</v>
      </c>
      <c r="F121" s="5" t="n">
        <v>4</v>
      </c>
      <c r="G121" s="5" t="n">
        <v>2</v>
      </c>
      <c r="H121" s="5" t="n">
        <v>0</v>
      </c>
      <c r="I121" s="5" t="n">
        <v>217</v>
      </c>
      <c r="J121" s="5" t="n">
        <v>1</v>
      </c>
      <c r="K121" s="6" t="n">
        <v>217</v>
      </c>
      <c r="L121" s="7" t="n">
        <v>217</v>
      </c>
      <c r="M121" s="5" t="s">
        <v>30</v>
      </c>
      <c r="N121" s="5" t="str">
        <f aca="false">IF(L121="","",IF(M121="","",CONCATENATE("[",IF(M121="","",CONCATENATE("Al",IF(D121&gt;1,VALUE(D121),""),IF(E121=0,"",CONCATENATE(" O",IF(E121&gt;1,VALUE(E121),""))),IF(F121=0,"",CONCATENATE("(OH)",IF(F121&gt;1,VALUE(F121),""))),IF(G121=0,"",CONCATENATE("(OH2)",IF(G121&gt;1,VALUE(G121),""))))),"]",IF(M121="","",IF(J121&gt;1,(CONCATENATE(VALUE(J121),"+")),"+")))))</f>
        <v>[Al3 O2(OH)4(OH2)2]+</v>
      </c>
    </row>
    <row r="122" s="4" customFormat="true" ht="14.05" hidden="false" customHeight="false" outlineLevel="0" collapsed="false">
      <c r="A122" s="5" t="n">
        <v>4</v>
      </c>
      <c r="B122" s="5" t="n">
        <v>0</v>
      </c>
      <c r="C122" s="5" t="n">
        <v>0</v>
      </c>
      <c r="D122" s="5" t="n">
        <v>3</v>
      </c>
      <c r="E122" s="3" t="n">
        <v>4</v>
      </c>
      <c r="F122" s="5" t="n">
        <v>0</v>
      </c>
      <c r="G122" s="5" t="n">
        <v>4</v>
      </c>
      <c r="H122" s="5" t="n">
        <v>0</v>
      </c>
      <c r="I122" s="5" t="n">
        <v>217</v>
      </c>
      <c r="J122" s="5" t="n">
        <v>1</v>
      </c>
      <c r="K122" s="6" t="n">
        <v>217</v>
      </c>
      <c r="L122" s="7" t="n">
        <v>217</v>
      </c>
      <c r="M122" s="5" t="s">
        <v>30</v>
      </c>
      <c r="N122" s="5" t="str">
        <f aca="false">IF(L122="","",IF(M122="","",CONCATENATE("[",IF(M122="","",CONCATENATE("Al",IF(D122&gt;1,VALUE(D122),""),IF(E122=0,"",CONCATENATE(" O",IF(E122&gt;1,VALUE(E122),""))),IF(F122=0,"",CONCATENATE("(OH)",IF(F122&gt;1,VALUE(F122),""))),IF(G122=0,"",CONCATENATE("(OH2)",IF(G122&gt;1,VALUE(G122),""))))),"]",IF(M122="","",IF(J122&gt;1,(CONCATENATE(VALUE(J122),"+")),"+")))))</f>
        <v>[Al3 O4(OH2)4]+</v>
      </c>
    </row>
    <row r="123" s="4" customFormat="true" ht="14.05" hidden="false" customHeight="false" outlineLevel="0" collapsed="false">
      <c r="A123" s="5" t="n">
        <v>4</v>
      </c>
      <c r="B123" s="5" t="n">
        <v>0</v>
      </c>
      <c r="C123" s="5" t="n">
        <v>0</v>
      </c>
      <c r="D123" s="5" t="n">
        <v>4</v>
      </c>
      <c r="E123" s="5" t="n">
        <v>2</v>
      </c>
      <c r="F123" s="5" t="n">
        <v>7</v>
      </c>
      <c r="G123" s="5" t="n">
        <v>1</v>
      </c>
      <c r="H123" s="5" t="n">
        <v>0</v>
      </c>
      <c r="I123" s="5" t="n">
        <v>277</v>
      </c>
      <c r="J123" s="5" t="n">
        <v>1</v>
      </c>
      <c r="K123" s="6" t="n">
        <v>277</v>
      </c>
      <c r="L123" s="7" t="n">
        <v>277</v>
      </c>
      <c r="M123" s="5" t="s">
        <v>30</v>
      </c>
      <c r="N123" s="5" t="str">
        <f aca="false">IF(L123="","",IF(M123="","",CONCATENATE("[",IF(M123="","",CONCATENATE("Al",IF(D123&gt;1,VALUE(D123),""),IF(E123=0,"",CONCATENATE(" O",IF(E123&gt;1,VALUE(E123),""))),IF(F123=0,"",CONCATENATE("(OH)",IF(F123&gt;1,VALUE(F123),""))),IF(G123=0,"",CONCATENATE("(OH2)",IF(G123&gt;1,VALUE(G123),""))))),"]",IF(M123="","",IF(J123&gt;1,(CONCATENATE(VALUE(J123),"+")),"+")))))</f>
        <v>[Al4 O2(OH)7(OH2)]+</v>
      </c>
    </row>
    <row r="124" s="4" customFormat="true" ht="14.05" hidden="false" customHeight="false" outlineLevel="0" collapsed="false">
      <c r="A124" s="5" t="n">
        <v>4</v>
      </c>
      <c r="B124" s="5" t="n">
        <v>0</v>
      </c>
      <c r="C124" s="5" t="n">
        <v>0</v>
      </c>
      <c r="D124" s="5" t="n">
        <v>4</v>
      </c>
      <c r="E124" s="5" t="n">
        <v>4</v>
      </c>
      <c r="F124" s="5" t="n">
        <v>3</v>
      </c>
      <c r="G124" s="5" t="n">
        <v>3</v>
      </c>
      <c r="H124" s="5" t="n">
        <v>0</v>
      </c>
      <c r="I124" s="5" t="n">
        <v>277</v>
      </c>
      <c r="J124" s="5" t="n">
        <v>1</v>
      </c>
      <c r="K124" s="6" t="n">
        <v>277</v>
      </c>
      <c r="L124" s="7" t="n">
        <v>277</v>
      </c>
      <c r="M124" s="5" t="s">
        <v>30</v>
      </c>
      <c r="N124" s="5" t="str">
        <f aca="false">IF(L124="","",IF(M124="","",CONCATENATE("[",IF(M124="","",CONCATENATE("Al",IF(D124&gt;1,VALUE(D124),""),IF(E124=0,"",CONCATENATE(" O",IF(E124&gt;1,VALUE(E124),""))),IF(F124=0,"",CONCATENATE("(OH)",IF(F124&gt;1,VALUE(F124),""))),IF(G124=0,"",CONCATENATE("(OH2)",IF(G124&gt;1,VALUE(G124),""))))),"]",IF(M124="","",IF(J124&gt;1,(CONCATENATE(VALUE(J124),"+")),"+")))))</f>
        <v>[Al4 O4(OH)3(OH2)3]+</v>
      </c>
    </row>
    <row r="125" s="4" customFormat="true" ht="14.05" hidden="false" customHeight="false" outlineLevel="0" collapsed="false">
      <c r="A125" s="5" t="n">
        <v>4</v>
      </c>
      <c r="B125" s="5" t="n">
        <v>0</v>
      </c>
      <c r="C125" s="5" t="n">
        <v>0</v>
      </c>
      <c r="D125" s="5" t="n">
        <v>5</v>
      </c>
      <c r="E125" s="5" t="n">
        <v>2</v>
      </c>
      <c r="F125" s="5" t="n">
        <v>10</v>
      </c>
      <c r="G125" s="5" t="n">
        <v>0</v>
      </c>
      <c r="H125" s="5" t="n">
        <v>0</v>
      </c>
      <c r="I125" s="5" t="n">
        <v>337</v>
      </c>
      <c r="J125" s="5" t="n">
        <v>1</v>
      </c>
      <c r="K125" s="6" t="n">
        <v>337</v>
      </c>
      <c r="L125" s="7" t="n">
        <v>337</v>
      </c>
      <c r="M125" s="5" t="s">
        <v>30</v>
      </c>
      <c r="N125" s="5" t="str">
        <f aca="false">IF(L125="","",IF(M125="","",CONCATENATE("[",IF(M125="","",CONCATENATE("Al",IF(D125&gt;1,VALUE(D125),""),IF(E125=0,"",CONCATENATE(" O",IF(E125&gt;1,VALUE(E125),""))),IF(F125=0,"",CONCATENATE("(OH)",IF(F125&gt;1,VALUE(F125),""))),IF(G125=0,"",CONCATENATE("(OH2)",IF(G125&gt;1,VALUE(G125),""))))),"]",IF(M125="","",IF(J125&gt;1,(CONCATENATE(VALUE(J125),"+")),"+")))))</f>
        <v>[Al5 O2(OH)10]+</v>
      </c>
    </row>
    <row r="126" s="4" customFormat="true" ht="14.05" hidden="false" customHeight="false" outlineLevel="0" collapsed="false">
      <c r="A126" s="5" t="n">
        <v>4</v>
      </c>
      <c r="B126" s="5" t="n">
        <v>0</v>
      </c>
      <c r="C126" s="5" t="n">
        <v>0</v>
      </c>
      <c r="D126" s="5" t="n">
        <v>5</v>
      </c>
      <c r="E126" s="5" t="n">
        <v>4</v>
      </c>
      <c r="F126" s="5" t="n">
        <v>6</v>
      </c>
      <c r="G126" s="5" t="n">
        <v>2</v>
      </c>
      <c r="H126" s="5" t="n">
        <v>0</v>
      </c>
      <c r="I126" s="5" t="n">
        <v>337</v>
      </c>
      <c r="J126" s="5" t="n">
        <v>1</v>
      </c>
      <c r="K126" s="6" t="n">
        <v>337</v>
      </c>
      <c r="L126" s="7" t="n">
        <v>337</v>
      </c>
      <c r="M126" s="5" t="s">
        <v>30</v>
      </c>
      <c r="N126" s="5" t="str">
        <f aca="false">IF(L126="","",IF(M126="","",CONCATENATE("[",IF(M126="","",CONCATENATE("Al",IF(D126&gt;1,VALUE(D126),""),IF(E126=0,"",CONCATENATE(" O",IF(E126&gt;1,VALUE(E126),""))),IF(F126=0,"",CONCATENATE("(OH)",IF(F126&gt;1,VALUE(F126),""))),IF(G126=0,"",CONCATENATE("(OH2)",IF(G126&gt;1,VALUE(G126),""))))),"]",IF(M126="","",IF(J126&gt;1,(CONCATENATE(VALUE(J126),"+")),"+")))))</f>
        <v>[Al5 O4(OH)6(OH2)2]+</v>
      </c>
    </row>
    <row r="127" s="4" customFormat="true" ht="14.05" hidden="false" customHeight="false" outlineLevel="0" collapsed="false">
      <c r="A127" s="5" t="n">
        <v>4</v>
      </c>
      <c r="B127" s="5" t="n">
        <v>0</v>
      </c>
      <c r="C127" s="5" t="n">
        <v>0</v>
      </c>
      <c r="D127" s="5" t="n">
        <v>5</v>
      </c>
      <c r="E127" s="5" t="n">
        <v>6</v>
      </c>
      <c r="F127" s="5" t="n">
        <v>2</v>
      </c>
      <c r="G127" s="5" t="n">
        <v>4</v>
      </c>
      <c r="H127" s="5" t="n">
        <v>0</v>
      </c>
      <c r="I127" s="5" t="n">
        <v>337</v>
      </c>
      <c r="J127" s="5" t="n">
        <v>1</v>
      </c>
      <c r="K127" s="6" t="n">
        <v>337</v>
      </c>
      <c r="L127" s="7" t="n">
        <v>337</v>
      </c>
      <c r="M127" s="5" t="s">
        <v>30</v>
      </c>
      <c r="N127" s="5" t="str">
        <f aca="false">IF(L127="","",IF(M127="","",CONCATENATE("[",IF(M127="","",CONCATENATE("Al",IF(D127&gt;1,VALUE(D127),""),IF(E127=0,"",CONCATENATE(" O",IF(E127&gt;1,VALUE(E127),""))),IF(F127=0,"",CONCATENATE("(OH)",IF(F127&gt;1,VALUE(F127),""))),IF(G127=0,"",CONCATENATE("(OH2)",IF(G127&gt;1,VALUE(G127),""))))),"]",IF(M127="","",IF(J127&gt;1,(CONCATENATE(VALUE(J127),"+")),"+")))))</f>
        <v>[Al5 O6(OH)2(OH2)4]+</v>
      </c>
    </row>
    <row r="128" s="4" customFormat="true" ht="14.05" hidden="false" customHeight="false" outlineLevel="0" collapsed="false">
      <c r="A128" s="5" t="n">
        <v>4</v>
      </c>
      <c r="B128" s="5" t="n">
        <v>0</v>
      </c>
      <c r="C128" s="5" t="n">
        <v>0</v>
      </c>
      <c r="D128" s="5" t="n">
        <v>6</v>
      </c>
      <c r="E128" s="5" t="n">
        <v>4</v>
      </c>
      <c r="F128" s="5" t="n">
        <v>9</v>
      </c>
      <c r="G128" s="5" t="n">
        <v>1</v>
      </c>
      <c r="H128" s="5" t="n">
        <v>0</v>
      </c>
      <c r="I128" s="5" t="n">
        <v>397</v>
      </c>
      <c r="J128" s="5" t="n">
        <v>1</v>
      </c>
      <c r="K128" s="6" t="n">
        <v>397</v>
      </c>
      <c r="L128" s="7" t="n">
        <v>397</v>
      </c>
      <c r="M128" s="5" t="s">
        <v>30</v>
      </c>
      <c r="N128" s="5" t="str">
        <f aca="false">IF(L128="","",IF(M128="","",CONCATENATE("[",IF(M128="","",CONCATENATE("Al",IF(D128&gt;1,VALUE(D128),""),IF(E128=0,"",CONCATENATE(" O",IF(E128&gt;1,VALUE(E128),""))),IF(F128=0,"",CONCATENATE("(OH)",IF(F128&gt;1,VALUE(F128),""))),IF(G128=0,"",CONCATENATE("(OH2)",IF(G128&gt;1,VALUE(G128),""))))),"]",IF(M128="","",IF(J128&gt;1,(CONCATENATE(VALUE(J128),"+")),"+")))))</f>
        <v>[Al6 O4(OH)9(OH2)]+</v>
      </c>
    </row>
    <row r="129" s="4" customFormat="true" ht="14.05" hidden="false" customHeight="false" outlineLevel="0" collapsed="false">
      <c r="A129" s="5" t="n">
        <v>4</v>
      </c>
      <c r="B129" s="5" t="n">
        <v>0</v>
      </c>
      <c r="C129" s="5" t="n">
        <v>0</v>
      </c>
      <c r="D129" s="5" t="n">
        <v>6</v>
      </c>
      <c r="E129" s="5" t="n">
        <v>6</v>
      </c>
      <c r="F129" s="5" t="n">
        <v>5</v>
      </c>
      <c r="G129" s="5" t="n">
        <v>3</v>
      </c>
      <c r="H129" s="5" t="n">
        <v>0</v>
      </c>
      <c r="I129" s="5" t="n">
        <v>397</v>
      </c>
      <c r="J129" s="5" t="n">
        <v>1</v>
      </c>
      <c r="K129" s="6" t="n">
        <v>397</v>
      </c>
      <c r="L129" s="7" t="n">
        <v>397</v>
      </c>
      <c r="M129" s="5" t="s">
        <v>30</v>
      </c>
      <c r="N129" s="5" t="str">
        <f aca="false">IF(L129="","",IF(M129="","",CONCATENATE("[",IF(M129="","",CONCATENATE("Al",IF(D129&gt;1,VALUE(D129),""),IF(E129=0,"",CONCATENATE(" O",IF(E129&gt;1,VALUE(E129),""))),IF(F129=0,"",CONCATENATE("(OH)",IF(F129&gt;1,VALUE(F129),""))),IF(G129=0,"",CONCATENATE("(OH2)",IF(G129&gt;1,VALUE(G129),""))))),"]",IF(M129="","",IF(J129&gt;1,(CONCATENATE(VALUE(J129),"+")),"+")))))</f>
        <v>[Al6 O6(OH)5(OH2)3]+</v>
      </c>
    </row>
    <row r="130" s="4" customFormat="true" ht="14.05" hidden="false" customHeight="false" outlineLevel="0" collapsed="false">
      <c r="A130" s="5" t="n">
        <v>4</v>
      </c>
      <c r="B130" s="5" t="n">
        <v>0</v>
      </c>
      <c r="C130" s="5" t="n">
        <v>0</v>
      </c>
      <c r="D130" s="5" t="n">
        <v>6</v>
      </c>
      <c r="E130" s="5" t="n">
        <v>8</v>
      </c>
      <c r="F130" s="5" t="n">
        <v>1</v>
      </c>
      <c r="G130" s="5" t="n">
        <v>5</v>
      </c>
      <c r="H130" s="5" t="n">
        <v>0</v>
      </c>
      <c r="I130" s="5" t="n">
        <v>397</v>
      </c>
      <c r="J130" s="5" t="n">
        <v>1</v>
      </c>
      <c r="K130" s="6" t="n">
        <v>397</v>
      </c>
      <c r="L130" s="7" t="n">
        <v>397</v>
      </c>
      <c r="M130" s="5" t="s">
        <v>30</v>
      </c>
      <c r="N130" s="5" t="str">
        <f aca="false">IF(L130="","",IF(M130="","",CONCATENATE("[",IF(M130="","",CONCATENATE("Al",IF(D130&gt;1,VALUE(D130),""),IF(E130=0,"",CONCATENATE(" O",IF(E130&gt;1,VALUE(E130),""))),IF(F130=0,"",CONCATENATE("(OH)",IF(F130&gt;1,VALUE(F130),""))),IF(G130=0,"",CONCATENATE("(OH2)",IF(G130&gt;1,VALUE(G130),""))))),"]",IF(M130="","",IF(J130&gt;1,(CONCATENATE(VALUE(J130),"+")),"+")))))</f>
        <v>[Al6 O8(OH)(OH2)5]+</v>
      </c>
    </row>
  </sheetData>
  <printOptions headings="false" gridLines="false" gridLinesSet="true" horizontalCentered="false" verticalCentered="false"/>
  <pageMargins left="0.7" right="0.7" top="0.3" bottom="0.3" header="0.3" footer="0.3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3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2" zoomScaleNormal="72" zoomScalePageLayoutView="100" workbookViewId="0">
      <selection pane="topLeft" activeCell="A1" activeCellId="0" sqref="A1"/>
    </sheetView>
  </sheetViews>
  <sheetFormatPr defaultRowHeight="12.8"/>
  <cols>
    <col collapsed="false" hidden="false" max="10" min="1" style="0" width="8.63775510204082"/>
    <col collapsed="false" hidden="false" max="11" min="11" style="0" width="21.0612244897959"/>
    <col collapsed="false" hidden="false" max="12" min="12" style="0" width="12.1479591836735"/>
    <col collapsed="false" hidden="false" max="13" min="13" style="0" width="18.4948979591837"/>
    <col collapsed="false" hidden="false" max="14" min="14" style="0" width="29.0255102040816"/>
    <col collapsed="false" hidden="false" max="1025" min="15" style="0" width="8.63775510204082"/>
  </cols>
  <sheetData>
    <row r="1" s="4" customFormat="true" ht="14.0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3" t="s">
        <v>13</v>
      </c>
    </row>
    <row r="2" s="4" customFormat="true" ht="14.05" hidden="false" customHeight="false" outlineLevel="0" collapsed="false">
      <c r="A2" s="5" t="n">
        <v>4</v>
      </c>
      <c r="B2" s="5" t="n">
        <v>0</v>
      </c>
      <c r="C2" s="5" t="n">
        <v>0</v>
      </c>
      <c r="D2" s="3" t="n">
        <v>6</v>
      </c>
      <c r="E2" s="3" t="n">
        <v>0</v>
      </c>
      <c r="F2" s="5" t="n">
        <v>0</v>
      </c>
      <c r="G2" s="5" t="n">
        <v>14</v>
      </c>
      <c r="H2" s="5" t="n">
        <v>0</v>
      </c>
      <c r="I2" s="5" t="n">
        <v>414</v>
      </c>
      <c r="J2" s="5" t="n">
        <v>18</v>
      </c>
      <c r="K2" s="6" t="n">
        <v>23</v>
      </c>
      <c r="L2" s="7" t="n">
        <v>23</v>
      </c>
      <c r="M2" s="5" t="str">
        <f aca="false">IF(K2="no cation","",IF(L2="","non-candidate",""))</f>
        <v/>
      </c>
      <c r="N2" s="5" t="str">
        <f aca="false">IF(L2="","",IF(M2="","",CONCATENATE("[",IF(M2="","",CONCATENATE("Al",IF(D2&gt;1,VALUE(D2),""),IF(E2=0,"",CONCATENATE(" O",IF(E2&gt;1,VALUE(E2),""))),IF(F2=0,"",CONCATENATE("(OH)",IF(F2&gt;1,VALUE(F2),""))),IF(G2=0,"",CONCATENATE("(OH2)",IF(G2&gt;1,VALUE(G2),""))))),"]",IF(M2="","",IF(J2&gt;1,(CONCATENATE(VALUE(J2),"+")),"+")))))</f>
        <v/>
      </c>
    </row>
    <row r="3" s="4" customFormat="true" ht="14.05" hidden="false" customHeight="false" outlineLevel="0" collapsed="false">
      <c r="A3" s="5" t="n">
        <v>4</v>
      </c>
      <c r="B3" s="5" t="n">
        <v>0</v>
      </c>
      <c r="C3" s="5" t="n">
        <v>0</v>
      </c>
      <c r="D3" s="3" t="n">
        <v>5</v>
      </c>
      <c r="E3" s="3" t="n">
        <v>0</v>
      </c>
      <c r="F3" s="5" t="n">
        <v>0</v>
      </c>
      <c r="G3" s="5" t="n">
        <v>12</v>
      </c>
      <c r="H3" s="5" t="n">
        <v>0</v>
      </c>
      <c r="I3" s="5" t="n">
        <v>351</v>
      </c>
      <c r="J3" s="5" t="n">
        <v>15</v>
      </c>
      <c r="K3" s="6" t="n">
        <v>23.4</v>
      </c>
      <c r="L3" s="7" t="n">
        <v>23.4</v>
      </c>
      <c r="M3" s="5" t="str">
        <f aca="false">IF(K3="no cation","",IF(L3="","non-candidate",""))</f>
        <v/>
      </c>
      <c r="N3" s="5" t="str">
        <f aca="false">IF(L3="","",IF(M3="","",CONCATENATE("[",IF(M3="","",CONCATENATE("Al",IF(D3&gt;1,VALUE(D3),""),IF(E3=0,"",CONCATENATE(" O",IF(E3&gt;1,VALUE(E3),""))),IF(F3=0,"",CONCATENATE("(OH)",IF(F3&gt;1,VALUE(F3),""))),IF(G3=0,"",CONCATENATE("(OH2)",IF(G3&gt;1,VALUE(G3),""))))),"]",IF(M3="","",IF(J3&gt;1,(CONCATENATE(VALUE(J3),"+")),"+")))))</f>
        <v/>
      </c>
    </row>
    <row r="4" s="4" customFormat="true" ht="14.05" hidden="false" customHeight="false" outlineLevel="0" collapsed="false">
      <c r="A4" s="5" t="n">
        <v>4</v>
      </c>
      <c r="B4" s="5" t="n">
        <v>0</v>
      </c>
      <c r="C4" s="5" t="n">
        <v>0</v>
      </c>
      <c r="D4" s="3" t="n">
        <v>4</v>
      </c>
      <c r="E4" s="3" t="n">
        <v>0</v>
      </c>
      <c r="F4" s="5" t="n">
        <v>0</v>
      </c>
      <c r="G4" s="5" t="n">
        <v>10</v>
      </c>
      <c r="H4" s="5" t="n">
        <v>0</v>
      </c>
      <c r="I4" s="5" t="n">
        <v>288</v>
      </c>
      <c r="J4" s="5" t="n">
        <v>12</v>
      </c>
      <c r="K4" s="6" t="n">
        <v>24</v>
      </c>
      <c r="L4" s="7" t="n">
        <v>24</v>
      </c>
      <c r="M4" s="5" t="str">
        <f aca="false">IF(K4="no cation","",IF(L4="","non-candidate",""))</f>
        <v/>
      </c>
      <c r="N4" s="5" t="str">
        <f aca="false">IF(L4="","",IF(M4="","",CONCATENATE("[",IF(M4="","",CONCATENATE("Al",IF(D4&gt;1,VALUE(D4),""),IF(E4=0,"",CONCATENATE(" O",IF(E4&gt;1,VALUE(E4),""))),IF(F4=0,"",CONCATENATE("(OH)",IF(F4&gt;1,VALUE(F4),""))),IF(G4=0,"",CONCATENATE("(OH2)",IF(G4&gt;1,VALUE(G4),""))))),"]",IF(M4="","",IF(J4&gt;1,(CONCATENATE(VALUE(J4),"+")),"+")))))</f>
        <v/>
      </c>
    </row>
    <row r="5" s="4" customFormat="true" ht="14.05" hidden="false" customHeight="false" outlineLevel="0" collapsed="false">
      <c r="A5" s="5" t="n">
        <v>4</v>
      </c>
      <c r="B5" s="5" t="n">
        <v>0</v>
      </c>
      <c r="C5" s="5" t="n">
        <v>0</v>
      </c>
      <c r="D5" s="5" t="n">
        <v>6</v>
      </c>
      <c r="E5" s="5" t="n">
        <v>0</v>
      </c>
      <c r="F5" s="5" t="n">
        <v>1</v>
      </c>
      <c r="G5" s="5" t="n">
        <v>13</v>
      </c>
      <c r="H5" s="5" t="n">
        <v>0</v>
      </c>
      <c r="I5" s="5" t="n">
        <v>413</v>
      </c>
      <c r="J5" s="5" t="n">
        <v>17</v>
      </c>
      <c r="K5" s="6" t="n">
        <v>24.2941176470588</v>
      </c>
      <c r="L5" s="7" t="n">
        <v>24.2941176470588</v>
      </c>
      <c r="M5" s="5" t="str">
        <f aca="false">IF(K5="no cation","",IF(L5="","non-candidate",""))</f>
        <v/>
      </c>
      <c r="N5" s="5" t="str">
        <f aca="false">IF(L5="","",IF(M5="","",CONCATENATE("[",IF(M5="","",CONCATENATE("Al",IF(D5&gt;1,VALUE(D5),""),IF(E5=0,"",CONCATENATE(" O",IF(E5&gt;1,VALUE(E5),""))),IF(F5=0,"",CONCATENATE("(OH)",IF(F5&gt;1,VALUE(F5),""))),IF(G5=0,"",CONCATENATE("(OH2)",IF(G5&gt;1,VALUE(G5),""))))),"]",IF(M5="","",IF(J5&gt;1,(CONCATENATE(VALUE(J5),"+")),"+")))))</f>
        <v/>
      </c>
    </row>
    <row r="6" s="4" customFormat="true" ht="14.05" hidden="false" customHeight="false" outlineLevel="0" collapsed="false">
      <c r="A6" s="3" t="n">
        <v>4</v>
      </c>
      <c r="B6" s="5" t="n">
        <v>0</v>
      </c>
      <c r="C6" s="5" t="n">
        <v>0</v>
      </c>
      <c r="D6" s="3" t="n">
        <v>3</v>
      </c>
      <c r="E6" s="3" t="n">
        <v>0</v>
      </c>
      <c r="F6" s="5" t="n">
        <v>0</v>
      </c>
      <c r="G6" s="5" t="n">
        <v>8</v>
      </c>
      <c r="H6" s="5" t="n">
        <v>0</v>
      </c>
      <c r="I6" s="5" t="n">
        <v>225</v>
      </c>
      <c r="J6" s="5" t="n">
        <v>9</v>
      </c>
      <c r="K6" s="6" t="n">
        <v>25</v>
      </c>
      <c r="L6" s="7" t="n">
        <v>25</v>
      </c>
      <c r="M6" s="5" t="str">
        <f aca="false">IF(K6="no cation","",IF(L6="","non-candidate",""))</f>
        <v/>
      </c>
      <c r="N6" s="5" t="str">
        <f aca="false">IF(L6="","",IF(M6="","",CONCATENATE("[",IF(M6="","",CONCATENATE("Al",IF(D6&gt;1,VALUE(D6),""),IF(E6=0,"",CONCATENATE(" O",IF(E6&gt;1,VALUE(E6),""))),IF(F6=0,"",CONCATENATE("(OH)",IF(F6&gt;1,VALUE(F6),""))),IF(G6=0,"",CONCATENATE("(OH2)",IF(G6&gt;1,VALUE(G6),""))))),"]",IF(M6="","",IF(J6&gt;1,(CONCATENATE(VALUE(J6),"+")),"+")))))</f>
        <v/>
      </c>
    </row>
    <row r="7" s="4" customFormat="true" ht="14.05" hidden="false" customHeight="false" outlineLevel="0" collapsed="false">
      <c r="A7" s="5" t="n">
        <v>4</v>
      </c>
      <c r="B7" s="5" t="n">
        <v>0</v>
      </c>
      <c r="C7" s="5" t="n">
        <v>0</v>
      </c>
      <c r="D7" s="5" t="n">
        <v>5</v>
      </c>
      <c r="E7" s="5" t="n">
        <v>0</v>
      </c>
      <c r="F7" s="5" t="n">
        <v>1</v>
      </c>
      <c r="G7" s="5" t="n">
        <v>11</v>
      </c>
      <c r="H7" s="5" t="n">
        <v>0</v>
      </c>
      <c r="I7" s="5" t="n">
        <v>350</v>
      </c>
      <c r="J7" s="5" t="n">
        <v>14</v>
      </c>
      <c r="K7" s="6" t="n">
        <v>25</v>
      </c>
      <c r="L7" s="7" t="n">
        <v>25</v>
      </c>
      <c r="M7" s="5" t="str">
        <f aca="false">IF(K7="no cation","",IF(L7="","non-candidate",""))</f>
        <v/>
      </c>
      <c r="N7" s="5" t="str">
        <f aca="false">IF(L7="","",IF(M7="","",CONCATENATE("[",IF(M7="","",CONCATENATE("Al",IF(D7&gt;1,VALUE(D7),""),IF(E7=0,"",CONCATENATE(" O",IF(E7&gt;1,VALUE(E7),""))),IF(F7=0,"",CONCATENATE("(OH)",IF(F7&gt;1,VALUE(F7),""))),IF(G7=0,"",CONCATENATE("(OH2)",IF(G7&gt;1,VALUE(G7),""))))),"]",IF(M7="","",IF(J7&gt;1,(CONCATENATE(VALUE(J7),"+")),"+")))))</f>
        <v/>
      </c>
    </row>
    <row r="8" s="4" customFormat="true" ht="14.05" hidden="false" customHeight="false" outlineLevel="0" collapsed="false">
      <c r="A8" s="5" t="n">
        <v>4</v>
      </c>
      <c r="B8" s="5" t="n">
        <v>0</v>
      </c>
      <c r="C8" s="5" t="n">
        <v>0</v>
      </c>
      <c r="D8" s="5" t="n">
        <v>6</v>
      </c>
      <c r="E8" s="5" t="n">
        <v>0</v>
      </c>
      <c r="F8" s="5" t="n">
        <v>2</v>
      </c>
      <c r="G8" s="5" t="n">
        <v>12</v>
      </c>
      <c r="H8" s="5" t="n">
        <v>0</v>
      </c>
      <c r="I8" s="5" t="n">
        <v>412</v>
      </c>
      <c r="J8" s="5" t="n">
        <v>16</v>
      </c>
      <c r="K8" s="6" t="n">
        <v>25.75</v>
      </c>
      <c r="L8" s="7" t="n">
        <v>25.75</v>
      </c>
      <c r="M8" s="5" t="str">
        <f aca="false">IF(K8="no cation","",IF(L8="","non-candidate",""))</f>
        <v/>
      </c>
      <c r="N8" s="5" t="str">
        <f aca="false">IF(L8="","",IF(M8="","",CONCATENATE("[",IF(M8="","",CONCATENATE("Al",IF(D8&gt;1,VALUE(D8),""),IF(E8=0,"",CONCATENATE(" O",IF(E8&gt;1,VALUE(E8),""))),IF(F8=0,"",CONCATENATE("(OH)",IF(F8&gt;1,VALUE(F8),""))),IF(G8=0,"",CONCATENATE("(OH2)",IF(G8&gt;1,VALUE(G8),""))))),"]",IF(M8="","",IF(J8&gt;1,(CONCATENATE(VALUE(J8),"+")),"+")))))</f>
        <v/>
      </c>
    </row>
    <row r="9" s="4" customFormat="true" ht="14.05" hidden="false" customHeight="false" outlineLevel="0" collapsed="false">
      <c r="A9" s="5" t="n">
        <v>4</v>
      </c>
      <c r="B9" s="5" t="n">
        <v>0</v>
      </c>
      <c r="C9" s="5" t="n">
        <v>0</v>
      </c>
      <c r="D9" s="5" t="n">
        <v>4</v>
      </c>
      <c r="E9" s="5" t="n">
        <v>0</v>
      </c>
      <c r="F9" s="5" t="n">
        <v>1</v>
      </c>
      <c r="G9" s="5" t="n">
        <v>9</v>
      </c>
      <c r="H9" s="5" t="n">
        <v>0</v>
      </c>
      <c r="I9" s="5" t="n">
        <v>287</v>
      </c>
      <c r="J9" s="5" t="n">
        <v>11</v>
      </c>
      <c r="K9" s="6" t="n">
        <v>26.0909090909091</v>
      </c>
      <c r="L9" s="7" t="n">
        <v>26.0909090909091</v>
      </c>
      <c r="M9" s="5" t="str">
        <f aca="false">IF(K9="no cation","",IF(L9="","non-candidate",""))</f>
        <v/>
      </c>
      <c r="N9" s="5" t="str">
        <f aca="false">IF(L9="","",IF(M9="","",CONCATENATE("[",IF(M9="","",CONCATENATE("Al",IF(D9&gt;1,VALUE(D9),""),IF(E9=0,"",CONCATENATE(" O",IF(E9&gt;1,VALUE(E9),""))),IF(F9=0,"",CONCATENATE("(OH)",IF(F9&gt;1,VALUE(F9),""))),IF(G9=0,"",CONCATENATE("(OH2)",IF(G9&gt;1,VALUE(G9),""))))),"]",IF(M9="","",IF(J9&gt;1,(CONCATENATE(VALUE(J9),"+")),"+")))))</f>
        <v/>
      </c>
    </row>
    <row r="10" s="4" customFormat="true" ht="14.05" hidden="false" customHeight="false" outlineLevel="0" collapsed="false">
      <c r="A10" s="5" t="n">
        <v>4</v>
      </c>
      <c r="B10" s="5" t="n">
        <v>0</v>
      </c>
      <c r="C10" s="5" t="n">
        <v>0</v>
      </c>
      <c r="D10" s="5" t="n">
        <v>5</v>
      </c>
      <c r="E10" s="5" t="n">
        <v>0</v>
      </c>
      <c r="F10" s="5" t="n">
        <v>2</v>
      </c>
      <c r="G10" s="5" t="n">
        <v>10</v>
      </c>
      <c r="H10" s="5" t="n">
        <v>0</v>
      </c>
      <c r="I10" s="5" t="n">
        <v>349</v>
      </c>
      <c r="J10" s="5" t="n">
        <v>13</v>
      </c>
      <c r="K10" s="6" t="n">
        <v>26.8461538461538</v>
      </c>
      <c r="L10" s="7" t="n">
        <v>26.8461538461538</v>
      </c>
      <c r="M10" s="5" t="str">
        <f aca="false">IF(K10="no cation","",IF(L10="","non-candidate",""))</f>
        <v/>
      </c>
      <c r="N10" s="5" t="str">
        <f aca="false">IF(L10="","",IF(M10="","",CONCATENATE("[",IF(M10="","",CONCATENATE("Al",IF(D10&gt;1,VALUE(D10),""),IF(E10=0,"",CONCATENATE(" O",IF(E10&gt;1,VALUE(E10),""))),IF(F10=0,"",CONCATENATE("(OH)",IF(F10&gt;1,VALUE(F10),""))),IF(G10=0,"",CONCATENATE("(OH2)",IF(G10&gt;1,VALUE(G10),""))))),"]",IF(M10="","",IF(J10&gt;1,(CONCATENATE(VALUE(J10),"+")),"+")))))</f>
        <v/>
      </c>
    </row>
    <row r="11" s="4" customFormat="true" ht="14.05" hidden="false" customHeight="false" outlineLevel="0" collapsed="false">
      <c r="A11" s="3" t="n">
        <v>4</v>
      </c>
      <c r="B11" s="5" t="n">
        <v>0</v>
      </c>
      <c r="C11" s="5" t="n">
        <v>0</v>
      </c>
      <c r="D11" s="3" t="n">
        <v>2</v>
      </c>
      <c r="E11" s="3" t="n">
        <v>0</v>
      </c>
      <c r="F11" s="5" t="n">
        <v>0</v>
      </c>
      <c r="G11" s="5" t="n">
        <v>6</v>
      </c>
      <c r="H11" s="5" t="n">
        <v>0</v>
      </c>
      <c r="I11" s="5" t="n">
        <v>162</v>
      </c>
      <c r="J11" s="5" t="n">
        <v>6</v>
      </c>
      <c r="K11" s="6" t="n">
        <v>27</v>
      </c>
      <c r="L11" s="7" t="n">
        <v>27</v>
      </c>
      <c r="M11" s="5" t="str">
        <f aca="false">IF(K11="no cation","",IF(L11="","non-candidate",""))</f>
        <v/>
      </c>
      <c r="N11" s="5" t="str">
        <f aca="false">IF(L11="","",IF(M11="","",CONCATENATE("[",IF(M11="","",CONCATENATE("Al",IF(D11&gt;1,VALUE(D11),""),IF(E11=0,"",CONCATENATE(" O",IF(E11&gt;1,VALUE(E11),""))),IF(F11=0,"",CONCATENATE("(OH)",IF(F11&gt;1,VALUE(F11),""))),IF(G11=0,"",CONCATENATE("(OH2)",IF(G11&gt;1,VALUE(G11),""))))),"]",IF(M11="","",IF(J11&gt;1,(CONCATENATE(VALUE(J11),"+")),"+")))))</f>
        <v/>
      </c>
    </row>
    <row r="12" s="4" customFormat="true" ht="14.05" hidden="false" customHeight="false" outlineLevel="0" collapsed="false">
      <c r="A12" s="5" t="n">
        <v>4</v>
      </c>
      <c r="B12" s="5" t="n">
        <v>0</v>
      </c>
      <c r="C12" s="5" t="n">
        <v>0</v>
      </c>
      <c r="D12" s="5" t="n">
        <v>6</v>
      </c>
      <c r="E12" s="5" t="n">
        <v>0</v>
      </c>
      <c r="F12" s="5" t="n">
        <v>3</v>
      </c>
      <c r="G12" s="5" t="n">
        <v>11</v>
      </c>
      <c r="H12" s="5" t="n">
        <v>0</v>
      </c>
      <c r="I12" s="5" t="n">
        <v>411</v>
      </c>
      <c r="J12" s="5" t="n">
        <v>15</v>
      </c>
      <c r="K12" s="6" t="n">
        <v>27.4</v>
      </c>
      <c r="L12" s="7" t="n">
        <v>27.4</v>
      </c>
      <c r="M12" s="5" t="str">
        <f aca="false">IF(K12="no cation","",IF(L12="","non-candidate",""))</f>
        <v/>
      </c>
      <c r="N12" s="5" t="str">
        <f aca="false">IF(L12="","",IF(M12="","",CONCATENATE("[",IF(M12="","",CONCATENATE("Al",IF(D12&gt;1,VALUE(D12),""),IF(E12=0,"",CONCATENATE(" O",IF(E12&gt;1,VALUE(E12),""))),IF(F12=0,"",CONCATENATE("(OH)",IF(F12&gt;1,VALUE(F12),""))),IF(G12=0,"",CONCATENATE("(OH2)",IF(G12&gt;1,VALUE(G12),""))))),"]",IF(M12="","",IF(J12&gt;1,(CONCATENATE(VALUE(J12),"+")),"+")))))</f>
        <v/>
      </c>
    </row>
    <row r="13" s="4" customFormat="true" ht="14.05" hidden="false" customHeight="false" outlineLevel="0" collapsed="false">
      <c r="A13" s="5" t="n">
        <v>4</v>
      </c>
      <c r="B13" s="5" t="n">
        <v>0</v>
      </c>
      <c r="C13" s="5" t="n">
        <v>0</v>
      </c>
      <c r="D13" s="5" t="n">
        <v>3</v>
      </c>
      <c r="E13" s="5" t="n">
        <v>0</v>
      </c>
      <c r="F13" s="5" t="n">
        <v>1</v>
      </c>
      <c r="G13" s="5" t="n">
        <v>7</v>
      </c>
      <c r="H13" s="5" t="n">
        <v>0</v>
      </c>
      <c r="I13" s="5" t="n">
        <v>224</v>
      </c>
      <c r="J13" s="5" t="n">
        <v>8</v>
      </c>
      <c r="K13" s="6" t="n">
        <v>28</v>
      </c>
      <c r="L13" s="7" t="n">
        <v>28</v>
      </c>
      <c r="M13" s="5" t="str">
        <f aca="false">IF(K13="no cation","",IF(L13="","non-candidate",""))</f>
        <v/>
      </c>
      <c r="N13" s="5" t="str">
        <f aca="false">IF(L13="","",IF(M13="","",CONCATENATE("[",IF(M13="","",CONCATENATE("Al",IF(D13&gt;1,VALUE(D13),""),IF(E13=0,"",CONCATENATE(" O",IF(E13&gt;1,VALUE(E13),""))),IF(F13=0,"",CONCATENATE("(OH)",IF(F13&gt;1,VALUE(F13),""))),IF(G13=0,"",CONCATENATE("(OH2)",IF(G13&gt;1,VALUE(G13),""))))),"]",IF(M13="","",IF(J13&gt;1,(CONCATENATE(VALUE(J13),"+")),"+")))))</f>
        <v/>
      </c>
    </row>
    <row r="14" s="4" customFormat="true" ht="14.05" hidden="false" customHeight="false" outlineLevel="0" collapsed="false">
      <c r="A14" s="5" t="n">
        <v>4</v>
      </c>
      <c r="B14" s="5" t="n">
        <v>0</v>
      </c>
      <c r="C14" s="5" t="n">
        <v>0</v>
      </c>
      <c r="D14" s="5" t="n">
        <v>4</v>
      </c>
      <c r="E14" s="5" t="n">
        <v>0</v>
      </c>
      <c r="F14" s="5" t="n">
        <v>2</v>
      </c>
      <c r="G14" s="5" t="n">
        <v>8</v>
      </c>
      <c r="H14" s="5" t="n">
        <v>0</v>
      </c>
      <c r="I14" s="5" t="n">
        <v>286</v>
      </c>
      <c r="J14" s="5" t="n">
        <v>10</v>
      </c>
      <c r="K14" s="6" t="n">
        <v>28.6</v>
      </c>
      <c r="L14" s="7" t="n">
        <v>28.6</v>
      </c>
      <c r="M14" s="5" t="str">
        <f aca="false">IF(K14="no cation","",IF(L14="","non-candidate",""))</f>
        <v/>
      </c>
      <c r="N14" s="5" t="str">
        <f aca="false">IF(L14="","",IF(M14="","",CONCATENATE("[",IF(M14="","",CONCATENATE("Al",IF(D14&gt;1,VALUE(D14),""),IF(E14=0,"",CONCATENATE(" O",IF(E14&gt;1,VALUE(E14),""))),IF(F14=0,"",CONCATENATE("(OH)",IF(F14&gt;1,VALUE(F14),""))),IF(G14=0,"",CONCATENATE("(OH2)",IF(G14&gt;1,VALUE(G14),""))))),"]",IF(M14="","",IF(J14&gt;1,(CONCATENATE(VALUE(J14),"+")),"+")))))</f>
        <v/>
      </c>
    </row>
    <row r="15" s="4" customFormat="true" ht="14.05" hidden="false" customHeight="false" outlineLevel="0" collapsed="false">
      <c r="A15" s="5" t="n">
        <v>4</v>
      </c>
      <c r="B15" s="5" t="n">
        <v>0</v>
      </c>
      <c r="C15" s="5" t="n">
        <v>0</v>
      </c>
      <c r="D15" s="5" t="n">
        <v>5</v>
      </c>
      <c r="E15" s="5" t="n">
        <v>0</v>
      </c>
      <c r="F15" s="5" t="n">
        <v>3</v>
      </c>
      <c r="G15" s="5" t="n">
        <v>9</v>
      </c>
      <c r="H15" s="5" t="n">
        <v>0</v>
      </c>
      <c r="I15" s="5" t="n">
        <v>348</v>
      </c>
      <c r="J15" s="5" t="n">
        <v>12</v>
      </c>
      <c r="K15" s="6" t="n">
        <v>29</v>
      </c>
      <c r="L15" s="7" t="n">
        <v>29</v>
      </c>
      <c r="M15" s="5" t="str">
        <f aca="false">IF(K15="no cation","",IF(L15="","non-candidate",""))</f>
        <v/>
      </c>
      <c r="N15" s="5" t="str">
        <f aca="false">IF(L15="","",IF(M15="","",CONCATENATE("[",IF(M15="","",CONCATENATE("Al",IF(D15&gt;1,VALUE(D15),""),IF(E15=0,"",CONCATENATE(" O",IF(E15&gt;1,VALUE(E15),""))),IF(F15=0,"",CONCATENATE("(OH)",IF(F15&gt;1,VALUE(F15),""))),IF(G15=0,"",CONCATENATE("(OH2)",IF(G15&gt;1,VALUE(G15),""))))),"]",IF(M15="","",IF(J15&gt;1,(CONCATENATE(VALUE(J15),"+")),"+")))))</f>
        <v/>
      </c>
    </row>
    <row r="16" s="4" customFormat="true" ht="14.05" hidden="false" customHeight="false" outlineLevel="0" collapsed="false">
      <c r="A16" s="5" t="n">
        <v>4</v>
      </c>
      <c r="B16" s="5" t="n">
        <v>0</v>
      </c>
      <c r="C16" s="5" t="n">
        <v>0</v>
      </c>
      <c r="D16" s="5" t="n">
        <v>6</v>
      </c>
      <c r="E16" s="5" t="n">
        <v>0</v>
      </c>
      <c r="F16" s="5" t="n">
        <v>4</v>
      </c>
      <c r="G16" s="5" t="n">
        <v>10</v>
      </c>
      <c r="H16" s="5" t="n">
        <v>0</v>
      </c>
      <c r="I16" s="5" t="n">
        <v>410</v>
      </c>
      <c r="J16" s="5" t="n">
        <v>14</v>
      </c>
      <c r="K16" s="6" t="n">
        <v>29.2857142857143</v>
      </c>
      <c r="L16" s="7" t="n">
        <v>29.2857142857143</v>
      </c>
      <c r="M16" s="5" t="str">
        <f aca="false">IF(K16="no cation","",IF(L16="","non-candidate",""))</f>
        <v/>
      </c>
      <c r="N16" s="5" t="str">
        <f aca="false">IF(L16="","",IF(M16="","",CONCATENATE("[",IF(M16="","",CONCATENATE("Al",IF(D16&gt;1,VALUE(D16),""),IF(E16=0,"",CONCATENATE(" O",IF(E16&gt;1,VALUE(E16),""))),IF(F16=0,"",CONCATENATE("(OH)",IF(F16&gt;1,VALUE(F16),""))),IF(G16=0,"",CONCATENATE("(OH2)",IF(G16&gt;1,VALUE(G16),""))))),"]",IF(M16="","",IF(J16&gt;1,(CONCATENATE(VALUE(J16),"+")),"+")))))</f>
        <v/>
      </c>
    </row>
    <row r="17" s="4" customFormat="true" ht="14.05" hidden="false" customHeight="false" outlineLevel="0" collapsed="false">
      <c r="A17" s="5" t="n">
        <v>4</v>
      </c>
      <c r="B17" s="5" t="n">
        <v>0</v>
      </c>
      <c r="C17" s="5" t="n">
        <v>0</v>
      </c>
      <c r="D17" s="3" t="n">
        <v>6</v>
      </c>
      <c r="E17" s="3" t="n">
        <v>2</v>
      </c>
      <c r="F17" s="5" t="n">
        <v>0</v>
      </c>
      <c r="G17" s="5" t="n">
        <v>12</v>
      </c>
      <c r="H17" s="5" t="n">
        <v>0</v>
      </c>
      <c r="I17" s="5" t="n">
        <v>410</v>
      </c>
      <c r="J17" s="5" t="n">
        <v>14</v>
      </c>
      <c r="K17" s="6" t="n">
        <v>29.2857142857143</v>
      </c>
      <c r="L17" s="7" t="n">
        <v>29.2857142857143</v>
      </c>
      <c r="M17" s="5" t="str">
        <f aca="false">IF(K17="no cation","",IF(L17="","non-candidate",""))</f>
        <v/>
      </c>
      <c r="N17" s="5" t="str">
        <f aca="false">IF(L17="","",IF(M17="","",CONCATENATE("[",IF(M17="","",CONCATENATE("Al",IF(D17&gt;1,VALUE(D17),""),IF(E17=0,"",CONCATENATE(" O",IF(E17&gt;1,VALUE(E17),""))),IF(F17=0,"",CONCATENATE("(OH)",IF(F17&gt;1,VALUE(F17),""))),IF(G17=0,"",CONCATENATE("(OH2)",IF(G17&gt;1,VALUE(G17),""))))),"]",IF(M17="","",IF(J17&gt;1,(CONCATENATE(VALUE(J17),"+")),"+")))))</f>
        <v/>
      </c>
    </row>
    <row r="18" s="4" customFormat="true" ht="14.05" hidden="false" customHeight="false" outlineLevel="0" collapsed="false">
      <c r="A18" s="5" t="n">
        <v>4</v>
      </c>
      <c r="B18" s="5" t="n">
        <v>0</v>
      </c>
      <c r="C18" s="5" t="n">
        <v>0</v>
      </c>
      <c r="D18" s="5" t="n">
        <v>6</v>
      </c>
      <c r="E18" s="5" t="n">
        <v>0</v>
      </c>
      <c r="F18" s="5" t="n">
        <v>5</v>
      </c>
      <c r="G18" s="5" t="n">
        <v>9</v>
      </c>
      <c r="H18" s="5" t="n">
        <v>0</v>
      </c>
      <c r="I18" s="5" t="n">
        <v>409</v>
      </c>
      <c r="J18" s="5" t="n">
        <v>13</v>
      </c>
      <c r="K18" s="6" t="n">
        <v>31.4615384615385</v>
      </c>
      <c r="L18" s="7" t="n">
        <v>31.4615384615385</v>
      </c>
      <c r="M18" s="5" t="str">
        <f aca="false">IF(K18="no cation","",IF(L18="","non-candidate",""))</f>
        <v/>
      </c>
      <c r="N18" s="5" t="str">
        <f aca="false">IF(L18="","",IF(M18="","",CONCATENATE("[",IF(M18="","",CONCATENATE("Al",IF(D18&gt;1,VALUE(D18),""),IF(E18=0,"",CONCATENATE(" O",IF(E18&gt;1,VALUE(E18),""))),IF(F18=0,"",CONCATENATE("(OH)",IF(F18&gt;1,VALUE(F18),""))),IF(G18=0,"",CONCATENATE("(OH2)",IF(G18&gt;1,VALUE(G18),""))))),"]",IF(M18="","",IF(J18&gt;1,(CONCATENATE(VALUE(J18),"+")),"+")))))</f>
        <v/>
      </c>
    </row>
    <row r="19" s="4" customFormat="true" ht="14.05" hidden="false" customHeight="false" outlineLevel="0" collapsed="false">
      <c r="A19" s="5" t="n">
        <v>4</v>
      </c>
      <c r="B19" s="5" t="n">
        <v>0</v>
      </c>
      <c r="C19" s="5" t="n">
        <v>0</v>
      </c>
      <c r="D19" s="5" t="n">
        <v>6</v>
      </c>
      <c r="E19" s="5" t="n">
        <v>2</v>
      </c>
      <c r="F19" s="5" t="n">
        <v>1</v>
      </c>
      <c r="G19" s="5" t="n">
        <v>11</v>
      </c>
      <c r="H19" s="5" t="n">
        <v>0</v>
      </c>
      <c r="I19" s="5" t="n">
        <v>409</v>
      </c>
      <c r="J19" s="5" t="n">
        <v>13</v>
      </c>
      <c r="K19" s="6" t="n">
        <v>31.4615384615385</v>
      </c>
      <c r="L19" s="7" t="n">
        <v>31.4615384615385</v>
      </c>
      <c r="M19" s="5" t="str">
        <f aca="false">IF(K19="no cation","",IF(L19="","non-candidate",""))</f>
        <v/>
      </c>
      <c r="N19" s="5" t="str">
        <f aca="false">IF(L19="","",IF(M19="","",CONCATENATE("[",IF(M19="","",CONCATENATE("Al",IF(D19&gt;1,VALUE(D19),""),IF(E19=0,"",CONCATENATE(" O",IF(E19&gt;1,VALUE(E19),""))),IF(F19=0,"",CONCATENATE("(OH)",IF(F19&gt;1,VALUE(F19),""))),IF(G19=0,"",CONCATENATE("(OH2)",IF(G19&gt;1,VALUE(G19),""))))),"]",IF(M19="","",IF(J19&gt;1,(CONCATENATE(VALUE(J19),"+")),"+")))))</f>
        <v/>
      </c>
    </row>
    <row r="20" s="4" customFormat="true" ht="14.05" hidden="false" customHeight="false" outlineLevel="0" collapsed="false">
      <c r="A20" s="5" t="n">
        <v>4</v>
      </c>
      <c r="B20" s="5" t="n">
        <v>0</v>
      </c>
      <c r="C20" s="5" t="n">
        <v>0</v>
      </c>
      <c r="D20" s="5" t="n">
        <v>5</v>
      </c>
      <c r="E20" s="5" t="n">
        <v>0</v>
      </c>
      <c r="F20" s="5" t="n">
        <v>4</v>
      </c>
      <c r="G20" s="5" t="n">
        <v>8</v>
      </c>
      <c r="H20" s="5" t="n">
        <v>0</v>
      </c>
      <c r="I20" s="5" t="n">
        <v>347</v>
      </c>
      <c r="J20" s="5" t="n">
        <v>11</v>
      </c>
      <c r="K20" s="6" t="n">
        <v>31.5454545454545</v>
      </c>
      <c r="L20" s="7" t="n">
        <v>31.5454545454545</v>
      </c>
      <c r="M20" s="5" t="str">
        <f aca="false">IF(K20="no cation","",IF(L20="","non-candidate",""))</f>
        <v/>
      </c>
      <c r="N20" s="5" t="str">
        <f aca="false">IF(L20="","",IF(M20="","",CONCATENATE("[",IF(M20="","",CONCATENATE("Al",IF(D20&gt;1,VALUE(D20),""),IF(E20=0,"",CONCATENATE(" O",IF(E20&gt;1,VALUE(E20),""))),IF(F20=0,"",CONCATENATE("(OH)",IF(F20&gt;1,VALUE(F20),""))),IF(G20=0,"",CONCATENATE("(OH2)",IF(G20&gt;1,VALUE(G20),""))))),"]",IF(M20="","",IF(J20&gt;1,(CONCATENATE(VALUE(J20),"+")),"+")))))</f>
        <v/>
      </c>
    </row>
    <row r="21" s="4" customFormat="true" ht="14.05" hidden="false" customHeight="false" outlineLevel="0" collapsed="false">
      <c r="A21" s="5" t="n">
        <v>4</v>
      </c>
      <c r="B21" s="5" t="n">
        <v>0</v>
      </c>
      <c r="C21" s="5" t="n">
        <v>0</v>
      </c>
      <c r="D21" s="3" t="n">
        <v>5</v>
      </c>
      <c r="E21" s="3" t="n">
        <v>2</v>
      </c>
      <c r="F21" s="5" t="n">
        <v>0</v>
      </c>
      <c r="G21" s="5" t="n">
        <v>10</v>
      </c>
      <c r="H21" s="5" t="n">
        <v>0</v>
      </c>
      <c r="I21" s="5" t="n">
        <v>347</v>
      </c>
      <c r="J21" s="5" t="n">
        <v>11</v>
      </c>
      <c r="K21" s="6" t="n">
        <v>31.5454545454545</v>
      </c>
      <c r="L21" s="7" t="n">
        <v>31.5454545454545</v>
      </c>
      <c r="M21" s="5" t="str">
        <f aca="false">IF(K21="no cation","",IF(L21="","non-candidate",""))</f>
        <v/>
      </c>
      <c r="N21" s="5" t="str">
        <f aca="false">IF(L21="","",IF(M21="","",CONCATENATE("[",IF(M21="","",CONCATENATE("Al",IF(D21&gt;1,VALUE(D21),""),IF(E21=0,"",CONCATENATE(" O",IF(E21&gt;1,VALUE(E21),""))),IF(F21=0,"",CONCATENATE("(OH)",IF(F21&gt;1,VALUE(F21),""))),IF(G21=0,"",CONCATENATE("(OH2)",IF(G21&gt;1,VALUE(G21),""))))),"]",IF(M21="","",IF(J21&gt;1,(CONCATENATE(VALUE(J21),"+")),"+")))))</f>
        <v/>
      </c>
    </row>
    <row r="22" s="4" customFormat="true" ht="14.05" hidden="false" customHeight="false" outlineLevel="0" collapsed="false">
      <c r="A22" s="5" t="n">
        <v>4</v>
      </c>
      <c r="B22" s="5" t="n">
        <v>0</v>
      </c>
      <c r="C22" s="5" t="n">
        <v>0</v>
      </c>
      <c r="D22" s="5" t="n">
        <v>4</v>
      </c>
      <c r="E22" s="5" t="n">
        <v>0</v>
      </c>
      <c r="F22" s="5" t="n">
        <v>3</v>
      </c>
      <c r="G22" s="5" t="n">
        <v>7</v>
      </c>
      <c r="H22" s="5" t="n">
        <v>0</v>
      </c>
      <c r="I22" s="5" t="n">
        <v>285</v>
      </c>
      <c r="J22" s="5" t="n">
        <v>9</v>
      </c>
      <c r="K22" s="6" t="n">
        <v>31.6666666666667</v>
      </c>
      <c r="L22" s="7" t="n">
        <v>31.6666666666667</v>
      </c>
      <c r="M22" s="5" t="str">
        <f aca="false">IF(K22="no cation","",IF(L22="","non-candidate",""))</f>
        <v/>
      </c>
      <c r="N22" s="5" t="str">
        <f aca="false">IF(L22="","",IF(M22="","",CONCATENATE("[",IF(M22="","",CONCATENATE("Al",IF(D22&gt;1,VALUE(D22),""),IF(E22=0,"",CONCATENATE(" O",IF(E22&gt;1,VALUE(E22),""))),IF(F22=0,"",CONCATENATE("(OH)",IF(F22&gt;1,VALUE(F22),""))),IF(G22=0,"",CONCATENATE("(OH2)",IF(G22&gt;1,VALUE(G22),""))))),"]",IF(M22="","",IF(J22&gt;1,(CONCATENATE(VALUE(J22),"+")),"+")))))</f>
        <v/>
      </c>
    </row>
    <row r="23" s="4" customFormat="true" ht="14.05" hidden="false" customHeight="false" outlineLevel="0" collapsed="false">
      <c r="A23" s="5" t="n">
        <v>4</v>
      </c>
      <c r="B23" s="5" t="n">
        <v>0</v>
      </c>
      <c r="C23" s="5" t="n">
        <v>0</v>
      </c>
      <c r="D23" s="5" t="n">
        <v>3</v>
      </c>
      <c r="E23" s="5" t="n">
        <v>0</v>
      </c>
      <c r="F23" s="5" t="n">
        <v>2</v>
      </c>
      <c r="G23" s="5" t="n">
        <v>6</v>
      </c>
      <c r="H23" s="5" t="n">
        <v>0</v>
      </c>
      <c r="I23" s="5" t="n">
        <v>223</v>
      </c>
      <c r="J23" s="5" t="n">
        <v>7</v>
      </c>
      <c r="K23" s="6" t="n">
        <v>31.8571428571429</v>
      </c>
      <c r="L23" s="7" t="n">
        <v>31.8571428571429</v>
      </c>
      <c r="M23" s="5" t="str">
        <f aca="false">IF(K23="no cation","",IF(L23="","non-candidate",""))</f>
        <v/>
      </c>
      <c r="N23" s="5" t="str">
        <f aca="false">IF(L23="","",IF(M23="","",CONCATENATE("[",IF(M23="","",CONCATENATE("Al",IF(D23&gt;1,VALUE(D23),""),IF(E23=0,"",CONCATENATE(" O",IF(E23&gt;1,VALUE(E23),""))),IF(F23=0,"",CONCATENATE("(OH)",IF(F23&gt;1,VALUE(F23),""))),IF(G23=0,"",CONCATENATE("(OH2)",IF(G23&gt;1,VALUE(G23),""))))),"]",IF(M23="","",IF(J23&gt;1,(CONCATENATE(VALUE(J23),"+")),"+")))))</f>
        <v/>
      </c>
    </row>
    <row r="24" s="4" customFormat="true" ht="14.05" hidden="false" customHeight="false" outlineLevel="0" collapsed="false">
      <c r="A24" s="5" t="n">
        <v>4</v>
      </c>
      <c r="B24" s="5" t="n">
        <v>0</v>
      </c>
      <c r="C24" s="5" t="n">
        <v>0</v>
      </c>
      <c r="D24" s="5" t="n">
        <v>2</v>
      </c>
      <c r="E24" s="5" t="n">
        <v>0</v>
      </c>
      <c r="F24" s="5" t="n">
        <v>1</v>
      </c>
      <c r="G24" s="5" t="n">
        <v>5</v>
      </c>
      <c r="H24" s="5" t="n">
        <v>0</v>
      </c>
      <c r="I24" s="5" t="n">
        <v>161</v>
      </c>
      <c r="J24" s="5" t="n">
        <v>5</v>
      </c>
      <c r="K24" s="6" t="n">
        <v>32.2</v>
      </c>
      <c r="L24" s="7" t="n">
        <v>32.2</v>
      </c>
      <c r="M24" s="5" t="str">
        <f aca="false">IF(K24="no cation","",IF(L24="","non-candidate",""))</f>
        <v/>
      </c>
      <c r="N24" s="5" t="str">
        <f aca="false">IF(L24="","",IF(M24="","",CONCATENATE("[",IF(M24="","",CONCATENATE("Al",IF(D24&gt;1,VALUE(D24),""),IF(E24=0,"",CONCATENATE(" O",IF(E24&gt;1,VALUE(E24),""))),IF(F24=0,"",CONCATENATE("(OH)",IF(F24&gt;1,VALUE(F24),""))),IF(G24=0,"",CONCATENATE("(OH2)",IF(G24&gt;1,VALUE(G24),""))))),"]",IF(M24="","",IF(J24&gt;1,(CONCATENATE(VALUE(J24),"+")),"+")))))</f>
        <v/>
      </c>
    </row>
    <row r="25" s="4" customFormat="true" ht="14.05" hidden="false" customHeight="false" outlineLevel="0" collapsed="false">
      <c r="A25" s="3" t="n">
        <v>4</v>
      </c>
      <c r="B25" s="3" t="n">
        <v>0</v>
      </c>
      <c r="C25" s="3" t="n">
        <v>0</v>
      </c>
      <c r="D25" s="3" t="n">
        <v>1</v>
      </c>
      <c r="E25" s="3" t="n">
        <v>0</v>
      </c>
      <c r="F25" s="5" t="n">
        <v>0</v>
      </c>
      <c r="G25" s="5" t="n">
        <v>4</v>
      </c>
      <c r="H25" s="3" t="n">
        <v>0</v>
      </c>
      <c r="I25" s="5" t="n">
        <v>99</v>
      </c>
      <c r="J25" s="5" t="n">
        <v>3</v>
      </c>
      <c r="K25" s="6" t="n">
        <v>33</v>
      </c>
      <c r="L25" s="7" t="n">
        <v>33</v>
      </c>
      <c r="M25" s="5" t="str">
        <f aca="false">IF(K25="no cation","",IF(L25="","non-candidate",""))</f>
        <v/>
      </c>
      <c r="N25" s="5" t="str">
        <f aca="false">IF(L25="","",IF(M25="","",CONCATENATE("[",IF(M25="","",CONCATENATE("Al",IF(D25&gt;1,VALUE(D25),""),IF(E25=0,"",CONCATENATE(" O",IF(E25&gt;1,VALUE(E25),""))),IF(F25=0,"",CONCATENATE("(OH)",IF(F25&gt;1,VALUE(F25),""))),IF(G25=0,"",CONCATENATE("(OH2)",IF(G25&gt;1,VALUE(G25),""))))),"]",IF(M25="","",IF(J25&gt;1,(CONCATENATE(VALUE(J25),"+")),"+")))))</f>
        <v/>
      </c>
    </row>
    <row r="26" s="4" customFormat="true" ht="14.05" hidden="false" customHeight="false" outlineLevel="0" collapsed="false">
      <c r="A26" s="5" t="n">
        <v>4</v>
      </c>
      <c r="B26" s="5" t="n">
        <v>0</v>
      </c>
      <c r="C26" s="5" t="n">
        <v>0</v>
      </c>
      <c r="D26" s="5" t="n">
        <v>6</v>
      </c>
      <c r="E26" s="5" t="n">
        <v>0</v>
      </c>
      <c r="F26" s="5" t="n">
        <v>6</v>
      </c>
      <c r="G26" s="5" t="n">
        <v>8</v>
      </c>
      <c r="H26" s="5" t="n">
        <v>0</v>
      </c>
      <c r="I26" s="5" t="n">
        <v>408</v>
      </c>
      <c r="J26" s="5" t="n">
        <v>12</v>
      </c>
      <c r="K26" s="6" t="n">
        <v>34</v>
      </c>
      <c r="L26" s="7" t="n">
        <v>34</v>
      </c>
      <c r="M26" s="5" t="str">
        <f aca="false">IF(K26="no cation","",IF(L26="","non-candidate",""))</f>
        <v/>
      </c>
      <c r="N26" s="5" t="str">
        <f aca="false">IF(L26="","",IF(M26="","",CONCATENATE("[",IF(M26="","",CONCATENATE("Al",IF(D26&gt;1,VALUE(D26),""),IF(E26=0,"",CONCATENATE(" O",IF(E26&gt;1,VALUE(E26),""))),IF(F26=0,"",CONCATENATE("(OH)",IF(F26&gt;1,VALUE(F26),""))),IF(G26=0,"",CONCATENATE("(OH2)",IF(G26&gt;1,VALUE(G26),""))))),"]",IF(M26="","",IF(J26&gt;1,(CONCATENATE(VALUE(J26),"+")),"+")))))</f>
        <v/>
      </c>
    </row>
    <row r="27" s="4" customFormat="true" ht="14.05" hidden="false" customHeight="false" outlineLevel="0" collapsed="false">
      <c r="A27" s="5" t="n">
        <v>4</v>
      </c>
      <c r="B27" s="5" t="n">
        <v>0</v>
      </c>
      <c r="C27" s="5" t="n">
        <v>0</v>
      </c>
      <c r="D27" s="5" t="n">
        <v>6</v>
      </c>
      <c r="E27" s="5" t="n">
        <v>2</v>
      </c>
      <c r="F27" s="5" t="n">
        <v>2</v>
      </c>
      <c r="G27" s="5" t="n">
        <v>10</v>
      </c>
      <c r="H27" s="5" t="n">
        <v>0</v>
      </c>
      <c r="I27" s="5" t="n">
        <v>408</v>
      </c>
      <c r="J27" s="5" t="n">
        <v>12</v>
      </c>
      <c r="K27" s="6" t="n">
        <v>34</v>
      </c>
      <c r="L27" s="7" t="n">
        <v>34</v>
      </c>
      <c r="M27" s="5" t="str">
        <f aca="false">IF(K27="no cation","",IF(L27="","non-candidate",""))</f>
        <v/>
      </c>
      <c r="N27" s="5" t="str">
        <f aca="false">IF(L27="","",IF(M27="","",CONCATENATE("[",IF(M27="","",CONCATENATE("Al",IF(D27&gt;1,VALUE(D27),""),IF(E27=0,"",CONCATENATE(" O",IF(E27&gt;1,VALUE(E27),""))),IF(F27=0,"",CONCATENATE("(OH)",IF(F27&gt;1,VALUE(F27),""))),IF(G27=0,"",CONCATENATE("(OH2)",IF(G27&gt;1,VALUE(G27),""))))),"]",IF(M27="","",IF(J27&gt;1,(CONCATENATE(VALUE(J27),"+")),"+")))))</f>
        <v/>
      </c>
    </row>
    <row r="28" s="4" customFormat="true" ht="14.05" hidden="false" customHeight="false" outlineLevel="0" collapsed="false">
      <c r="A28" s="5" t="n">
        <v>4</v>
      </c>
      <c r="B28" s="5" t="n">
        <v>0</v>
      </c>
      <c r="C28" s="5" t="n">
        <v>0</v>
      </c>
      <c r="D28" s="5" t="n">
        <v>5</v>
      </c>
      <c r="E28" s="5" t="n">
        <v>0</v>
      </c>
      <c r="F28" s="5" t="n">
        <v>5</v>
      </c>
      <c r="G28" s="5" t="n">
        <v>7</v>
      </c>
      <c r="H28" s="5" t="n">
        <v>0</v>
      </c>
      <c r="I28" s="5" t="n">
        <v>346</v>
      </c>
      <c r="J28" s="5" t="n">
        <v>10</v>
      </c>
      <c r="K28" s="6" t="n">
        <v>34.6</v>
      </c>
      <c r="L28" s="7" t="n">
        <v>34.6</v>
      </c>
      <c r="M28" s="5" t="str">
        <f aca="false">IF(K28="no cation","",IF(L28="","non-candidate",""))</f>
        <v/>
      </c>
      <c r="N28" s="5" t="str">
        <f aca="false">IF(L28="","",IF(M28="","",CONCATENATE("[",IF(M28="","",CONCATENATE("Al",IF(D28&gt;1,VALUE(D28),""),IF(E28=0,"",CONCATENATE(" O",IF(E28&gt;1,VALUE(E28),""))),IF(F28=0,"",CONCATENATE("(OH)",IF(F28&gt;1,VALUE(F28),""))),IF(G28=0,"",CONCATENATE("(OH2)",IF(G28&gt;1,VALUE(G28),""))))),"]",IF(M28="","",IF(J28&gt;1,(CONCATENATE(VALUE(J28),"+")),"+")))))</f>
        <v/>
      </c>
    </row>
    <row r="29" s="4" customFormat="true" ht="14.05" hidden="false" customHeight="false" outlineLevel="0" collapsed="false">
      <c r="A29" s="5" t="n">
        <v>4</v>
      </c>
      <c r="B29" s="5" t="n">
        <v>0</v>
      </c>
      <c r="C29" s="5" t="n">
        <v>0</v>
      </c>
      <c r="D29" s="5" t="n">
        <v>5</v>
      </c>
      <c r="E29" s="5" t="n">
        <v>2</v>
      </c>
      <c r="F29" s="5" t="n">
        <v>1</v>
      </c>
      <c r="G29" s="5" t="n">
        <v>9</v>
      </c>
      <c r="H29" s="5" t="n">
        <v>0</v>
      </c>
      <c r="I29" s="5" t="n">
        <v>346</v>
      </c>
      <c r="J29" s="5" t="n">
        <v>10</v>
      </c>
      <c r="K29" s="6" t="n">
        <v>34.6</v>
      </c>
      <c r="L29" s="7" t="n">
        <v>34.6</v>
      </c>
      <c r="M29" s="5" t="str">
        <f aca="false">IF(K29="no cation","",IF(L29="","non-candidate",""))</f>
        <v/>
      </c>
      <c r="N29" s="5" t="str">
        <f aca="false">IF(L29="","",IF(M29="","",CONCATENATE("[",IF(M29="","",CONCATENATE("Al",IF(D29&gt;1,VALUE(D29),""),IF(E29=0,"",CONCATENATE(" O",IF(E29&gt;1,VALUE(E29),""))),IF(F29=0,"",CONCATENATE("(OH)",IF(F29&gt;1,VALUE(F29),""))),IF(G29=0,"",CONCATENATE("(OH2)",IF(G29&gt;1,VALUE(G29),""))))),"]",IF(M29="","",IF(J29&gt;1,(CONCATENATE(VALUE(J29),"+")),"+")))))</f>
        <v/>
      </c>
    </row>
    <row r="30" s="4" customFormat="true" ht="14.05" hidden="false" customHeight="false" outlineLevel="0" collapsed="false">
      <c r="A30" s="5" t="n">
        <v>4</v>
      </c>
      <c r="B30" s="5" t="n">
        <v>0</v>
      </c>
      <c r="C30" s="5" t="n">
        <v>0</v>
      </c>
      <c r="D30" s="5" t="n">
        <v>4</v>
      </c>
      <c r="E30" s="5" t="n">
        <v>0</v>
      </c>
      <c r="F30" s="5" t="n">
        <v>4</v>
      </c>
      <c r="G30" s="5" t="n">
        <v>6</v>
      </c>
      <c r="H30" s="5" t="n">
        <v>0</v>
      </c>
      <c r="I30" s="5" t="n">
        <v>284</v>
      </c>
      <c r="J30" s="5" t="n">
        <v>8</v>
      </c>
      <c r="K30" s="6" t="n">
        <v>35.5</v>
      </c>
      <c r="L30" s="7" t="n">
        <v>35.5</v>
      </c>
      <c r="M30" s="5" t="str">
        <f aca="false">IF(K30="no cation","",IF(L30="","non-candidate",""))</f>
        <v/>
      </c>
      <c r="N30" s="5" t="str">
        <f aca="false">IF(L30="","",IF(M30="","",CONCATENATE("[",IF(M30="","",CONCATENATE("Al",IF(D30&gt;1,VALUE(D30),""),IF(E30=0,"",CONCATENATE(" O",IF(E30&gt;1,VALUE(E30),""))),IF(F30=0,"",CONCATENATE("(OH)",IF(F30&gt;1,VALUE(F30),""))),IF(G30=0,"",CONCATENATE("(OH2)",IF(G30&gt;1,VALUE(G30),""))))),"]",IF(M30="","",IF(J30&gt;1,(CONCATENATE(VALUE(J30),"+")),"+")))))</f>
        <v/>
      </c>
    </row>
    <row r="31" s="4" customFormat="true" ht="14.05" hidden="false" customHeight="false" outlineLevel="0" collapsed="false">
      <c r="A31" s="5" t="n">
        <v>4</v>
      </c>
      <c r="B31" s="5" t="n">
        <v>0</v>
      </c>
      <c r="C31" s="5" t="n">
        <v>0</v>
      </c>
      <c r="D31" s="3" t="n">
        <v>4</v>
      </c>
      <c r="E31" s="3" t="n">
        <v>2</v>
      </c>
      <c r="F31" s="5" t="n">
        <v>0</v>
      </c>
      <c r="G31" s="5" t="n">
        <v>8</v>
      </c>
      <c r="H31" s="5" t="n">
        <v>0</v>
      </c>
      <c r="I31" s="5" t="n">
        <v>284</v>
      </c>
      <c r="J31" s="5" t="n">
        <v>8</v>
      </c>
      <c r="K31" s="6" t="n">
        <v>35.5</v>
      </c>
      <c r="L31" s="7" t="n">
        <v>35.5</v>
      </c>
      <c r="M31" s="5" t="str">
        <f aca="false">IF(K31="no cation","",IF(L31="","non-candidate",""))</f>
        <v/>
      </c>
      <c r="N31" s="5" t="str">
        <f aca="false">IF(L31="","",IF(M31="","",CONCATENATE("[",IF(M31="","",CONCATENATE("Al",IF(D31&gt;1,VALUE(D31),""),IF(E31=0,"",CONCATENATE(" O",IF(E31&gt;1,VALUE(E31),""))),IF(F31=0,"",CONCATENATE("(OH)",IF(F31&gt;1,VALUE(F31),""))),IF(G31=0,"",CONCATENATE("(OH2)",IF(G31&gt;1,VALUE(G31),""))))),"]",IF(M31="","",IF(J31&gt;1,(CONCATENATE(VALUE(J31),"+")),"+")))))</f>
        <v/>
      </c>
    </row>
    <row r="32" s="4" customFormat="true" ht="14.05" hidden="false" customHeight="false" outlineLevel="0" collapsed="false">
      <c r="A32" s="5" t="n">
        <v>4</v>
      </c>
      <c r="B32" s="5" t="n">
        <v>0</v>
      </c>
      <c r="C32" s="5" t="n">
        <v>0</v>
      </c>
      <c r="D32" s="5" t="n">
        <v>3</v>
      </c>
      <c r="E32" s="5" t="n">
        <v>0</v>
      </c>
      <c r="F32" s="5" t="n">
        <v>3</v>
      </c>
      <c r="G32" s="5" t="n">
        <v>5</v>
      </c>
      <c r="H32" s="5" t="n">
        <v>0</v>
      </c>
      <c r="I32" s="5" t="n">
        <v>222</v>
      </c>
      <c r="J32" s="5" t="n">
        <v>6</v>
      </c>
      <c r="K32" s="6" t="n">
        <v>37</v>
      </c>
      <c r="L32" s="7" t="n">
        <v>37</v>
      </c>
      <c r="M32" s="5" t="str">
        <f aca="false">IF(K32="no cation","",IF(L32="","non-candidate",""))</f>
        <v/>
      </c>
      <c r="N32" s="5" t="str">
        <f aca="false">IF(L32="","",IF(M32="","",CONCATENATE("[",IF(M32="","",CONCATENATE("Al",IF(D32&gt;1,VALUE(D32),""),IF(E32=0,"",CONCATENATE(" O",IF(E32&gt;1,VALUE(E32),""))),IF(F32=0,"",CONCATENATE("(OH)",IF(F32&gt;1,VALUE(F32),""))),IF(G32=0,"",CONCATENATE("(OH2)",IF(G32&gt;1,VALUE(G32),""))))),"]",IF(M32="","",IF(J32&gt;1,(CONCATENATE(VALUE(J32),"+")),"+")))))</f>
        <v/>
      </c>
    </row>
    <row r="33" s="4" customFormat="true" ht="14.05" hidden="false" customHeight="false" outlineLevel="0" collapsed="false">
      <c r="A33" s="5" t="n">
        <v>4</v>
      </c>
      <c r="B33" s="5" t="n">
        <v>0</v>
      </c>
      <c r="C33" s="5" t="n">
        <v>0</v>
      </c>
      <c r="D33" s="5" t="n">
        <v>6</v>
      </c>
      <c r="E33" s="5" t="n">
        <v>0</v>
      </c>
      <c r="F33" s="5" t="n">
        <v>7</v>
      </c>
      <c r="G33" s="5" t="n">
        <v>7</v>
      </c>
      <c r="H33" s="5" t="n">
        <v>0</v>
      </c>
      <c r="I33" s="5" t="n">
        <v>407</v>
      </c>
      <c r="J33" s="5" t="n">
        <v>11</v>
      </c>
      <c r="K33" s="6" t="n">
        <v>37</v>
      </c>
      <c r="L33" s="7" t="n">
        <v>37</v>
      </c>
      <c r="M33" s="5" t="str">
        <f aca="false">IF(K33="no cation","",IF(L33="","non-candidate",""))</f>
        <v/>
      </c>
      <c r="N33" s="5" t="str">
        <f aca="false">IF(L33="","",IF(M33="","",CONCATENATE("[",IF(M33="","",CONCATENATE("Al",IF(D33&gt;1,VALUE(D33),""),IF(E33=0,"",CONCATENATE(" O",IF(E33&gt;1,VALUE(E33),""))),IF(F33=0,"",CONCATENATE("(OH)",IF(F33&gt;1,VALUE(F33),""))),IF(G33=0,"",CONCATENATE("(OH2)",IF(G33&gt;1,VALUE(G33),""))))),"]",IF(M33="","",IF(J33&gt;1,(CONCATENATE(VALUE(J33),"+")),"+")))))</f>
        <v/>
      </c>
    </row>
    <row r="34" s="4" customFormat="true" ht="14.05" hidden="false" customHeight="false" outlineLevel="0" collapsed="false">
      <c r="A34" s="5" t="n">
        <v>4</v>
      </c>
      <c r="B34" s="5" t="n">
        <v>0</v>
      </c>
      <c r="C34" s="5" t="n">
        <v>0</v>
      </c>
      <c r="D34" s="5" t="n">
        <v>6</v>
      </c>
      <c r="E34" s="5" t="n">
        <v>2</v>
      </c>
      <c r="F34" s="5" t="n">
        <v>3</v>
      </c>
      <c r="G34" s="5" t="n">
        <v>9</v>
      </c>
      <c r="H34" s="5" t="n">
        <v>0</v>
      </c>
      <c r="I34" s="5" t="n">
        <v>407</v>
      </c>
      <c r="J34" s="5" t="n">
        <v>11</v>
      </c>
      <c r="K34" s="6" t="n">
        <v>37</v>
      </c>
      <c r="L34" s="7" t="n">
        <v>37</v>
      </c>
      <c r="M34" s="5" t="str">
        <f aca="false">IF(K34="no cation","",IF(L34="","non-candidate",""))</f>
        <v/>
      </c>
      <c r="N34" s="5" t="str">
        <f aca="false">IF(L34="","",IF(M34="","",CONCATENATE("[",IF(M34="","",CONCATENATE("Al",IF(D34&gt;1,VALUE(D34),""),IF(E34=0,"",CONCATENATE(" O",IF(E34&gt;1,VALUE(E34),""))),IF(F34=0,"",CONCATENATE("(OH)",IF(F34&gt;1,VALUE(F34),""))),IF(G34=0,"",CONCATENATE("(OH2)",IF(G34&gt;1,VALUE(G34),""))))),"]",IF(M34="","",IF(J34&gt;1,(CONCATENATE(VALUE(J34),"+")),"+")))))</f>
        <v/>
      </c>
    </row>
    <row r="35" s="4" customFormat="true" ht="14.05" hidden="false" customHeight="false" outlineLevel="0" collapsed="false">
      <c r="A35" s="5" t="n">
        <v>4</v>
      </c>
      <c r="B35" s="5" t="n">
        <v>0</v>
      </c>
      <c r="C35" s="5" t="n">
        <v>0</v>
      </c>
      <c r="D35" s="5" t="n">
        <v>5</v>
      </c>
      <c r="E35" s="5" t="n">
        <v>0</v>
      </c>
      <c r="F35" s="5" t="n">
        <v>6</v>
      </c>
      <c r="G35" s="5" t="n">
        <v>6</v>
      </c>
      <c r="H35" s="5" t="n">
        <v>0</v>
      </c>
      <c r="I35" s="5" t="n">
        <v>345</v>
      </c>
      <c r="J35" s="5" t="n">
        <v>9</v>
      </c>
      <c r="K35" s="6" t="n">
        <v>38.3333333333333</v>
      </c>
      <c r="L35" s="7" t="n">
        <v>38.3333333333333</v>
      </c>
      <c r="M35" s="5" t="str">
        <f aca="false">IF(K35="no cation","",IF(L35="","non-candidate",""))</f>
        <v/>
      </c>
      <c r="N35" s="5" t="str">
        <f aca="false">IF(L35="","",IF(M35="","",CONCATENATE("[",IF(M35="","",CONCATENATE("Al",IF(D35&gt;1,VALUE(D35),""),IF(E35=0,"",CONCATENATE(" O",IF(E35&gt;1,VALUE(E35),""))),IF(F35=0,"",CONCATENATE("(OH)",IF(F35&gt;1,VALUE(F35),""))),IF(G35=0,"",CONCATENATE("(OH2)",IF(G35&gt;1,VALUE(G35),""))))),"]",IF(M35="","",IF(J35&gt;1,(CONCATENATE(VALUE(J35),"+")),"+")))))</f>
        <v/>
      </c>
    </row>
    <row r="36" s="4" customFormat="true" ht="14.05" hidden="false" customHeight="false" outlineLevel="0" collapsed="false">
      <c r="A36" s="5" t="n">
        <v>4</v>
      </c>
      <c r="B36" s="5" t="n">
        <v>0</v>
      </c>
      <c r="C36" s="5" t="n">
        <v>0</v>
      </c>
      <c r="D36" s="5" t="n">
        <v>5</v>
      </c>
      <c r="E36" s="5" t="n">
        <v>2</v>
      </c>
      <c r="F36" s="5" t="n">
        <v>2</v>
      </c>
      <c r="G36" s="5" t="n">
        <v>8</v>
      </c>
      <c r="H36" s="5" t="n">
        <v>0</v>
      </c>
      <c r="I36" s="5" t="n">
        <v>345</v>
      </c>
      <c r="J36" s="5" t="n">
        <v>9</v>
      </c>
      <c r="K36" s="6" t="n">
        <v>38.3333333333333</v>
      </c>
      <c r="L36" s="7" t="n">
        <v>38.3333333333333</v>
      </c>
      <c r="M36" s="5" t="str">
        <f aca="false">IF(K36="no cation","",IF(L36="","non-candidate",""))</f>
        <v/>
      </c>
      <c r="N36" s="5" t="str">
        <f aca="false">IF(L36="","",IF(M36="","",CONCATENATE("[",IF(M36="","",CONCATENATE("Al",IF(D36&gt;1,VALUE(D36),""),IF(E36=0,"",CONCATENATE(" O",IF(E36&gt;1,VALUE(E36),""))),IF(F36=0,"",CONCATENATE("(OH)",IF(F36&gt;1,VALUE(F36),""))),IF(G36=0,"",CONCATENATE("(OH2)",IF(G36&gt;1,VALUE(G36),""))))),"]",IF(M36="","",IF(J36&gt;1,(CONCATENATE(VALUE(J36),"+")),"+")))))</f>
        <v/>
      </c>
    </row>
    <row r="37" s="4" customFormat="true" ht="14.05" hidden="false" customHeight="false" outlineLevel="0" collapsed="false">
      <c r="A37" s="5" t="n">
        <v>4</v>
      </c>
      <c r="B37" s="5" t="n">
        <v>0</v>
      </c>
      <c r="C37" s="5" t="n">
        <v>0</v>
      </c>
      <c r="D37" s="5" t="n">
        <v>2</v>
      </c>
      <c r="E37" s="5" t="n">
        <v>0</v>
      </c>
      <c r="F37" s="5" t="n">
        <v>2</v>
      </c>
      <c r="G37" s="5" t="n">
        <v>4</v>
      </c>
      <c r="H37" s="5" t="n">
        <v>0</v>
      </c>
      <c r="I37" s="5" t="n">
        <v>160</v>
      </c>
      <c r="J37" s="5" t="n">
        <v>4</v>
      </c>
      <c r="K37" s="6" t="n">
        <v>40</v>
      </c>
      <c r="L37" s="7" t="n">
        <v>40</v>
      </c>
      <c r="M37" s="5" t="str">
        <f aca="false">IF(K37="no cation","",IF(L37="","non-candidate",""))</f>
        <v/>
      </c>
      <c r="N37" s="5" t="str">
        <f aca="false">IF(L37="","",IF(M37="","",CONCATENATE("[",IF(M37="","",CONCATENATE("Al",IF(D37&gt;1,VALUE(D37),""),IF(E37=0,"",CONCATENATE(" O",IF(E37&gt;1,VALUE(E37),""))),IF(F37=0,"",CONCATENATE("(OH)",IF(F37&gt;1,VALUE(F37),""))),IF(G37=0,"",CONCATENATE("(OH2)",IF(G37&gt;1,VALUE(G37),""))))),"]",IF(M37="","",IF(J37&gt;1,(CONCATENATE(VALUE(J37),"+")),"+")))))</f>
        <v/>
      </c>
    </row>
    <row r="38" s="4" customFormat="true" ht="14.05" hidden="false" customHeight="false" outlineLevel="0" collapsed="false">
      <c r="A38" s="5" t="n">
        <v>4</v>
      </c>
      <c r="B38" s="5" t="n">
        <v>0</v>
      </c>
      <c r="C38" s="5" t="n">
        <v>0</v>
      </c>
      <c r="D38" s="5" t="n">
        <v>4</v>
      </c>
      <c r="E38" s="5" t="n">
        <v>0</v>
      </c>
      <c r="F38" s="5" t="n">
        <v>5</v>
      </c>
      <c r="G38" s="5" t="n">
        <v>5</v>
      </c>
      <c r="H38" s="5" t="n">
        <v>0</v>
      </c>
      <c r="I38" s="5" t="n">
        <v>283</v>
      </c>
      <c r="J38" s="5" t="n">
        <v>7</v>
      </c>
      <c r="K38" s="6" t="n">
        <v>40.4285714285714</v>
      </c>
      <c r="L38" s="7" t="n">
        <v>40.4285714285714</v>
      </c>
      <c r="M38" s="5" t="str">
        <f aca="false">IF(K38="no cation","",IF(L38="","non-candidate",""))</f>
        <v/>
      </c>
      <c r="N38" s="5" t="str">
        <f aca="false">IF(L38="","",IF(M38="","",CONCATENATE("[",IF(M38="","",CONCATENATE("Al",IF(D38&gt;1,VALUE(D38),""),IF(E38=0,"",CONCATENATE(" O",IF(E38&gt;1,VALUE(E38),""))),IF(F38=0,"",CONCATENATE("(OH)",IF(F38&gt;1,VALUE(F38),""))),IF(G38=0,"",CONCATENATE("(OH2)",IF(G38&gt;1,VALUE(G38),""))))),"]",IF(M38="","",IF(J38&gt;1,(CONCATENATE(VALUE(J38),"+")),"+")))))</f>
        <v/>
      </c>
    </row>
    <row r="39" s="4" customFormat="true" ht="14.05" hidden="false" customHeight="false" outlineLevel="0" collapsed="false">
      <c r="A39" s="5" t="n">
        <v>4</v>
      </c>
      <c r="B39" s="5" t="n">
        <v>0</v>
      </c>
      <c r="C39" s="5" t="n">
        <v>0</v>
      </c>
      <c r="D39" s="5" t="n">
        <v>4</v>
      </c>
      <c r="E39" s="5" t="n">
        <v>2</v>
      </c>
      <c r="F39" s="5" t="n">
        <v>1</v>
      </c>
      <c r="G39" s="5" t="n">
        <v>7</v>
      </c>
      <c r="H39" s="5" t="n">
        <v>0</v>
      </c>
      <c r="I39" s="5" t="n">
        <v>283</v>
      </c>
      <c r="J39" s="5" t="n">
        <v>7</v>
      </c>
      <c r="K39" s="6" t="n">
        <v>40.4285714285714</v>
      </c>
      <c r="L39" s="7" t="n">
        <v>40.4285714285714</v>
      </c>
      <c r="M39" s="5" t="str">
        <f aca="false">IF(K39="no cation","",IF(L39="","non-candidate",""))</f>
        <v/>
      </c>
      <c r="N39" s="5" t="str">
        <f aca="false">IF(L39="","",IF(M39="","",CONCATENATE("[",IF(M39="","",CONCATENATE("Al",IF(D39&gt;1,VALUE(D39),""),IF(E39=0,"",CONCATENATE(" O",IF(E39&gt;1,VALUE(E39),""))),IF(F39=0,"",CONCATENATE("(OH)",IF(F39&gt;1,VALUE(F39),""))),IF(G39=0,"",CONCATENATE("(OH2)",IF(G39&gt;1,VALUE(G39),""))))),"]",IF(M39="","",IF(J39&gt;1,(CONCATENATE(VALUE(J39),"+")),"+")))))</f>
        <v/>
      </c>
    </row>
    <row r="40" s="4" customFormat="true" ht="14.05" hidden="false" customHeight="false" outlineLevel="0" collapsed="false">
      <c r="A40" s="5" t="n">
        <v>4</v>
      </c>
      <c r="B40" s="5" t="n">
        <v>0</v>
      </c>
      <c r="C40" s="5" t="n">
        <v>0</v>
      </c>
      <c r="D40" s="5" t="n">
        <v>6</v>
      </c>
      <c r="E40" s="5" t="n">
        <v>0</v>
      </c>
      <c r="F40" s="5" t="n">
        <v>8</v>
      </c>
      <c r="G40" s="5" t="n">
        <v>6</v>
      </c>
      <c r="H40" s="5" t="n">
        <v>0</v>
      </c>
      <c r="I40" s="5" t="n">
        <v>406</v>
      </c>
      <c r="J40" s="5" t="n">
        <v>10</v>
      </c>
      <c r="K40" s="6" t="n">
        <v>40.6</v>
      </c>
      <c r="L40" s="7" t="n">
        <v>40.6</v>
      </c>
      <c r="M40" s="5" t="str">
        <f aca="false">IF(K40="no cation","",IF(L40="","non-candidate",""))</f>
        <v/>
      </c>
      <c r="N40" s="5" t="str">
        <f aca="false">IF(L40="","",IF(M40="","",CONCATENATE("[",IF(M40="","",CONCATENATE("Al",IF(D40&gt;1,VALUE(D40),""),IF(E40=0,"",CONCATENATE(" O",IF(E40&gt;1,VALUE(E40),""))),IF(F40=0,"",CONCATENATE("(OH)",IF(F40&gt;1,VALUE(F40),""))),IF(G40=0,"",CONCATENATE("(OH2)",IF(G40&gt;1,VALUE(G40),""))))),"]",IF(M40="","",IF(J40&gt;1,(CONCATENATE(VALUE(J40),"+")),"+")))))</f>
        <v/>
      </c>
    </row>
    <row r="41" s="4" customFormat="true" ht="14.05" hidden="false" customHeight="false" outlineLevel="0" collapsed="false">
      <c r="A41" s="5" t="n">
        <v>4</v>
      </c>
      <c r="B41" s="5" t="n">
        <v>0</v>
      </c>
      <c r="C41" s="5" t="n">
        <v>0</v>
      </c>
      <c r="D41" s="5" t="n">
        <v>6</v>
      </c>
      <c r="E41" s="5" t="n">
        <v>2</v>
      </c>
      <c r="F41" s="5" t="n">
        <v>4</v>
      </c>
      <c r="G41" s="5" t="n">
        <v>8</v>
      </c>
      <c r="H41" s="5" t="n">
        <v>0</v>
      </c>
      <c r="I41" s="5" t="n">
        <v>406</v>
      </c>
      <c r="J41" s="5" t="n">
        <v>10</v>
      </c>
      <c r="K41" s="6" t="n">
        <v>40.6</v>
      </c>
      <c r="L41" s="7" t="n">
        <v>40.6</v>
      </c>
      <c r="M41" s="5" t="str">
        <f aca="false">IF(K41="no cation","",IF(L41="","non-candidate",""))</f>
        <v/>
      </c>
      <c r="N41" s="5" t="str">
        <f aca="false">IF(L41="","",IF(M41="","",CONCATENATE("[",IF(M41="","",CONCATENATE("Al",IF(D41&gt;1,VALUE(D41),""),IF(E41=0,"",CONCATENATE(" O",IF(E41&gt;1,VALUE(E41),""))),IF(F41=0,"",CONCATENATE("(OH)",IF(F41&gt;1,VALUE(F41),""))),IF(G41=0,"",CONCATENATE("(OH2)",IF(G41&gt;1,VALUE(G41),""))))),"]",IF(M41="","",IF(J41&gt;1,(CONCATENATE(VALUE(J41),"+")),"+")))))</f>
        <v/>
      </c>
    </row>
    <row r="42" s="4" customFormat="true" ht="14.05" hidden="false" customHeight="false" outlineLevel="0" collapsed="false">
      <c r="A42" s="5" t="n">
        <v>4</v>
      </c>
      <c r="B42" s="5" t="n">
        <v>0</v>
      </c>
      <c r="C42" s="5" t="n">
        <v>0</v>
      </c>
      <c r="D42" s="3" t="n">
        <v>6</v>
      </c>
      <c r="E42" s="3" t="n">
        <v>4</v>
      </c>
      <c r="F42" s="5" t="n">
        <v>0</v>
      </c>
      <c r="G42" s="5" t="n">
        <v>10</v>
      </c>
      <c r="H42" s="5" t="n">
        <v>0</v>
      </c>
      <c r="I42" s="5" t="n">
        <v>406</v>
      </c>
      <c r="J42" s="5" t="n">
        <v>10</v>
      </c>
      <c r="K42" s="6" t="n">
        <v>40.6</v>
      </c>
      <c r="L42" s="7" t="n">
        <v>40.6</v>
      </c>
      <c r="M42" s="5" t="str">
        <f aca="false">IF(K42="no cation","",IF(L42="","non-candidate",""))</f>
        <v/>
      </c>
      <c r="N42" s="5" t="str">
        <f aca="false">IF(L42="","",IF(M42="","",CONCATENATE("[",IF(M42="","",CONCATENATE("Al",IF(D42&gt;1,VALUE(D42),""),IF(E42=0,"",CONCATENATE(" O",IF(E42&gt;1,VALUE(E42),""))),IF(F42=0,"",CONCATENATE("(OH)",IF(F42&gt;1,VALUE(F42),""))),IF(G42=0,"",CONCATENATE("(OH2)",IF(G42&gt;1,VALUE(G42),""))))),"]",IF(M42="","",IF(J42&gt;1,(CONCATENATE(VALUE(J42),"+")),"+")))))</f>
        <v/>
      </c>
    </row>
    <row r="43" s="4" customFormat="true" ht="14.05" hidden="false" customHeight="false" outlineLevel="0" collapsed="false">
      <c r="A43" s="5" t="n">
        <v>4</v>
      </c>
      <c r="B43" s="5" t="n">
        <v>0</v>
      </c>
      <c r="C43" s="5" t="n">
        <v>0</v>
      </c>
      <c r="D43" s="5" t="n">
        <v>5</v>
      </c>
      <c r="E43" s="5" t="n">
        <v>0</v>
      </c>
      <c r="F43" s="5" t="n">
        <v>7</v>
      </c>
      <c r="G43" s="5" t="n">
        <v>5</v>
      </c>
      <c r="H43" s="5" t="n">
        <v>0</v>
      </c>
      <c r="I43" s="5" t="n">
        <v>344</v>
      </c>
      <c r="J43" s="5" t="n">
        <v>8</v>
      </c>
      <c r="K43" s="6" t="n">
        <v>43</v>
      </c>
      <c r="L43" s="7" t="n">
        <v>43</v>
      </c>
      <c r="M43" s="5" t="str">
        <f aca="false">IF(K43="no cation","",IF(L43="","non-candidate",""))</f>
        <v/>
      </c>
      <c r="N43" s="5" t="str">
        <f aca="false">IF(L43="","",IF(M43="","",CONCATENATE("[",IF(M43="","",CONCATENATE("Al",IF(D43&gt;1,VALUE(D43),""),IF(E43=0,"",CONCATENATE(" O",IF(E43&gt;1,VALUE(E43),""))),IF(F43=0,"",CONCATENATE("(OH)",IF(F43&gt;1,VALUE(F43),""))),IF(G43=0,"",CONCATENATE("(OH2)",IF(G43&gt;1,VALUE(G43),""))))),"]",IF(M43="","",IF(J43&gt;1,(CONCATENATE(VALUE(J43),"+")),"+")))))</f>
        <v/>
      </c>
    </row>
    <row r="44" s="4" customFormat="true" ht="14.05" hidden="false" customHeight="false" outlineLevel="0" collapsed="false">
      <c r="A44" s="5" t="n">
        <v>4</v>
      </c>
      <c r="B44" s="5" t="n">
        <v>0</v>
      </c>
      <c r="C44" s="5" t="n">
        <v>0</v>
      </c>
      <c r="D44" s="5" t="n">
        <v>5</v>
      </c>
      <c r="E44" s="5" t="n">
        <v>2</v>
      </c>
      <c r="F44" s="5" t="n">
        <v>3</v>
      </c>
      <c r="G44" s="5" t="n">
        <v>7</v>
      </c>
      <c r="H44" s="5" t="n">
        <v>0</v>
      </c>
      <c r="I44" s="5" t="n">
        <v>344</v>
      </c>
      <c r="J44" s="5" t="n">
        <v>8</v>
      </c>
      <c r="K44" s="6" t="n">
        <v>43</v>
      </c>
      <c r="L44" s="7" t="n">
        <v>43</v>
      </c>
      <c r="M44" s="5" t="str">
        <f aca="false">IF(K44="no cation","",IF(L44="","non-candidate",""))</f>
        <v/>
      </c>
      <c r="N44" s="5" t="str">
        <f aca="false">IF(L44="","",IF(M44="","",CONCATENATE("[",IF(M44="","",CONCATENATE("Al",IF(D44&gt;1,VALUE(D44),""),IF(E44=0,"",CONCATENATE(" O",IF(E44&gt;1,VALUE(E44),""))),IF(F44=0,"",CONCATENATE("(OH)",IF(F44&gt;1,VALUE(F44),""))),IF(G44=0,"",CONCATENATE("(OH2)",IF(G44&gt;1,VALUE(G44),""))))),"]",IF(M44="","",IF(J44&gt;1,(CONCATENATE(VALUE(J44),"+")),"+")))))</f>
        <v/>
      </c>
    </row>
    <row r="45" s="4" customFormat="true" ht="14.05" hidden="false" customHeight="false" outlineLevel="0" collapsed="false">
      <c r="A45" s="5" t="n">
        <v>4</v>
      </c>
      <c r="B45" s="5" t="n">
        <v>0</v>
      </c>
      <c r="C45" s="5" t="n">
        <v>0</v>
      </c>
      <c r="D45" s="5" t="n">
        <v>3</v>
      </c>
      <c r="E45" s="5" t="n">
        <v>0</v>
      </c>
      <c r="F45" s="5" t="n">
        <v>4</v>
      </c>
      <c r="G45" s="5" t="n">
        <v>4</v>
      </c>
      <c r="H45" s="5" t="n">
        <v>0</v>
      </c>
      <c r="I45" s="5" t="n">
        <v>221</v>
      </c>
      <c r="J45" s="5" t="n">
        <v>5</v>
      </c>
      <c r="K45" s="6" t="n">
        <v>44.2</v>
      </c>
      <c r="L45" s="7" t="n">
        <v>44.2</v>
      </c>
      <c r="M45" s="5" t="str">
        <f aca="false">IF(K45="no cation","",IF(L45="","non-candidate",""))</f>
        <v/>
      </c>
      <c r="N45" s="5" t="str">
        <f aca="false">IF(L45="","",IF(M45="","",CONCATENATE("[",IF(M45="","",CONCATENATE("Al",IF(D45&gt;1,VALUE(D45),""),IF(E45=0,"",CONCATENATE(" O",IF(E45&gt;1,VALUE(E45),""))),IF(F45=0,"",CONCATENATE("(OH)",IF(F45&gt;1,VALUE(F45),""))),IF(G45=0,"",CONCATENATE("(OH2)",IF(G45&gt;1,VALUE(G45),""))))),"]",IF(M45="","",IF(J45&gt;1,(CONCATENATE(VALUE(J45),"+")),"+")))))</f>
        <v/>
      </c>
    </row>
    <row r="46" s="4" customFormat="true" ht="14.05" hidden="false" customHeight="false" outlineLevel="0" collapsed="false">
      <c r="A46" s="5" t="n">
        <v>4</v>
      </c>
      <c r="B46" s="5" t="n">
        <v>0</v>
      </c>
      <c r="C46" s="5" t="n">
        <v>0</v>
      </c>
      <c r="D46" s="5" t="n">
        <v>3</v>
      </c>
      <c r="E46" s="3" t="n">
        <v>2</v>
      </c>
      <c r="F46" s="5" t="n">
        <v>0</v>
      </c>
      <c r="G46" s="5" t="n">
        <v>6</v>
      </c>
      <c r="H46" s="5" t="n">
        <v>0</v>
      </c>
      <c r="I46" s="5" t="n">
        <v>221</v>
      </c>
      <c r="J46" s="5" t="n">
        <v>5</v>
      </c>
      <c r="K46" s="6" t="n">
        <v>44.2</v>
      </c>
      <c r="L46" s="7" t="n">
        <v>44.2</v>
      </c>
      <c r="M46" s="5" t="str">
        <f aca="false">IF(K46="no cation","",IF(L46="","non-candidate",""))</f>
        <v/>
      </c>
      <c r="N46" s="5" t="str">
        <f aca="false">IF(L46="","",IF(M46="","",CONCATENATE("[",IF(M46="","",CONCATENATE("Al",IF(D46&gt;1,VALUE(D46),""),IF(E46=0,"",CONCATENATE(" O",IF(E46&gt;1,VALUE(E46),""))),IF(F46=0,"",CONCATENATE("(OH)",IF(F46&gt;1,VALUE(F46),""))),IF(G46=0,"",CONCATENATE("(OH2)",IF(G46&gt;1,VALUE(G46),""))))),"]",IF(M46="","",IF(J46&gt;1,(CONCATENATE(VALUE(J46),"+")),"+")))))</f>
        <v/>
      </c>
    </row>
    <row r="47" s="4" customFormat="true" ht="14.05" hidden="false" customHeight="false" outlineLevel="0" collapsed="false">
      <c r="A47" s="5" t="n">
        <v>4</v>
      </c>
      <c r="B47" s="5" t="n">
        <v>0</v>
      </c>
      <c r="C47" s="5" t="n">
        <v>0</v>
      </c>
      <c r="D47" s="5" t="n">
        <v>6</v>
      </c>
      <c r="E47" s="5" t="n">
        <v>0</v>
      </c>
      <c r="F47" s="5" t="n">
        <v>9</v>
      </c>
      <c r="G47" s="5" t="n">
        <v>5</v>
      </c>
      <c r="H47" s="5" t="n">
        <v>0</v>
      </c>
      <c r="I47" s="5" t="n">
        <v>405</v>
      </c>
      <c r="J47" s="5" t="n">
        <v>9</v>
      </c>
      <c r="K47" s="6" t="n">
        <v>45</v>
      </c>
      <c r="L47" s="7" t="n">
        <v>45</v>
      </c>
      <c r="M47" s="5" t="str">
        <f aca="false">IF(K47="no cation","",IF(L47="","non-candidate",""))</f>
        <v/>
      </c>
      <c r="N47" s="5" t="str">
        <f aca="false">IF(L47="","",IF(M47="","",CONCATENATE("[",IF(M47="","",CONCATENATE("Al",IF(D47&gt;1,VALUE(D47),""),IF(E47=0,"",CONCATENATE(" O",IF(E47&gt;1,VALUE(E47),""))),IF(F47=0,"",CONCATENATE("(OH)",IF(F47&gt;1,VALUE(F47),""))),IF(G47=0,"",CONCATENATE("(OH2)",IF(G47&gt;1,VALUE(G47),""))))),"]",IF(M47="","",IF(J47&gt;1,(CONCATENATE(VALUE(J47),"+")),"+")))))</f>
        <v/>
      </c>
    </row>
    <row r="48" s="4" customFormat="true" ht="14.05" hidden="false" customHeight="false" outlineLevel="0" collapsed="false">
      <c r="A48" s="5" t="n">
        <v>4</v>
      </c>
      <c r="B48" s="5" t="n">
        <v>0</v>
      </c>
      <c r="C48" s="5" t="n">
        <v>0</v>
      </c>
      <c r="D48" s="5" t="n">
        <v>6</v>
      </c>
      <c r="E48" s="5" t="n">
        <v>2</v>
      </c>
      <c r="F48" s="5" t="n">
        <v>5</v>
      </c>
      <c r="G48" s="5" t="n">
        <v>7</v>
      </c>
      <c r="H48" s="5" t="n">
        <v>0</v>
      </c>
      <c r="I48" s="5" t="n">
        <v>405</v>
      </c>
      <c r="J48" s="5" t="n">
        <v>9</v>
      </c>
      <c r="K48" s="6" t="n">
        <v>45</v>
      </c>
      <c r="L48" s="7" t="n">
        <v>45</v>
      </c>
      <c r="M48" s="5" t="str">
        <f aca="false">IF(K48="no cation","",IF(L48="","non-candidate",""))</f>
        <v/>
      </c>
      <c r="N48" s="5" t="str">
        <f aca="false">IF(L48="","",IF(M48="","",CONCATENATE("[",IF(M48="","",CONCATENATE("Al",IF(D48&gt;1,VALUE(D48),""),IF(E48=0,"",CONCATENATE(" O",IF(E48&gt;1,VALUE(E48),""))),IF(F48=0,"",CONCATENATE("(OH)",IF(F48&gt;1,VALUE(F48),""))),IF(G48=0,"",CONCATENATE("(OH2)",IF(G48&gt;1,VALUE(G48),""))))),"]",IF(M48="","",IF(J48&gt;1,(CONCATENATE(VALUE(J48),"+")),"+")))))</f>
        <v/>
      </c>
    </row>
    <row r="49" s="4" customFormat="true" ht="14.05" hidden="false" customHeight="false" outlineLevel="0" collapsed="false">
      <c r="A49" s="5" t="n">
        <v>4</v>
      </c>
      <c r="B49" s="5" t="n">
        <v>0</v>
      </c>
      <c r="C49" s="5" t="n">
        <v>0</v>
      </c>
      <c r="D49" s="5" t="n">
        <v>6</v>
      </c>
      <c r="E49" s="5" t="n">
        <v>4</v>
      </c>
      <c r="F49" s="5" t="n">
        <v>1</v>
      </c>
      <c r="G49" s="5" t="n">
        <v>9</v>
      </c>
      <c r="H49" s="5" t="n">
        <v>0</v>
      </c>
      <c r="I49" s="5" t="n">
        <v>405</v>
      </c>
      <c r="J49" s="5" t="n">
        <v>9</v>
      </c>
      <c r="K49" s="6" t="n">
        <v>45</v>
      </c>
      <c r="L49" s="7" t="n">
        <v>45</v>
      </c>
      <c r="M49" s="5" t="str">
        <f aca="false">IF(K49="no cation","",IF(L49="","non-candidate",""))</f>
        <v/>
      </c>
      <c r="N49" s="5" t="str">
        <f aca="false">IF(L49="","",IF(M49="","",CONCATENATE("[",IF(M49="","",CONCATENATE("Al",IF(D49&gt;1,VALUE(D49),""),IF(E49=0,"",CONCATENATE(" O",IF(E49&gt;1,VALUE(E49),""))),IF(F49=0,"",CONCATENATE("(OH)",IF(F49&gt;1,VALUE(F49),""))),IF(G49=0,"",CONCATENATE("(OH2)",IF(G49&gt;1,VALUE(G49),""))))),"]",IF(M49="","",IF(J49&gt;1,(CONCATENATE(VALUE(J49),"+")),"+")))))</f>
        <v/>
      </c>
    </row>
    <row r="50" s="4" customFormat="true" ht="14.05" hidden="false" customHeight="false" outlineLevel="0" collapsed="false">
      <c r="A50" s="5" t="n">
        <v>4</v>
      </c>
      <c r="B50" s="5" t="n">
        <v>0</v>
      </c>
      <c r="C50" s="5" t="n">
        <v>0</v>
      </c>
      <c r="D50" s="5" t="n">
        <v>4</v>
      </c>
      <c r="E50" s="5" t="n">
        <v>0</v>
      </c>
      <c r="F50" s="5" t="n">
        <v>6</v>
      </c>
      <c r="G50" s="5" t="n">
        <v>4</v>
      </c>
      <c r="H50" s="5" t="n">
        <v>0</v>
      </c>
      <c r="I50" s="5" t="n">
        <v>282</v>
      </c>
      <c r="J50" s="5" t="n">
        <v>6</v>
      </c>
      <c r="K50" s="6" t="n">
        <v>47</v>
      </c>
      <c r="L50" s="7" t="n">
        <v>47</v>
      </c>
      <c r="M50" s="5" t="str">
        <f aca="false">IF(K50="no cation","",IF(L50="","non-candidate",""))</f>
        <v/>
      </c>
      <c r="N50" s="5" t="str">
        <f aca="false">IF(L50="","",IF(M50="","",CONCATENATE("[",IF(M50="","",CONCATENATE("Al",IF(D50&gt;1,VALUE(D50),""),IF(E50=0,"",CONCATENATE(" O",IF(E50&gt;1,VALUE(E50),""))),IF(F50=0,"",CONCATENATE("(OH)",IF(F50&gt;1,VALUE(F50),""))),IF(G50=0,"",CONCATENATE("(OH2)",IF(G50&gt;1,VALUE(G50),""))))),"]",IF(M50="","",IF(J50&gt;1,(CONCATENATE(VALUE(J50),"+")),"+")))))</f>
        <v/>
      </c>
    </row>
    <row r="51" s="4" customFormat="true" ht="14.05" hidden="false" customHeight="false" outlineLevel="0" collapsed="false">
      <c r="A51" s="5" t="n">
        <v>4</v>
      </c>
      <c r="B51" s="5" t="n">
        <v>0</v>
      </c>
      <c r="C51" s="5" t="n">
        <v>0</v>
      </c>
      <c r="D51" s="5" t="n">
        <v>4</v>
      </c>
      <c r="E51" s="5" t="n">
        <v>2</v>
      </c>
      <c r="F51" s="5" t="n">
        <v>2</v>
      </c>
      <c r="G51" s="5" t="n">
        <v>6</v>
      </c>
      <c r="H51" s="5" t="n">
        <v>0</v>
      </c>
      <c r="I51" s="5" t="n">
        <v>282</v>
      </c>
      <c r="J51" s="5" t="n">
        <v>6</v>
      </c>
      <c r="K51" s="6" t="n">
        <v>47</v>
      </c>
      <c r="L51" s="7" t="n">
        <v>47</v>
      </c>
      <c r="M51" s="5" t="str">
        <f aca="false">IF(K51="no cation","",IF(L51="","non-candidate",""))</f>
        <v/>
      </c>
      <c r="N51" s="5" t="str">
        <f aca="false">IF(L51="","",IF(M51="","",CONCATENATE("[",IF(M51="","",CONCATENATE("Al",IF(D51&gt;1,VALUE(D51),""),IF(E51=0,"",CONCATENATE(" O",IF(E51&gt;1,VALUE(E51),""))),IF(F51=0,"",CONCATENATE("(OH)",IF(F51&gt;1,VALUE(F51),""))),IF(G51=0,"",CONCATENATE("(OH2)",IF(G51&gt;1,VALUE(G51),""))))),"]",IF(M51="","",IF(J51&gt;1,(CONCATENATE(VALUE(J51),"+")),"+")))))</f>
        <v/>
      </c>
    </row>
    <row r="52" s="4" customFormat="true" ht="14.05" hidden="false" customHeight="false" outlineLevel="0" collapsed="false">
      <c r="A52" s="5" t="n">
        <v>4</v>
      </c>
      <c r="B52" s="5" t="n">
        <v>0</v>
      </c>
      <c r="C52" s="5" t="n">
        <v>0</v>
      </c>
      <c r="D52" s="5" t="n">
        <v>1</v>
      </c>
      <c r="E52" s="5" t="n">
        <v>0</v>
      </c>
      <c r="F52" s="5" t="n">
        <v>1</v>
      </c>
      <c r="G52" s="5" t="n">
        <v>3</v>
      </c>
      <c r="H52" s="5" t="n">
        <v>0</v>
      </c>
      <c r="I52" s="5" t="n">
        <v>98</v>
      </c>
      <c r="J52" s="5" t="n">
        <v>2</v>
      </c>
      <c r="K52" s="6" t="n">
        <v>49</v>
      </c>
      <c r="L52" s="7" t="n">
        <v>49</v>
      </c>
      <c r="M52" s="5" t="str">
        <f aca="false">IF(K52="no cation","",IF(L52="","non-candidate",""))</f>
        <v/>
      </c>
      <c r="N52" s="5" t="str">
        <f aca="false">IF(L52="","",IF(M52="","",CONCATENATE("[",IF(M52="","",CONCATENATE("Al",IF(D52&gt;1,VALUE(D52),""),IF(E52=0,"",CONCATENATE(" O",IF(E52&gt;1,VALUE(E52),""))),IF(F52=0,"",CONCATENATE("(OH)",IF(F52&gt;1,VALUE(F52),""))),IF(G52=0,"",CONCATENATE("(OH2)",IF(G52&gt;1,VALUE(G52),""))))),"]",IF(M52="","",IF(J52&gt;1,(CONCATENATE(VALUE(J52),"+")),"+")))))</f>
        <v/>
      </c>
    </row>
    <row r="53" s="4" customFormat="true" ht="14.05" hidden="false" customHeight="false" outlineLevel="0" collapsed="false">
      <c r="A53" s="5" t="n">
        <v>4</v>
      </c>
      <c r="B53" s="5" t="n">
        <v>0</v>
      </c>
      <c r="C53" s="5" t="n">
        <v>0</v>
      </c>
      <c r="D53" s="5" t="n">
        <v>5</v>
      </c>
      <c r="E53" s="5" t="n">
        <v>0</v>
      </c>
      <c r="F53" s="5" t="n">
        <v>8</v>
      </c>
      <c r="G53" s="5" t="n">
        <v>4</v>
      </c>
      <c r="H53" s="5" t="n">
        <v>0</v>
      </c>
      <c r="I53" s="5" t="n">
        <v>343</v>
      </c>
      <c r="J53" s="5" t="n">
        <v>7</v>
      </c>
      <c r="K53" s="6" t="n">
        <v>49</v>
      </c>
      <c r="L53" s="7" t="n">
        <v>49</v>
      </c>
      <c r="M53" s="5" t="str">
        <f aca="false">IF(K53="no cation","",IF(L53="","non-candidate",""))</f>
        <v/>
      </c>
      <c r="N53" s="5" t="str">
        <f aca="false">IF(L53="","",IF(M53="","",CONCATENATE("[",IF(M53="","",CONCATENATE("Al",IF(D53&gt;1,VALUE(D53),""),IF(E53=0,"",CONCATENATE(" O",IF(E53&gt;1,VALUE(E53),""))),IF(F53=0,"",CONCATENATE("(OH)",IF(F53&gt;1,VALUE(F53),""))),IF(G53=0,"",CONCATENATE("(OH2)",IF(G53&gt;1,VALUE(G53),""))))),"]",IF(M53="","",IF(J53&gt;1,(CONCATENATE(VALUE(J53),"+")),"+")))))</f>
        <v/>
      </c>
    </row>
    <row r="54" s="4" customFormat="true" ht="14.05" hidden="false" customHeight="false" outlineLevel="0" collapsed="false">
      <c r="A54" s="5" t="n">
        <v>4</v>
      </c>
      <c r="B54" s="5" t="n">
        <v>0</v>
      </c>
      <c r="C54" s="5" t="n">
        <v>0</v>
      </c>
      <c r="D54" s="5" t="n">
        <v>5</v>
      </c>
      <c r="E54" s="5" t="n">
        <v>2</v>
      </c>
      <c r="F54" s="5" t="n">
        <v>4</v>
      </c>
      <c r="G54" s="5" t="n">
        <v>6</v>
      </c>
      <c r="H54" s="5" t="n">
        <v>0</v>
      </c>
      <c r="I54" s="5" t="n">
        <v>343</v>
      </c>
      <c r="J54" s="5" t="n">
        <v>7</v>
      </c>
      <c r="K54" s="6" t="n">
        <v>49</v>
      </c>
      <c r="L54" s="7" t="n">
        <v>49</v>
      </c>
      <c r="M54" s="5" t="str">
        <f aca="false">IF(K54="no cation","",IF(L54="","non-candidate",""))</f>
        <v/>
      </c>
      <c r="N54" s="5" t="str">
        <f aca="false">IF(L54="","",IF(M54="","",CONCATENATE("[",IF(M54="","",CONCATENATE("Al",IF(D54&gt;1,VALUE(D54),""),IF(E54=0,"",CONCATENATE(" O",IF(E54&gt;1,VALUE(E54),""))),IF(F54=0,"",CONCATENATE("(OH)",IF(F54&gt;1,VALUE(F54),""))),IF(G54=0,"",CONCATENATE("(OH2)",IF(G54&gt;1,VALUE(G54),""))))),"]",IF(M54="","",IF(J54&gt;1,(CONCATENATE(VALUE(J54),"+")),"+")))))</f>
        <v/>
      </c>
    </row>
    <row r="55" s="4" customFormat="true" ht="14.05" hidden="false" customHeight="false" outlineLevel="0" collapsed="false">
      <c r="A55" s="5" t="n">
        <v>4</v>
      </c>
      <c r="B55" s="5" t="n">
        <v>0</v>
      </c>
      <c r="C55" s="5" t="n">
        <v>0</v>
      </c>
      <c r="D55" s="3" t="n">
        <v>5</v>
      </c>
      <c r="E55" s="3" t="n">
        <v>4</v>
      </c>
      <c r="F55" s="5" t="n">
        <v>0</v>
      </c>
      <c r="G55" s="5" t="n">
        <v>8</v>
      </c>
      <c r="H55" s="5" t="n">
        <v>0</v>
      </c>
      <c r="I55" s="5" t="n">
        <v>343</v>
      </c>
      <c r="J55" s="5" t="n">
        <v>7</v>
      </c>
      <c r="K55" s="6" t="n">
        <v>49</v>
      </c>
      <c r="L55" s="7" t="n">
        <v>49</v>
      </c>
      <c r="M55" s="5" t="str">
        <f aca="false">IF(K55="no cation","",IF(L55="","non-candidate",""))</f>
        <v/>
      </c>
      <c r="N55" s="5" t="str">
        <f aca="false">IF(L55="","",IF(M55="","",CONCATENATE("[",IF(M55="","",CONCATENATE("Al",IF(D55&gt;1,VALUE(D55),""),IF(E55=0,"",CONCATENATE(" O",IF(E55&gt;1,VALUE(E55),""))),IF(F55=0,"",CONCATENATE("(OH)",IF(F55&gt;1,VALUE(F55),""))),IF(G55=0,"",CONCATENATE("(OH2)",IF(G55&gt;1,VALUE(G55),""))))),"]",IF(M55="","",IF(J55&gt;1,(CONCATENATE(VALUE(J55),"+")),"+")))))</f>
        <v/>
      </c>
    </row>
    <row r="56" s="4" customFormat="true" ht="14.05" hidden="false" customHeight="false" outlineLevel="0" collapsed="false">
      <c r="A56" s="5" t="n">
        <v>4</v>
      </c>
      <c r="B56" s="5" t="n">
        <v>0</v>
      </c>
      <c r="C56" s="5" t="n">
        <v>0</v>
      </c>
      <c r="D56" s="5" t="n">
        <v>6</v>
      </c>
      <c r="E56" s="5" t="n">
        <v>0</v>
      </c>
      <c r="F56" s="5" t="n">
        <v>10</v>
      </c>
      <c r="G56" s="5" t="n">
        <v>4</v>
      </c>
      <c r="H56" s="5" t="n">
        <v>0</v>
      </c>
      <c r="I56" s="5" t="n">
        <v>404</v>
      </c>
      <c r="J56" s="5" t="n">
        <v>8</v>
      </c>
      <c r="K56" s="6" t="n">
        <v>50.5</v>
      </c>
      <c r="L56" s="7" t="n">
        <v>50.5</v>
      </c>
      <c r="M56" s="5" t="str">
        <f aca="false">IF(K56="no cation","",IF(L56="","non-candidate",""))</f>
        <v/>
      </c>
      <c r="N56" s="5" t="str">
        <f aca="false">IF(L56="","",IF(M56="","",CONCATENATE("[",IF(M56="","",CONCATENATE("Al",IF(D56&gt;1,VALUE(D56),""),IF(E56=0,"",CONCATENATE(" O",IF(E56&gt;1,VALUE(E56),""))),IF(F56=0,"",CONCATENATE("(OH)",IF(F56&gt;1,VALUE(F56),""))),IF(G56=0,"",CONCATENATE("(OH2)",IF(G56&gt;1,VALUE(G56),""))))),"]",IF(M56="","",IF(J56&gt;1,(CONCATENATE(VALUE(J56),"+")),"+")))))</f>
        <v/>
      </c>
    </row>
    <row r="57" s="4" customFormat="true" ht="14.05" hidden="false" customHeight="false" outlineLevel="0" collapsed="false">
      <c r="A57" s="5" t="n">
        <v>4</v>
      </c>
      <c r="B57" s="5" t="n">
        <v>0</v>
      </c>
      <c r="C57" s="5" t="n">
        <v>0</v>
      </c>
      <c r="D57" s="5" t="n">
        <v>6</v>
      </c>
      <c r="E57" s="5" t="n">
        <v>2</v>
      </c>
      <c r="F57" s="5" t="n">
        <v>6</v>
      </c>
      <c r="G57" s="5" t="n">
        <v>6</v>
      </c>
      <c r="H57" s="5" t="n">
        <v>0</v>
      </c>
      <c r="I57" s="5" t="n">
        <v>404</v>
      </c>
      <c r="J57" s="5" t="n">
        <v>8</v>
      </c>
      <c r="K57" s="6" t="n">
        <v>50.5</v>
      </c>
      <c r="L57" s="7" t="n">
        <v>50.5</v>
      </c>
      <c r="M57" s="5" t="str">
        <f aca="false">IF(K57="no cation","",IF(L57="","non-candidate",""))</f>
        <v/>
      </c>
      <c r="N57" s="5" t="str">
        <f aca="false">IF(L57="","",IF(M57="","",CONCATENATE("[",IF(M57="","",CONCATENATE("Al",IF(D57&gt;1,VALUE(D57),""),IF(E57=0,"",CONCATENATE(" O",IF(E57&gt;1,VALUE(E57),""))),IF(F57=0,"",CONCATENATE("(OH)",IF(F57&gt;1,VALUE(F57),""))),IF(G57=0,"",CONCATENATE("(OH2)",IF(G57&gt;1,VALUE(G57),""))))),"]",IF(M57="","",IF(J57&gt;1,(CONCATENATE(VALUE(J57),"+")),"+")))))</f>
        <v/>
      </c>
    </row>
    <row r="58" s="4" customFormat="true" ht="14.05" hidden="false" customHeight="false" outlineLevel="0" collapsed="false">
      <c r="A58" s="5" t="n">
        <v>4</v>
      </c>
      <c r="B58" s="5" t="n">
        <v>0</v>
      </c>
      <c r="C58" s="5" t="n">
        <v>0</v>
      </c>
      <c r="D58" s="5" t="n">
        <v>6</v>
      </c>
      <c r="E58" s="5" t="n">
        <v>4</v>
      </c>
      <c r="F58" s="5" t="n">
        <v>2</v>
      </c>
      <c r="G58" s="5" t="n">
        <v>8</v>
      </c>
      <c r="H58" s="5" t="n">
        <v>0</v>
      </c>
      <c r="I58" s="5" t="n">
        <v>404</v>
      </c>
      <c r="J58" s="5" t="n">
        <v>8</v>
      </c>
      <c r="K58" s="6" t="n">
        <v>50.5</v>
      </c>
      <c r="L58" s="7" t="n">
        <v>50.5</v>
      </c>
      <c r="M58" s="5" t="str">
        <f aca="false">IF(K58="no cation","",IF(L58="","non-candidate",""))</f>
        <v/>
      </c>
      <c r="N58" s="5" t="str">
        <f aca="false">IF(L58="","",IF(M58="","",CONCATENATE("[",IF(M58="","",CONCATENATE("Al",IF(D58&gt;1,VALUE(D58),""),IF(E58=0,"",CONCATENATE(" O",IF(E58&gt;1,VALUE(E58),""))),IF(F58=0,"",CONCATENATE("(OH)",IF(F58&gt;1,VALUE(F58),""))),IF(G58=0,"",CONCATENATE("(OH2)",IF(G58&gt;1,VALUE(G58),""))))),"]",IF(M58="","",IF(J58&gt;1,(CONCATENATE(VALUE(J58),"+")),"+")))))</f>
        <v/>
      </c>
    </row>
    <row r="59" s="4" customFormat="true" ht="14.05" hidden="false" customHeight="false" outlineLevel="0" collapsed="false">
      <c r="A59" s="5" t="n">
        <v>4</v>
      </c>
      <c r="B59" s="5" t="n">
        <v>0</v>
      </c>
      <c r="C59" s="5" t="n">
        <v>0</v>
      </c>
      <c r="D59" s="5" t="n">
        <v>2</v>
      </c>
      <c r="E59" s="5" t="n">
        <v>0</v>
      </c>
      <c r="F59" s="5" t="n">
        <v>3</v>
      </c>
      <c r="G59" s="5" t="n">
        <v>3</v>
      </c>
      <c r="H59" s="5" t="n">
        <v>0</v>
      </c>
      <c r="I59" s="5" t="n">
        <v>159</v>
      </c>
      <c r="J59" s="5" t="n">
        <v>3</v>
      </c>
      <c r="K59" s="6" t="n">
        <v>53</v>
      </c>
      <c r="L59" s="7" t="n">
        <v>53</v>
      </c>
      <c r="M59" s="5" t="str">
        <f aca="false">IF(K59="no cation","",IF(L59="","non-candidate",""))</f>
        <v/>
      </c>
      <c r="N59" s="5" t="str">
        <f aca="false">IF(L59="","",IF(M59="","",CONCATENATE("[",IF(M59="","",CONCATENATE("Al",IF(D59&gt;1,VALUE(D59),""),IF(E59=0,"",CONCATENATE(" O",IF(E59&gt;1,VALUE(E59),""))),IF(F59=0,"",CONCATENATE("(OH)",IF(F59&gt;1,VALUE(F59),""))),IF(G59=0,"",CONCATENATE("(OH2)",IF(G59&gt;1,VALUE(G59),""))))),"]",IF(M59="","",IF(J59&gt;1,(CONCATENATE(VALUE(J59),"+")),"+")))))</f>
        <v/>
      </c>
    </row>
    <row r="60" s="4" customFormat="true" ht="14.05" hidden="false" customHeight="false" outlineLevel="0" collapsed="false">
      <c r="A60" s="5" t="n">
        <v>4</v>
      </c>
      <c r="B60" s="5" t="n">
        <v>0</v>
      </c>
      <c r="C60" s="5" t="n">
        <v>0</v>
      </c>
      <c r="D60" s="5" t="n">
        <v>3</v>
      </c>
      <c r="E60" s="5" t="n">
        <v>0</v>
      </c>
      <c r="F60" s="5" t="n">
        <v>5</v>
      </c>
      <c r="G60" s="5" t="n">
        <v>3</v>
      </c>
      <c r="H60" s="5" t="n">
        <v>0</v>
      </c>
      <c r="I60" s="5" t="n">
        <v>220</v>
      </c>
      <c r="J60" s="5" t="n">
        <v>4</v>
      </c>
      <c r="K60" s="6" t="n">
        <v>55</v>
      </c>
      <c r="L60" s="7" t="n">
        <v>55</v>
      </c>
      <c r="M60" s="5" t="str">
        <f aca="false">IF(K60="no cation","",IF(L60="","non-candidate",""))</f>
        <v/>
      </c>
      <c r="N60" s="5" t="str">
        <f aca="false">IF(L60="","",IF(M60="","",CONCATENATE("[",IF(M60="","",CONCATENATE("Al",IF(D60&gt;1,VALUE(D60),""),IF(E60=0,"",CONCATENATE(" O",IF(E60&gt;1,VALUE(E60),""))),IF(F60=0,"",CONCATENATE("(OH)",IF(F60&gt;1,VALUE(F60),""))),IF(G60=0,"",CONCATENATE("(OH2)",IF(G60&gt;1,VALUE(G60),""))))),"]",IF(M60="","",IF(J60&gt;1,(CONCATENATE(VALUE(J60),"+")),"+")))))</f>
        <v/>
      </c>
    </row>
    <row r="61" s="4" customFormat="true" ht="14.05" hidden="false" customHeight="false" outlineLevel="0" collapsed="false">
      <c r="A61" s="5" t="n">
        <v>4</v>
      </c>
      <c r="B61" s="5" t="n">
        <v>0</v>
      </c>
      <c r="C61" s="5" t="n">
        <v>0</v>
      </c>
      <c r="D61" s="5" t="n">
        <v>3</v>
      </c>
      <c r="E61" s="5" t="n">
        <v>2</v>
      </c>
      <c r="F61" s="5" t="n">
        <v>1</v>
      </c>
      <c r="G61" s="5" t="n">
        <v>5</v>
      </c>
      <c r="H61" s="5" t="n">
        <v>0</v>
      </c>
      <c r="I61" s="5" t="n">
        <v>220</v>
      </c>
      <c r="J61" s="5" t="n">
        <v>4</v>
      </c>
      <c r="K61" s="6" t="n">
        <v>55</v>
      </c>
      <c r="L61" s="7" t="n">
        <v>55</v>
      </c>
      <c r="M61" s="5" t="str">
        <f aca="false">IF(K61="no cation","",IF(L61="","non-candidate",""))</f>
        <v/>
      </c>
      <c r="N61" s="5" t="str">
        <f aca="false">IF(L61="","",IF(M61="","",CONCATENATE("[",IF(M61="","",CONCATENATE("Al",IF(D61&gt;1,VALUE(D61),""),IF(E61=0,"",CONCATENATE(" O",IF(E61&gt;1,VALUE(E61),""))),IF(F61=0,"",CONCATENATE("(OH)",IF(F61&gt;1,VALUE(F61),""))),IF(G61=0,"",CONCATENATE("(OH2)",IF(G61&gt;1,VALUE(G61),""))))),"]",IF(M61="","",IF(J61&gt;1,(CONCATENATE(VALUE(J61),"+")),"+")))))</f>
        <v/>
      </c>
    </row>
    <row r="62" s="4" customFormat="true" ht="14.05" hidden="false" customHeight="false" outlineLevel="0" collapsed="false">
      <c r="A62" s="5" t="n">
        <v>4</v>
      </c>
      <c r="B62" s="5" t="n">
        <v>0</v>
      </c>
      <c r="C62" s="5" t="n">
        <v>0</v>
      </c>
      <c r="D62" s="5" t="n">
        <v>4</v>
      </c>
      <c r="E62" s="5" t="n">
        <v>0</v>
      </c>
      <c r="F62" s="5" t="n">
        <v>7</v>
      </c>
      <c r="G62" s="5" t="n">
        <v>3</v>
      </c>
      <c r="H62" s="5" t="n">
        <v>0</v>
      </c>
      <c r="I62" s="5" t="n">
        <v>281</v>
      </c>
      <c r="J62" s="5" t="n">
        <v>5</v>
      </c>
      <c r="K62" s="6" t="n">
        <v>56.2</v>
      </c>
      <c r="L62" s="7" t="n">
        <v>56.2</v>
      </c>
      <c r="M62" s="5" t="str">
        <f aca="false">IF(K62="no cation","",IF(L62="","non-candidate",""))</f>
        <v/>
      </c>
      <c r="N62" s="5" t="str">
        <f aca="false">IF(L62="","",IF(M62="","",CONCATENATE("[",IF(M62="","",CONCATENATE("Al",IF(D62&gt;1,VALUE(D62),""),IF(E62=0,"",CONCATENATE(" O",IF(E62&gt;1,VALUE(E62),""))),IF(F62=0,"",CONCATENATE("(OH)",IF(F62&gt;1,VALUE(F62),""))),IF(G62=0,"",CONCATENATE("(OH2)",IF(G62&gt;1,VALUE(G62),""))))),"]",IF(M62="","",IF(J62&gt;1,(CONCATENATE(VALUE(J62),"+")),"+")))))</f>
        <v/>
      </c>
    </row>
    <row r="63" s="4" customFormat="true" ht="14.05" hidden="false" customHeight="false" outlineLevel="0" collapsed="false">
      <c r="A63" s="5" t="n">
        <v>4</v>
      </c>
      <c r="B63" s="5" t="n">
        <v>0</v>
      </c>
      <c r="C63" s="5" t="n">
        <v>0</v>
      </c>
      <c r="D63" s="5" t="n">
        <v>4</v>
      </c>
      <c r="E63" s="5" t="n">
        <v>2</v>
      </c>
      <c r="F63" s="5" t="n">
        <v>3</v>
      </c>
      <c r="G63" s="5" t="n">
        <v>5</v>
      </c>
      <c r="H63" s="5" t="n">
        <v>0</v>
      </c>
      <c r="I63" s="5" t="n">
        <v>281</v>
      </c>
      <c r="J63" s="5" t="n">
        <v>5</v>
      </c>
      <c r="K63" s="6" t="n">
        <v>56.2</v>
      </c>
      <c r="L63" s="7" t="n">
        <v>56.2</v>
      </c>
      <c r="M63" s="5" t="str">
        <f aca="false">IF(K63="no cation","",IF(L63="","non-candidate",""))</f>
        <v/>
      </c>
      <c r="N63" s="5" t="str">
        <f aca="false">IF(L63="","",IF(M63="","",CONCATENATE("[",IF(M63="","",CONCATENATE("Al",IF(D63&gt;1,VALUE(D63),""),IF(E63=0,"",CONCATENATE(" O",IF(E63&gt;1,VALUE(E63),""))),IF(F63=0,"",CONCATENATE("(OH)",IF(F63&gt;1,VALUE(F63),""))),IF(G63=0,"",CONCATENATE("(OH2)",IF(G63&gt;1,VALUE(G63),""))))),"]",IF(M63="","",IF(J63&gt;1,(CONCATENATE(VALUE(J63),"+")),"+")))))</f>
        <v/>
      </c>
    </row>
    <row r="64" s="4" customFormat="true" ht="14.05" hidden="false" customHeight="false" outlineLevel="0" collapsed="false">
      <c r="A64" s="5" t="n">
        <v>4</v>
      </c>
      <c r="B64" s="5" t="n">
        <v>0</v>
      </c>
      <c r="C64" s="5" t="n">
        <v>0</v>
      </c>
      <c r="D64" s="5" t="n">
        <v>5</v>
      </c>
      <c r="E64" s="5" t="n">
        <v>0</v>
      </c>
      <c r="F64" s="5" t="n">
        <v>9</v>
      </c>
      <c r="G64" s="5" t="n">
        <v>3</v>
      </c>
      <c r="H64" s="5" t="n">
        <v>0</v>
      </c>
      <c r="I64" s="5" t="n">
        <v>342</v>
      </c>
      <c r="J64" s="5" t="n">
        <v>6</v>
      </c>
      <c r="K64" s="6" t="n">
        <v>57</v>
      </c>
      <c r="L64" s="7" t="n">
        <v>57</v>
      </c>
      <c r="M64" s="5" t="str">
        <f aca="false">IF(K64="no cation","",IF(L64="","non-candidate",""))</f>
        <v/>
      </c>
      <c r="N64" s="5" t="str">
        <f aca="false">IF(L64="","",IF(M64="","",CONCATENATE("[",IF(M64="","",CONCATENATE("Al",IF(D64&gt;1,VALUE(D64),""),IF(E64=0,"",CONCATENATE(" O",IF(E64&gt;1,VALUE(E64),""))),IF(F64=0,"",CONCATENATE("(OH)",IF(F64&gt;1,VALUE(F64),""))),IF(G64=0,"",CONCATENATE("(OH2)",IF(G64&gt;1,VALUE(G64),""))))),"]",IF(M64="","",IF(J64&gt;1,(CONCATENATE(VALUE(J64),"+")),"+")))))</f>
        <v/>
      </c>
    </row>
    <row r="65" s="4" customFormat="true" ht="14.05" hidden="false" customHeight="false" outlineLevel="0" collapsed="false">
      <c r="A65" s="5" t="n">
        <v>4</v>
      </c>
      <c r="B65" s="5" t="n">
        <v>0</v>
      </c>
      <c r="C65" s="5" t="n">
        <v>0</v>
      </c>
      <c r="D65" s="5" t="n">
        <v>5</v>
      </c>
      <c r="E65" s="5" t="n">
        <v>2</v>
      </c>
      <c r="F65" s="5" t="n">
        <v>5</v>
      </c>
      <c r="G65" s="5" t="n">
        <v>5</v>
      </c>
      <c r="H65" s="5" t="n">
        <v>0</v>
      </c>
      <c r="I65" s="5" t="n">
        <v>342</v>
      </c>
      <c r="J65" s="5" t="n">
        <v>6</v>
      </c>
      <c r="K65" s="6" t="n">
        <v>57</v>
      </c>
      <c r="L65" s="7" t="n">
        <v>57</v>
      </c>
      <c r="M65" s="5" t="str">
        <f aca="false">IF(K65="no cation","",IF(L65="","non-candidate",""))</f>
        <v/>
      </c>
      <c r="N65" s="5" t="str">
        <f aca="false">IF(L65="","",IF(M65="","",CONCATENATE("[",IF(M65="","",CONCATENATE("Al",IF(D65&gt;1,VALUE(D65),""),IF(E65=0,"",CONCATENATE(" O",IF(E65&gt;1,VALUE(E65),""))),IF(F65=0,"",CONCATENATE("(OH)",IF(F65&gt;1,VALUE(F65),""))),IF(G65=0,"",CONCATENATE("(OH2)",IF(G65&gt;1,VALUE(G65),""))))),"]",IF(M65="","",IF(J65&gt;1,(CONCATENATE(VALUE(J65),"+")),"+")))))</f>
        <v/>
      </c>
    </row>
    <row r="66" s="4" customFormat="true" ht="14.05" hidden="false" customHeight="false" outlineLevel="0" collapsed="false">
      <c r="A66" s="5" t="n">
        <v>4</v>
      </c>
      <c r="B66" s="5" t="n">
        <v>0</v>
      </c>
      <c r="C66" s="5" t="n">
        <v>0</v>
      </c>
      <c r="D66" s="5" t="n">
        <v>5</v>
      </c>
      <c r="E66" s="5" t="n">
        <v>4</v>
      </c>
      <c r="F66" s="5" t="n">
        <v>1</v>
      </c>
      <c r="G66" s="5" t="n">
        <v>7</v>
      </c>
      <c r="H66" s="5" t="n">
        <v>0</v>
      </c>
      <c r="I66" s="5" t="n">
        <v>342</v>
      </c>
      <c r="J66" s="5" t="n">
        <v>6</v>
      </c>
      <c r="K66" s="6" t="n">
        <v>57</v>
      </c>
      <c r="L66" s="7" t="n">
        <v>57</v>
      </c>
      <c r="M66" s="5" t="str">
        <f aca="false">IF(K66="no cation","",IF(L66="","non-candidate",""))</f>
        <v/>
      </c>
      <c r="N66" s="5" t="str">
        <f aca="false">IF(L66="","",IF(M66="","",CONCATENATE("[",IF(M66="","",CONCATENATE("Al",IF(D66&gt;1,VALUE(D66),""),IF(E66=0,"",CONCATENATE(" O",IF(E66&gt;1,VALUE(E66),""))),IF(F66=0,"",CONCATENATE("(OH)",IF(F66&gt;1,VALUE(F66),""))),IF(G66=0,"",CONCATENATE("(OH2)",IF(G66&gt;1,VALUE(G66),""))))),"]",IF(M66="","",IF(J66&gt;1,(CONCATENATE(VALUE(J66),"+")),"+")))))</f>
        <v/>
      </c>
    </row>
    <row r="67" s="4" customFormat="true" ht="14.05" hidden="false" customHeight="false" outlineLevel="0" collapsed="false">
      <c r="A67" s="5" t="n">
        <v>4</v>
      </c>
      <c r="B67" s="5" t="n">
        <v>0</v>
      </c>
      <c r="C67" s="5" t="n">
        <v>0</v>
      </c>
      <c r="D67" s="5" t="n">
        <v>6</v>
      </c>
      <c r="E67" s="5" t="n">
        <v>0</v>
      </c>
      <c r="F67" s="5" t="n">
        <v>11</v>
      </c>
      <c r="G67" s="5" t="n">
        <v>3</v>
      </c>
      <c r="H67" s="5" t="n">
        <v>0</v>
      </c>
      <c r="I67" s="5" t="n">
        <v>403</v>
      </c>
      <c r="J67" s="5" t="n">
        <v>7</v>
      </c>
      <c r="K67" s="6" t="n">
        <v>57.5714285714286</v>
      </c>
      <c r="L67" s="7" t="n">
        <v>57.5714285714286</v>
      </c>
      <c r="M67" s="5" t="str">
        <f aca="false">IF(K67="no cation","",IF(L67="","non-candidate",""))</f>
        <v/>
      </c>
      <c r="N67" s="5" t="str">
        <f aca="false">IF(L67="","",IF(M67="","",CONCATENATE("[",IF(M67="","",CONCATENATE("Al",IF(D67&gt;1,VALUE(D67),""),IF(E67=0,"",CONCATENATE(" O",IF(E67&gt;1,VALUE(E67),""))),IF(F67=0,"",CONCATENATE("(OH)",IF(F67&gt;1,VALUE(F67),""))),IF(G67=0,"",CONCATENATE("(OH2)",IF(G67&gt;1,VALUE(G67),""))))),"]",IF(M67="","",IF(J67&gt;1,(CONCATENATE(VALUE(J67),"+")),"+")))))</f>
        <v/>
      </c>
    </row>
    <row r="68" s="4" customFormat="true" ht="14.05" hidden="false" customHeight="false" outlineLevel="0" collapsed="false">
      <c r="A68" s="5" t="n">
        <v>4</v>
      </c>
      <c r="B68" s="5" t="n">
        <v>0</v>
      </c>
      <c r="C68" s="5" t="n">
        <v>0</v>
      </c>
      <c r="D68" s="5" t="n">
        <v>6</v>
      </c>
      <c r="E68" s="5" t="n">
        <v>2</v>
      </c>
      <c r="F68" s="5" t="n">
        <v>7</v>
      </c>
      <c r="G68" s="5" t="n">
        <v>5</v>
      </c>
      <c r="H68" s="5" t="n">
        <v>0</v>
      </c>
      <c r="I68" s="5" t="n">
        <v>403</v>
      </c>
      <c r="J68" s="5" t="n">
        <v>7</v>
      </c>
      <c r="K68" s="6" t="n">
        <v>57.5714285714286</v>
      </c>
      <c r="L68" s="7" t="n">
        <v>57.5714285714286</v>
      </c>
      <c r="M68" s="5" t="str">
        <f aca="false">IF(K68="no cation","",IF(L68="","non-candidate",""))</f>
        <v/>
      </c>
      <c r="N68" s="5" t="str">
        <f aca="false">IF(L68="","",IF(M68="","",CONCATENATE("[",IF(M68="","",CONCATENATE("Al",IF(D68&gt;1,VALUE(D68),""),IF(E68=0,"",CONCATENATE(" O",IF(E68&gt;1,VALUE(E68),""))),IF(F68=0,"",CONCATENATE("(OH)",IF(F68&gt;1,VALUE(F68),""))),IF(G68=0,"",CONCATENATE("(OH2)",IF(G68&gt;1,VALUE(G68),""))))),"]",IF(M68="","",IF(J68&gt;1,(CONCATENATE(VALUE(J68),"+")),"+")))))</f>
        <v/>
      </c>
    </row>
    <row r="69" s="4" customFormat="true" ht="14.05" hidden="false" customHeight="false" outlineLevel="0" collapsed="false">
      <c r="A69" s="5" t="n">
        <v>4</v>
      </c>
      <c r="B69" s="5" t="n">
        <v>0</v>
      </c>
      <c r="C69" s="5" t="n">
        <v>0</v>
      </c>
      <c r="D69" s="5" t="n">
        <v>6</v>
      </c>
      <c r="E69" s="5" t="n">
        <v>4</v>
      </c>
      <c r="F69" s="5" t="n">
        <v>3</v>
      </c>
      <c r="G69" s="5" t="n">
        <v>7</v>
      </c>
      <c r="H69" s="5" t="n">
        <v>0</v>
      </c>
      <c r="I69" s="5" t="n">
        <v>403</v>
      </c>
      <c r="J69" s="5" t="n">
        <v>7</v>
      </c>
      <c r="K69" s="6" t="n">
        <v>57.5714285714286</v>
      </c>
      <c r="L69" s="7" t="n">
        <v>57.5714285714286</v>
      </c>
      <c r="M69" s="5" t="str">
        <f aca="false">IF(K69="no cation","",IF(L69="","non-candidate",""))</f>
        <v/>
      </c>
      <c r="N69" s="5" t="str">
        <f aca="false">IF(L69="","",IF(M69="","",CONCATENATE("[",IF(M69="","",CONCATENATE("Al",IF(D69&gt;1,VALUE(D69),""),IF(E69=0,"",CONCATENATE(" O",IF(E69&gt;1,VALUE(E69),""))),IF(F69=0,"",CONCATENATE("(OH)",IF(F69&gt;1,VALUE(F69),""))),IF(G69=0,"",CONCATENATE("(OH2)",IF(G69&gt;1,VALUE(G69),""))))),"]",IF(M69="","",IF(J69&gt;1,(CONCATENATE(VALUE(J69),"+")),"+")))))</f>
        <v/>
      </c>
    </row>
    <row r="70" s="4" customFormat="true" ht="14.05" hidden="false" customHeight="false" outlineLevel="0" collapsed="false">
      <c r="A70" s="5" t="n">
        <v>4</v>
      </c>
      <c r="B70" s="5" t="n">
        <v>0</v>
      </c>
      <c r="C70" s="5" t="n">
        <v>0</v>
      </c>
      <c r="D70" s="5" t="n">
        <v>6</v>
      </c>
      <c r="E70" s="5" t="n">
        <v>0</v>
      </c>
      <c r="F70" s="5" t="n">
        <v>12</v>
      </c>
      <c r="G70" s="5" t="n">
        <v>2</v>
      </c>
      <c r="H70" s="5" t="n">
        <v>0</v>
      </c>
      <c r="I70" s="5" t="n">
        <v>402</v>
      </c>
      <c r="J70" s="5" t="n">
        <v>6</v>
      </c>
      <c r="K70" s="6" t="n">
        <v>67</v>
      </c>
      <c r="L70" s="7" t="n">
        <v>67</v>
      </c>
      <c r="M70" s="5" t="str">
        <f aca="false">IF(K70="no cation","",IF(L70="","non-candidate",""))</f>
        <v/>
      </c>
      <c r="N70" s="5" t="str">
        <f aca="false">IF(L70="","",IF(M70="","",CONCATENATE("[",IF(M70="","",CONCATENATE("Al",IF(D70&gt;1,VALUE(D70),""),IF(E70=0,"",CONCATENATE(" O",IF(E70&gt;1,VALUE(E70),""))),IF(F70=0,"",CONCATENATE("(OH)",IF(F70&gt;1,VALUE(F70),""))),IF(G70=0,"",CONCATENATE("(OH2)",IF(G70&gt;1,VALUE(G70),""))))),"]",IF(M70="","",IF(J70&gt;1,(CONCATENATE(VALUE(J70),"+")),"+")))))</f>
        <v/>
      </c>
    </row>
    <row r="71" s="4" customFormat="true" ht="14.05" hidden="false" customHeight="false" outlineLevel="0" collapsed="false">
      <c r="A71" s="5" t="n">
        <v>4</v>
      </c>
      <c r="B71" s="5" t="n">
        <v>0</v>
      </c>
      <c r="C71" s="5" t="n">
        <v>0</v>
      </c>
      <c r="D71" s="5" t="n">
        <v>6</v>
      </c>
      <c r="E71" s="5" t="n">
        <v>2</v>
      </c>
      <c r="F71" s="5" t="n">
        <v>8</v>
      </c>
      <c r="G71" s="5" t="n">
        <v>4</v>
      </c>
      <c r="H71" s="5" t="n">
        <v>0</v>
      </c>
      <c r="I71" s="5" t="n">
        <v>402</v>
      </c>
      <c r="J71" s="5" t="n">
        <v>6</v>
      </c>
      <c r="K71" s="6" t="n">
        <v>67</v>
      </c>
      <c r="L71" s="7" t="n">
        <v>67</v>
      </c>
      <c r="M71" s="5" t="str">
        <f aca="false">IF(K71="no cation","",IF(L71="","non-candidate",""))</f>
        <v/>
      </c>
      <c r="N71" s="5" t="str">
        <f aca="false">IF(L71="","",IF(M71="","",CONCATENATE("[",IF(M71="","",CONCATENATE("Al",IF(D71&gt;1,VALUE(D71),""),IF(E71=0,"",CONCATENATE(" O",IF(E71&gt;1,VALUE(E71),""))),IF(F71=0,"",CONCATENATE("(OH)",IF(F71&gt;1,VALUE(F71),""))),IF(G71=0,"",CONCATENATE("(OH2)",IF(G71&gt;1,VALUE(G71),""))))),"]",IF(M71="","",IF(J71&gt;1,(CONCATENATE(VALUE(J71),"+")),"+")))))</f>
        <v/>
      </c>
    </row>
    <row r="72" s="4" customFormat="true" ht="14.05" hidden="false" customHeight="false" outlineLevel="0" collapsed="false">
      <c r="A72" s="5" t="n">
        <v>4</v>
      </c>
      <c r="B72" s="5" t="n">
        <v>0</v>
      </c>
      <c r="C72" s="5" t="n">
        <v>0</v>
      </c>
      <c r="D72" s="5" t="n">
        <v>6</v>
      </c>
      <c r="E72" s="5" t="n">
        <v>4</v>
      </c>
      <c r="F72" s="5" t="n">
        <v>4</v>
      </c>
      <c r="G72" s="5" t="n">
        <v>6</v>
      </c>
      <c r="H72" s="5" t="n">
        <v>0</v>
      </c>
      <c r="I72" s="5" t="n">
        <v>402</v>
      </c>
      <c r="J72" s="5" t="n">
        <v>6</v>
      </c>
      <c r="K72" s="6" t="n">
        <v>67</v>
      </c>
      <c r="L72" s="7" t="n">
        <v>67</v>
      </c>
      <c r="M72" s="5" t="str">
        <f aca="false">IF(K72="no cation","",IF(L72="","non-candidate",""))</f>
        <v/>
      </c>
      <c r="N72" s="5" t="str">
        <f aca="false">IF(L72="","",IF(M72="","",CONCATENATE("[",IF(M72="","",CONCATENATE("Al",IF(D72&gt;1,VALUE(D72),""),IF(E72=0,"",CONCATENATE(" O",IF(E72&gt;1,VALUE(E72),""))),IF(F72=0,"",CONCATENATE("(OH)",IF(F72&gt;1,VALUE(F72),""))),IF(G72=0,"",CONCATENATE("(OH2)",IF(G72&gt;1,VALUE(G72),""))))),"]",IF(M72="","",IF(J72&gt;1,(CONCATENATE(VALUE(J72),"+")),"+")))))</f>
        <v/>
      </c>
    </row>
    <row r="73" s="4" customFormat="true" ht="14.05" hidden="false" customHeight="false" outlineLevel="0" collapsed="false">
      <c r="A73" s="5" t="n">
        <v>4</v>
      </c>
      <c r="B73" s="5" t="n">
        <v>0</v>
      </c>
      <c r="C73" s="5" t="n">
        <v>0</v>
      </c>
      <c r="D73" s="3" t="n">
        <v>6</v>
      </c>
      <c r="E73" s="3" t="n">
        <v>6</v>
      </c>
      <c r="F73" s="5" t="n">
        <v>0</v>
      </c>
      <c r="G73" s="5" t="n">
        <v>8</v>
      </c>
      <c r="H73" s="5" t="n">
        <v>0</v>
      </c>
      <c r="I73" s="5" t="n">
        <v>402</v>
      </c>
      <c r="J73" s="5" t="n">
        <v>6</v>
      </c>
      <c r="K73" s="6" t="n">
        <v>67</v>
      </c>
      <c r="L73" s="7" t="n">
        <v>67</v>
      </c>
      <c r="M73" s="5" t="str">
        <f aca="false">IF(K73="no cation","",IF(L73="","non-candidate",""))</f>
        <v/>
      </c>
      <c r="N73" s="5" t="str">
        <f aca="false">IF(L73="","",IF(M73="","",CONCATENATE("[",IF(M73="","",CONCATENATE("Al",IF(D73&gt;1,VALUE(D73),""),IF(E73=0,"",CONCATENATE(" O",IF(E73&gt;1,VALUE(E73),""))),IF(F73=0,"",CONCATENATE("(OH)",IF(F73&gt;1,VALUE(F73),""))),IF(G73=0,"",CONCATENATE("(OH2)",IF(G73&gt;1,VALUE(G73),""))))),"]",IF(M73="","",IF(J73&gt;1,(CONCATENATE(VALUE(J73),"+")),"+")))))</f>
        <v/>
      </c>
    </row>
    <row r="74" s="4" customFormat="true" ht="14.05" hidden="false" customHeight="false" outlineLevel="0" collapsed="false">
      <c r="A74" s="5" t="n">
        <v>4</v>
      </c>
      <c r="B74" s="5" t="n">
        <v>0</v>
      </c>
      <c r="C74" s="5" t="n">
        <v>0</v>
      </c>
      <c r="D74" s="5" t="n">
        <v>5</v>
      </c>
      <c r="E74" s="5" t="n">
        <v>0</v>
      </c>
      <c r="F74" s="5" t="n">
        <v>10</v>
      </c>
      <c r="G74" s="5" t="n">
        <v>2</v>
      </c>
      <c r="H74" s="5" t="n">
        <v>0</v>
      </c>
      <c r="I74" s="5" t="n">
        <v>341</v>
      </c>
      <c r="J74" s="5" t="n">
        <v>5</v>
      </c>
      <c r="K74" s="6" t="n">
        <v>68.2</v>
      </c>
      <c r="L74" s="7" t="n">
        <v>68.2</v>
      </c>
      <c r="M74" s="5" t="str">
        <f aca="false">IF(K74="no cation","",IF(L74="","non-candidate",""))</f>
        <v/>
      </c>
      <c r="N74" s="5" t="str">
        <f aca="false">IF(L74="","",IF(M74="","",CONCATENATE("[",IF(M74="","",CONCATENATE("Al",IF(D74&gt;1,VALUE(D74),""),IF(E74=0,"",CONCATENATE(" O",IF(E74&gt;1,VALUE(E74),""))),IF(F74=0,"",CONCATENATE("(OH)",IF(F74&gt;1,VALUE(F74),""))),IF(G74=0,"",CONCATENATE("(OH2)",IF(G74&gt;1,VALUE(G74),""))))),"]",IF(M74="","",IF(J74&gt;1,(CONCATENATE(VALUE(J74),"+")),"+")))))</f>
        <v/>
      </c>
    </row>
    <row r="75" s="4" customFormat="true" ht="14.05" hidden="false" customHeight="false" outlineLevel="0" collapsed="false">
      <c r="A75" s="5" t="n">
        <v>4</v>
      </c>
      <c r="B75" s="5" t="n">
        <v>0</v>
      </c>
      <c r="C75" s="5" t="n">
        <v>0</v>
      </c>
      <c r="D75" s="5" t="n">
        <v>5</v>
      </c>
      <c r="E75" s="5" t="n">
        <v>2</v>
      </c>
      <c r="F75" s="5" t="n">
        <v>6</v>
      </c>
      <c r="G75" s="5" t="n">
        <v>4</v>
      </c>
      <c r="H75" s="5" t="n">
        <v>0</v>
      </c>
      <c r="I75" s="5" t="n">
        <v>341</v>
      </c>
      <c r="J75" s="5" t="n">
        <v>5</v>
      </c>
      <c r="K75" s="6" t="n">
        <v>68.2</v>
      </c>
      <c r="L75" s="7" t="n">
        <v>68.2</v>
      </c>
      <c r="M75" s="5" t="str">
        <f aca="false">IF(K75="no cation","",IF(L75="","non-candidate",""))</f>
        <v/>
      </c>
      <c r="N75" s="5" t="str">
        <f aca="false">IF(L75="","",IF(M75="","",CONCATENATE("[",IF(M75="","",CONCATENATE("Al",IF(D75&gt;1,VALUE(D75),""),IF(E75=0,"",CONCATENATE(" O",IF(E75&gt;1,VALUE(E75),""))),IF(F75=0,"",CONCATENATE("(OH)",IF(F75&gt;1,VALUE(F75),""))),IF(G75=0,"",CONCATENATE("(OH2)",IF(G75&gt;1,VALUE(G75),""))))),"]",IF(M75="","",IF(J75&gt;1,(CONCATENATE(VALUE(J75),"+")),"+")))))</f>
        <v/>
      </c>
    </row>
    <row r="76" s="4" customFormat="true" ht="14.05" hidden="false" customHeight="false" outlineLevel="0" collapsed="false">
      <c r="A76" s="5" t="n">
        <v>4</v>
      </c>
      <c r="B76" s="5" t="n">
        <v>0</v>
      </c>
      <c r="C76" s="5" t="n">
        <v>0</v>
      </c>
      <c r="D76" s="5" t="n">
        <v>5</v>
      </c>
      <c r="E76" s="5" t="n">
        <v>4</v>
      </c>
      <c r="F76" s="5" t="n">
        <v>2</v>
      </c>
      <c r="G76" s="5" t="n">
        <v>6</v>
      </c>
      <c r="H76" s="5" t="n">
        <v>0</v>
      </c>
      <c r="I76" s="5" t="n">
        <v>341</v>
      </c>
      <c r="J76" s="5" t="n">
        <v>5</v>
      </c>
      <c r="K76" s="6" t="n">
        <v>68.2</v>
      </c>
      <c r="L76" s="7" t="n">
        <v>68.2</v>
      </c>
      <c r="M76" s="5" t="str">
        <f aca="false">IF(K76="no cation","",IF(L76="","non-candidate",""))</f>
        <v/>
      </c>
      <c r="N76" s="5" t="str">
        <f aca="false">IF(L76="","",IF(M76="","",CONCATENATE("[",IF(M76="","",CONCATENATE("Al",IF(D76&gt;1,VALUE(D76),""),IF(E76=0,"",CONCATENATE(" O",IF(E76&gt;1,VALUE(E76),""))),IF(F76=0,"",CONCATENATE("(OH)",IF(F76&gt;1,VALUE(F76),""))),IF(G76=0,"",CONCATENATE("(OH2)",IF(G76&gt;1,VALUE(G76),""))))),"]",IF(M76="","",IF(J76&gt;1,(CONCATENATE(VALUE(J76),"+")),"+")))))</f>
        <v/>
      </c>
    </row>
    <row r="77" s="4" customFormat="true" ht="14.05" hidden="false" customHeight="false" outlineLevel="0" collapsed="false">
      <c r="A77" s="5" t="n">
        <v>4</v>
      </c>
      <c r="B77" s="5" t="n">
        <v>0</v>
      </c>
      <c r="C77" s="5" t="n">
        <v>0</v>
      </c>
      <c r="D77" s="5" t="n">
        <v>4</v>
      </c>
      <c r="E77" s="5" t="n">
        <v>0</v>
      </c>
      <c r="F77" s="5" t="n">
        <v>8</v>
      </c>
      <c r="G77" s="5" t="n">
        <v>2</v>
      </c>
      <c r="H77" s="5" t="n">
        <v>0</v>
      </c>
      <c r="I77" s="5" t="n">
        <v>280</v>
      </c>
      <c r="J77" s="5" t="n">
        <v>4</v>
      </c>
      <c r="K77" s="6" t="n">
        <v>70</v>
      </c>
      <c r="L77" s="7" t="n">
        <v>70</v>
      </c>
      <c r="M77" s="5" t="str">
        <f aca="false">IF(K77="no cation","",IF(L77="","non-candidate",""))</f>
        <v/>
      </c>
      <c r="N77" s="5" t="str">
        <f aca="false">IF(L77="","",IF(M77="","",CONCATENATE("[",IF(M77="","",CONCATENATE("Al",IF(D77&gt;1,VALUE(D77),""),IF(E77=0,"",CONCATENATE(" O",IF(E77&gt;1,VALUE(E77),""))),IF(F77=0,"",CONCATENATE("(OH)",IF(F77&gt;1,VALUE(F77),""))),IF(G77=0,"",CONCATENATE("(OH2)",IF(G77&gt;1,VALUE(G77),""))))),"]",IF(M77="","",IF(J77&gt;1,(CONCATENATE(VALUE(J77),"+")),"+")))))</f>
        <v/>
      </c>
    </row>
    <row r="78" s="4" customFormat="true" ht="14.05" hidden="false" customHeight="false" outlineLevel="0" collapsed="false">
      <c r="A78" s="5" t="n">
        <v>4</v>
      </c>
      <c r="B78" s="5" t="n">
        <v>0</v>
      </c>
      <c r="C78" s="5" t="n">
        <v>0</v>
      </c>
      <c r="D78" s="5" t="n">
        <v>4</v>
      </c>
      <c r="E78" s="5" t="n">
        <v>2</v>
      </c>
      <c r="F78" s="5" t="n">
        <v>4</v>
      </c>
      <c r="G78" s="5" t="n">
        <v>4</v>
      </c>
      <c r="H78" s="5" t="n">
        <v>0</v>
      </c>
      <c r="I78" s="5" t="n">
        <v>280</v>
      </c>
      <c r="J78" s="5" t="n">
        <v>4</v>
      </c>
      <c r="K78" s="6" t="n">
        <v>70</v>
      </c>
      <c r="L78" s="7" t="n">
        <v>70</v>
      </c>
      <c r="M78" s="5" t="str">
        <f aca="false">IF(K78="no cation","",IF(L78="","non-candidate",""))</f>
        <v/>
      </c>
      <c r="N78" s="5" t="str">
        <f aca="false">IF(L78="","",IF(M78="","",CONCATENATE("[",IF(M78="","",CONCATENATE("Al",IF(D78&gt;1,VALUE(D78),""),IF(E78=0,"",CONCATENATE(" O",IF(E78&gt;1,VALUE(E78),""))),IF(F78=0,"",CONCATENATE("(OH)",IF(F78&gt;1,VALUE(F78),""))),IF(G78=0,"",CONCATENATE("(OH2)",IF(G78&gt;1,VALUE(G78),""))))),"]",IF(M78="","",IF(J78&gt;1,(CONCATENATE(VALUE(J78),"+")),"+")))))</f>
        <v/>
      </c>
    </row>
    <row r="79" s="4" customFormat="true" ht="14.05" hidden="false" customHeight="false" outlineLevel="0" collapsed="false">
      <c r="A79" s="5" t="n">
        <v>4</v>
      </c>
      <c r="B79" s="5" t="n">
        <v>0</v>
      </c>
      <c r="C79" s="5" t="n">
        <v>0</v>
      </c>
      <c r="D79" s="3" t="n">
        <v>4</v>
      </c>
      <c r="E79" s="3" t="n">
        <v>4</v>
      </c>
      <c r="F79" s="5" t="n">
        <v>0</v>
      </c>
      <c r="G79" s="5" t="n">
        <v>6</v>
      </c>
      <c r="H79" s="5" t="n">
        <v>0</v>
      </c>
      <c r="I79" s="5" t="n">
        <v>280</v>
      </c>
      <c r="J79" s="5" t="n">
        <v>4</v>
      </c>
      <c r="K79" s="6" t="n">
        <v>70</v>
      </c>
      <c r="L79" s="7" t="n">
        <v>70</v>
      </c>
      <c r="M79" s="5" t="str">
        <f aca="false">IF(K79="no cation","",IF(L79="","non-candidate",""))</f>
        <v/>
      </c>
      <c r="N79" s="5" t="str">
        <f aca="false">IF(L79="","",IF(M79="","",CONCATENATE("[",IF(M79="","",CONCATENATE("Al",IF(D79&gt;1,VALUE(D79),""),IF(E79=0,"",CONCATENATE(" O",IF(E79&gt;1,VALUE(E79),""))),IF(F79=0,"",CONCATENATE("(OH)",IF(F79&gt;1,VALUE(F79),""))),IF(G79=0,"",CONCATENATE("(OH2)",IF(G79&gt;1,VALUE(G79),""))))),"]",IF(M79="","",IF(J79&gt;1,(CONCATENATE(VALUE(J79),"+")),"+")))))</f>
        <v/>
      </c>
    </row>
    <row r="80" s="4" customFormat="true" ht="14.05" hidden="false" customHeight="false" outlineLevel="0" collapsed="false">
      <c r="A80" s="5" t="n">
        <v>4</v>
      </c>
      <c r="B80" s="5" t="n">
        <v>0</v>
      </c>
      <c r="C80" s="5" t="n">
        <v>0</v>
      </c>
      <c r="D80" s="5" t="n">
        <v>3</v>
      </c>
      <c r="E80" s="5" t="n">
        <v>0</v>
      </c>
      <c r="F80" s="5" t="n">
        <v>6</v>
      </c>
      <c r="G80" s="5" t="n">
        <v>2</v>
      </c>
      <c r="H80" s="5" t="n">
        <v>0</v>
      </c>
      <c r="I80" s="5" t="n">
        <v>219</v>
      </c>
      <c r="J80" s="5" t="n">
        <v>3</v>
      </c>
      <c r="K80" s="6" t="n">
        <v>73</v>
      </c>
      <c r="L80" s="7" t="n">
        <v>73</v>
      </c>
      <c r="M80" s="5" t="str">
        <f aca="false">IF(K80="no cation","",IF(L80="","non-candidate",""))</f>
        <v/>
      </c>
      <c r="N80" s="5" t="str">
        <f aca="false">IF(L80="","",IF(M80="","",CONCATENATE("[",IF(M80="","",CONCATENATE("Al",IF(D80&gt;1,VALUE(D80),""),IF(E80=0,"",CONCATENATE(" O",IF(E80&gt;1,VALUE(E80),""))),IF(F80=0,"",CONCATENATE("(OH)",IF(F80&gt;1,VALUE(F80),""))),IF(G80=0,"",CONCATENATE("(OH2)",IF(G80&gt;1,VALUE(G80),""))))),"]",IF(M80="","",IF(J80&gt;1,(CONCATENATE(VALUE(J80),"+")),"+")))))</f>
        <v/>
      </c>
    </row>
    <row r="81" s="4" customFormat="true" ht="14.05" hidden="false" customHeight="false" outlineLevel="0" collapsed="false">
      <c r="A81" s="5" t="n">
        <v>4</v>
      </c>
      <c r="B81" s="5" t="n">
        <v>0</v>
      </c>
      <c r="C81" s="5" t="n">
        <v>0</v>
      </c>
      <c r="D81" s="5" t="n">
        <v>3</v>
      </c>
      <c r="E81" s="5" t="n">
        <v>2</v>
      </c>
      <c r="F81" s="5" t="n">
        <v>2</v>
      </c>
      <c r="G81" s="5" t="n">
        <v>4</v>
      </c>
      <c r="H81" s="5" t="n">
        <v>0</v>
      </c>
      <c r="I81" s="5" t="n">
        <v>219</v>
      </c>
      <c r="J81" s="5" t="n">
        <v>3</v>
      </c>
      <c r="K81" s="6" t="n">
        <v>73</v>
      </c>
      <c r="L81" s="7" t="n">
        <v>73</v>
      </c>
      <c r="M81" s="5" t="str">
        <f aca="false">IF(K81="no cation","",IF(L81="","non-candidate",""))</f>
        <v/>
      </c>
      <c r="N81" s="5" t="str">
        <f aca="false">IF(L81="","",IF(M81="","",CONCATENATE("[",IF(M81="","",CONCATENATE("Al",IF(D81&gt;1,VALUE(D81),""),IF(E81=0,"",CONCATENATE(" O",IF(E81&gt;1,VALUE(E81),""))),IF(F81=0,"",CONCATENATE("(OH)",IF(F81&gt;1,VALUE(F81),""))),IF(G81=0,"",CONCATENATE("(OH2)",IF(G81&gt;1,VALUE(G81),""))))),"]",IF(M81="","",IF(J81&gt;1,(CONCATENATE(VALUE(J81),"+")),"+")))))</f>
        <v/>
      </c>
    </row>
    <row r="82" s="4" customFormat="true" ht="14.05" hidden="false" customHeight="false" outlineLevel="0" collapsed="false">
      <c r="A82" s="5" t="n">
        <v>4</v>
      </c>
      <c r="B82" s="5" t="n">
        <v>0</v>
      </c>
      <c r="C82" s="5" t="n">
        <v>0</v>
      </c>
      <c r="D82" s="5" t="n">
        <v>2</v>
      </c>
      <c r="E82" s="5" t="n">
        <v>0</v>
      </c>
      <c r="F82" s="5" t="n">
        <v>4</v>
      </c>
      <c r="G82" s="5" t="n">
        <v>2</v>
      </c>
      <c r="H82" s="5" t="n">
        <v>0</v>
      </c>
      <c r="I82" s="5" t="n">
        <v>158</v>
      </c>
      <c r="J82" s="5" t="n">
        <v>2</v>
      </c>
      <c r="K82" s="6" t="n">
        <v>79</v>
      </c>
      <c r="L82" s="7" t="n">
        <v>79</v>
      </c>
      <c r="M82" s="5" t="str">
        <f aca="false">IF(K82="no cation","",IF(L82="","non-candidate",""))</f>
        <v/>
      </c>
      <c r="N82" s="5" t="str">
        <f aca="false">IF(L82="","",IF(M82="","",CONCATENATE("[",IF(M82="","",CONCATENATE("Al",IF(D82&gt;1,VALUE(D82),""),IF(E82=0,"",CONCATENATE(" O",IF(E82&gt;1,VALUE(E82),""))),IF(F82=0,"",CONCATENATE("(OH)",IF(F82&gt;1,VALUE(F82),""))),IF(G82=0,"",CONCATENATE("(OH2)",IF(G82&gt;1,VALUE(G82),""))))),"]",IF(M82="","",IF(J82&gt;1,(CONCATENATE(VALUE(J82),"+")),"+")))))</f>
        <v/>
      </c>
    </row>
    <row r="83" s="4" customFormat="true" ht="14.05" hidden="false" customHeight="false" outlineLevel="0" collapsed="false">
      <c r="A83" s="5" t="n">
        <v>4</v>
      </c>
      <c r="B83" s="5" t="n">
        <v>0</v>
      </c>
      <c r="C83" s="5" t="n">
        <v>0</v>
      </c>
      <c r="D83" s="5" t="n">
        <v>2</v>
      </c>
      <c r="E83" s="3" t="n">
        <v>2</v>
      </c>
      <c r="F83" s="5" t="n">
        <v>0</v>
      </c>
      <c r="G83" s="5" t="n">
        <v>4</v>
      </c>
      <c r="H83" s="5" t="n">
        <v>0</v>
      </c>
      <c r="I83" s="5" t="n">
        <v>158</v>
      </c>
      <c r="J83" s="5" t="n">
        <v>2</v>
      </c>
      <c r="K83" s="6" t="n">
        <v>79</v>
      </c>
      <c r="L83" s="7" t="n">
        <v>79</v>
      </c>
      <c r="M83" s="5" t="str">
        <f aca="false">IF(K83="no cation","",IF(L83="","non-candidate",""))</f>
        <v/>
      </c>
      <c r="N83" s="5" t="str">
        <f aca="false">IF(L83="","",IF(M83="","",CONCATENATE("[",IF(M83="","",CONCATENATE("Al",IF(D83&gt;1,VALUE(D83),""),IF(E83=0,"",CONCATENATE(" O",IF(E83&gt;1,VALUE(E83),""))),IF(F83=0,"",CONCATENATE("(OH)",IF(F83&gt;1,VALUE(F83),""))),IF(G83=0,"",CONCATENATE("(OH2)",IF(G83&gt;1,VALUE(G83),""))))),"]",IF(M83="","",IF(J83&gt;1,(CONCATENATE(VALUE(J83),"+")),"+")))))</f>
        <v/>
      </c>
    </row>
    <row r="84" s="4" customFormat="true" ht="14.05" hidden="false" customHeight="false" outlineLevel="0" collapsed="false">
      <c r="A84" s="5" t="n">
        <v>4</v>
      </c>
      <c r="B84" s="5" t="n">
        <v>0</v>
      </c>
      <c r="C84" s="5" t="n">
        <v>0</v>
      </c>
      <c r="D84" s="5" t="n">
        <v>6</v>
      </c>
      <c r="E84" s="5" t="n">
        <v>0</v>
      </c>
      <c r="F84" s="5" t="n">
        <v>13</v>
      </c>
      <c r="G84" s="5" t="n">
        <v>1</v>
      </c>
      <c r="H84" s="5" t="n">
        <v>0</v>
      </c>
      <c r="I84" s="5" t="n">
        <v>401</v>
      </c>
      <c r="J84" s="5" t="n">
        <v>5</v>
      </c>
      <c r="K84" s="6" t="n">
        <v>80.2</v>
      </c>
      <c r="L84" s="7" t="n">
        <v>80.2</v>
      </c>
      <c r="M84" s="5" t="str">
        <f aca="false">IF(K84="no cation","",IF(L84="","non-candidate",""))</f>
        <v/>
      </c>
      <c r="N84" s="5" t="str">
        <f aca="false">IF(L84="","",IF(M84="","",CONCATENATE("[",IF(M84="","",CONCATENATE("Al",IF(D84&gt;1,VALUE(D84),""),IF(E84=0,"",CONCATENATE(" O",IF(E84&gt;1,VALUE(E84),""))),IF(F84=0,"",CONCATENATE("(OH)",IF(F84&gt;1,VALUE(F84),""))),IF(G84=0,"",CONCATENATE("(OH2)",IF(G84&gt;1,VALUE(G84),""))))),"]",IF(M84="","",IF(J84&gt;1,(CONCATENATE(VALUE(J84),"+")),"+")))))</f>
        <v/>
      </c>
    </row>
    <row r="85" s="4" customFormat="true" ht="14.05" hidden="false" customHeight="false" outlineLevel="0" collapsed="false">
      <c r="A85" s="5" t="n">
        <v>4</v>
      </c>
      <c r="B85" s="5" t="n">
        <v>0</v>
      </c>
      <c r="C85" s="5" t="n">
        <v>0</v>
      </c>
      <c r="D85" s="5" t="n">
        <v>6</v>
      </c>
      <c r="E85" s="5" t="n">
        <v>2</v>
      </c>
      <c r="F85" s="5" t="n">
        <v>9</v>
      </c>
      <c r="G85" s="5" t="n">
        <v>3</v>
      </c>
      <c r="H85" s="5" t="n">
        <v>0</v>
      </c>
      <c r="I85" s="5" t="n">
        <v>401</v>
      </c>
      <c r="J85" s="5" t="n">
        <v>5</v>
      </c>
      <c r="K85" s="6" t="n">
        <v>80.2</v>
      </c>
      <c r="L85" s="7" t="n">
        <v>80.2</v>
      </c>
      <c r="M85" s="5" t="str">
        <f aca="false">IF(K85="no cation","",IF(L85="","non-candidate",""))</f>
        <v/>
      </c>
      <c r="N85" s="5" t="str">
        <f aca="false">IF(L85="","",IF(M85="","",CONCATENATE("[",IF(M85="","",CONCATENATE("Al",IF(D85&gt;1,VALUE(D85),""),IF(E85=0,"",CONCATENATE(" O",IF(E85&gt;1,VALUE(E85),""))),IF(F85=0,"",CONCATENATE("(OH)",IF(F85&gt;1,VALUE(F85),""))),IF(G85=0,"",CONCATENATE("(OH2)",IF(G85&gt;1,VALUE(G85),""))))),"]",IF(M85="","",IF(J85&gt;1,(CONCATENATE(VALUE(J85),"+")),"+")))))</f>
        <v/>
      </c>
    </row>
    <row r="86" s="4" customFormat="true" ht="14.05" hidden="false" customHeight="false" outlineLevel="0" collapsed="false">
      <c r="A86" s="5" t="n">
        <v>4</v>
      </c>
      <c r="B86" s="5" t="n">
        <v>0</v>
      </c>
      <c r="C86" s="5" t="n">
        <v>0</v>
      </c>
      <c r="D86" s="5" t="n">
        <v>6</v>
      </c>
      <c r="E86" s="5" t="n">
        <v>4</v>
      </c>
      <c r="F86" s="5" t="n">
        <v>5</v>
      </c>
      <c r="G86" s="5" t="n">
        <v>5</v>
      </c>
      <c r="H86" s="5" t="n">
        <v>0</v>
      </c>
      <c r="I86" s="5" t="n">
        <v>401</v>
      </c>
      <c r="J86" s="5" t="n">
        <v>5</v>
      </c>
      <c r="K86" s="6" t="n">
        <v>80.2</v>
      </c>
      <c r="L86" s="7" t="n">
        <v>80.2</v>
      </c>
      <c r="M86" s="5" t="str">
        <f aca="false">IF(K86="no cation","",IF(L86="","non-candidate",""))</f>
        <v/>
      </c>
      <c r="N86" s="5" t="str">
        <f aca="false">IF(L86="","",IF(M86="","",CONCATENATE("[",IF(M86="","",CONCATENATE("Al",IF(D86&gt;1,VALUE(D86),""),IF(E86=0,"",CONCATENATE(" O",IF(E86&gt;1,VALUE(E86),""))),IF(F86=0,"",CONCATENATE("(OH)",IF(F86&gt;1,VALUE(F86),""))),IF(G86=0,"",CONCATENATE("(OH2)",IF(G86&gt;1,VALUE(G86),""))))),"]",IF(M86="","",IF(J86&gt;1,(CONCATENATE(VALUE(J86),"+")),"+")))))</f>
        <v/>
      </c>
    </row>
    <row r="87" s="4" customFormat="true" ht="14.05" hidden="false" customHeight="false" outlineLevel="0" collapsed="false">
      <c r="A87" s="5" t="n">
        <v>4</v>
      </c>
      <c r="B87" s="5" t="n">
        <v>0</v>
      </c>
      <c r="C87" s="5" t="n">
        <v>0</v>
      </c>
      <c r="D87" s="5" t="n">
        <v>6</v>
      </c>
      <c r="E87" s="5" t="n">
        <v>6</v>
      </c>
      <c r="F87" s="5" t="n">
        <v>1</v>
      </c>
      <c r="G87" s="5" t="n">
        <v>7</v>
      </c>
      <c r="H87" s="5" t="n">
        <v>0</v>
      </c>
      <c r="I87" s="5" t="n">
        <v>401</v>
      </c>
      <c r="J87" s="5" t="n">
        <v>5</v>
      </c>
      <c r="K87" s="6" t="n">
        <v>80.2</v>
      </c>
      <c r="L87" s="7" t="n">
        <v>80.2</v>
      </c>
      <c r="M87" s="5" t="str">
        <f aca="false">IF(K87="no cation","",IF(L87="","non-candidate",""))</f>
        <v/>
      </c>
      <c r="N87" s="5" t="str">
        <f aca="false">IF(L87="","",IF(M87="","",CONCATENATE("[",IF(M87="","",CONCATENATE("Al",IF(D87&gt;1,VALUE(D87),""),IF(E87=0,"",CONCATENATE(" O",IF(E87&gt;1,VALUE(E87),""))),IF(F87=0,"",CONCATENATE("(OH)",IF(F87&gt;1,VALUE(F87),""))),IF(G87=0,"",CONCATENATE("(OH2)",IF(G87&gt;1,VALUE(G87),""))))),"]",IF(M87="","",IF(J87&gt;1,(CONCATENATE(VALUE(J87),"+")),"+")))))</f>
        <v/>
      </c>
    </row>
    <row r="88" s="4" customFormat="true" ht="14.05" hidden="false" customHeight="false" outlineLevel="0" collapsed="false">
      <c r="A88" s="5" t="n">
        <v>4</v>
      </c>
      <c r="B88" s="5" t="n">
        <v>0</v>
      </c>
      <c r="C88" s="5" t="n">
        <v>0</v>
      </c>
      <c r="D88" s="5" t="n">
        <v>5</v>
      </c>
      <c r="E88" s="5" t="n">
        <v>0</v>
      </c>
      <c r="F88" s="5" t="n">
        <v>11</v>
      </c>
      <c r="G88" s="5" t="n">
        <v>1</v>
      </c>
      <c r="H88" s="5" t="n">
        <v>0</v>
      </c>
      <c r="I88" s="5" t="n">
        <v>340</v>
      </c>
      <c r="J88" s="5" t="n">
        <v>4</v>
      </c>
      <c r="K88" s="6" t="n">
        <v>85</v>
      </c>
      <c r="L88" s="7" t="n">
        <v>85</v>
      </c>
      <c r="M88" s="5" t="str">
        <f aca="false">IF(K88="no cation","",IF(L88="","non-candidate",""))</f>
        <v/>
      </c>
      <c r="N88" s="5" t="str">
        <f aca="false">IF(L88="","",IF(M88="","",CONCATENATE("[",IF(M88="","",CONCATENATE("Al",IF(D88&gt;1,VALUE(D88),""),IF(E88=0,"",CONCATENATE(" O",IF(E88&gt;1,VALUE(E88),""))),IF(F88=0,"",CONCATENATE("(OH)",IF(F88&gt;1,VALUE(F88),""))),IF(G88=0,"",CONCATENATE("(OH2)",IF(G88&gt;1,VALUE(G88),""))))),"]",IF(M88="","",IF(J88&gt;1,(CONCATENATE(VALUE(J88),"+")),"+")))))</f>
        <v/>
      </c>
    </row>
    <row r="89" s="4" customFormat="true" ht="14.05" hidden="false" customHeight="false" outlineLevel="0" collapsed="false">
      <c r="A89" s="5" t="n">
        <v>4</v>
      </c>
      <c r="B89" s="5" t="n">
        <v>0</v>
      </c>
      <c r="C89" s="5" t="n">
        <v>0</v>
      </c>
      <c r="D89" s="5" t="n">
        <v>5</v>
      </c>
      <c r="E89" s="5" t="n">
        <v>2</v>
      </c>
      <c r="F89" s="5" t="n">
        <v>7</v>
      </c>
      <c r="G89" s="5" t="n">
        <v>3</v>
      </c>
      <c r="H89" s="5" t="n">
        <v>0</v>
      </c>
      <c r="I89" s="5" t="n">
        <v>340</v>
      </c>
      <c r="J89" s="5" t="n">
        <v>4</v>
      </c>
      <c r="K89" s="6" t="n">
        <v>85</v>
      </c>
      <c r="L89" s="7" t="n">
        <v>85</v>
      </c>
      <c r="M89" s="5" t="str">
        <f aca="false">IF(K89="no cation","",IF(L89="","non-candidate",""))</f>
        <v/>
      </c>
      <c r="N89" s="5" t="str">
        <f aca="false">IF(L89="","",IF(M89="","",CONCATENATE("[",IF(M89="","",CONCATENATE("Al",IF(D89&gt;1,VALUE(D89),""),IF(E89=0,"",CONCATENATE(" O",IF(E89&gt;1,VALUE(E89),""))),IF(F89=0,"",CONCATENATE("(OH)",IF(F89&gt;1,VALUE(F89),""))),IF(G89=0,"",CONCATENATE("(OH2)",IF(G89&gt;1,VALUE(G89),""))))),"]",IF(M89="","",IF(J89&gt;1,(CONCATENATE(VALUE(J89),"+")),"+")))))</f>
        <v/>
      </c>
    </row>
    <row r="90" s="4" customFormat="true" ht="14.05" hidden="false" customHeight="false" outlineLevel="0" collapsed="false">
      <c r="A90" s="5" t="n">
        <v>4</v>
      </c>
      <c r="B90" s="5" t="n">
        <v>0</v>
      </c>
      <c r="C90" s="5" t="n">
        <v>0</v>
      </c>
      <c r="D90" s="5" t="n">
        <v>5</v>
      </c>
      <c r="E90" s="5" t="n">
        <v>4</v>
      </c>
      <c r="F90" s="5" t="n">
        <v>3</v>
      </c>
      <c r="G90" s="5" t="n">
        <v>5</v>
      </c>
      <c r="H90" s="5" t="n">
        <v>0</v>
      </c>
      <c r="I90" s="5" t="n">
        <v>340</v>
      </c>
      <c r="J90" s="5" t="n">
        <v>4</v>
      </c>
      <c r="K90" s="6" t="n">
        <v>85</v>
      </c>
      <c r="L90" s="7" t="n">
        <v>85</v>
      </c>
      <c r="M90" s="5" t="str">
        <f aca="false">IF(K90="no cation","",IF(L90="","non-candidate",""))</f>
        <v/>
      </c>
      <c r="N90" s="5" t="str">
        <f aca="false">IF(L90="","",IF(M90="","",CONCATENATE("[",IF(M90="","",CONCATENATE("Al",IF(D90&gt;1,VALUE(D90),""),IF(E90=0,"",CONCATENATE(" O",IF(E90&gt;1,VALUE(E90),""))),IF(F90=0,"",CONCATENATE("(OH)",IF(F90&gt;1,VALUE(F90),""))),IF(G90=0,"",CONCATENATE("(OH2)",IF(G90&gt;1,VALUE(G90),""))))),"]",IF(M90="","",IF(J90&gt;1,(CONCATENATE(VALUE(J90),"+")),"+")))))</f>
        <v/>
      </c>
    </row>
    <row r="91" s="4" customFormat="true" ht="14.05" hidden="false" customHeight="false" outlineLevel="0" collapsed="false">
      <c r="A91" s="5" t="n">
        <v>4</v>
      </c>
      <c r="B91" s="5" t="n">
        <v>0</v>
      </c>
      <c r="C91" s="5" t="n">
        <v>0</v>
      </c>
      <c r="D91" s="5" t="n">
        <v>4</v>
      </c>
      <c r="E91" s="5" t="n">
        <v>0</v>
      </c>
      <c r="F91" s="5" t="n">
        <v>9</v>
      </c>
      <c r="G91" s="5" t="n">
        <v>1</v>
      </c>
      <c r="H91" s="5" t="n">
        <v>0</v>
      </c>
      <c r="I91" s="5" t="n">
        <v>279</v>
      </c>
      <c r="J91" s="5" t="n">
        <v>3</v>
      </c>
      <c r="K91" s="6" t="n">
        <v>93</v>
      </c>
      <c r="L91" s="7" t="n">
        <v>93</v>
      </c>
      <c r="M91" s="5" t="str">
        <f aca="false">IF(K91="no cation","",IF(L91="","non-candidate",""))</f>
        <v/>
      </c>
      <c r="N91" s="5" t="str">
        <f aca="false">IF(L91="","",IF(M91="","",CONCATENATE("[",IF(M91="","",CONCATENATE("Al",IF(D91&gt;1,VALUE(D91),""),IF(E91=0,"",CONCATENATE(" O",IF(E91&gt;1,VALUE(E91),""))),IF(F91=0,"",CONCATENATE("(OH)",IF(F91&gt;1,VALUE(F91),""))),IF(G91=0,"",CONCATENATE("(OH2)",IF(G91&gt;1,VALUE(G91),""))))),"]",IF(M91="","",IF(J91&gt;1,(CONCATENATE(VALUE(J91),"+")),"+")))))</f>
        <v/>
      </c>
    </row>
    <row r="92" s="4" customFormat="true" ht="14.05" hidden="false" customHeight="false" outlineLevel="0" collapsed="false">
      <c r="A92" s="5" t="n">
        <v>4</v>
      </c>
      <c r="B92" s="5" t="n">
        <v>0</v>
      </c>
      <c r="C92" s="5" t="n">
        <v>0</v>
      </c>
      <c r="D92" s="5" t="n">
        <v>4</v>
      </c>
      <c r="E92" s="5" t="n">
        <v>2</v>
      </c>
      <c r="F92" s="5" t="n">
        <v>5</v>
      </c>
      <c r="G92" s="5" t="n">
        <v>3</v>
      </c>
      <c r="H92" s="5" t="n">
        <v>0</v>
      </c>
      <c r="I92" s="5" t="n">
        <v>279</v>
      </c>
      <c r="J92" s="5" t="n">
        <v>3</v>
      </c>
      <c r="K92" s="6" t="n">
        <v>93</v>
      </c>
      <c r="L92" s="7" t="n">
        <v>93</v>
      </c>
      <c r="M92" s="5" t="str">
        <f aca="false">IF(K92="no cation","",IF(L92="","non-candidate",""))</f>
        <v/>
      </c>
      <c r="N92" s="5" t="str">
        <f aca="false">IF(L92="","",IF(M92="","",CONCATENATE("[",IF(M92="","",CONCATENATE("Al",IF(D92&gt;1,VALUE(D92),""),IF(E92=0,"",CONCATENATE(" O",IF(E92&gt;1,VALUE(E92),""))),IF(F92=0,"",CONCATENATE("(OH)",IF(F92&gt;1,VALUE(F92),""))),IF(G92=0,"",CONCATENATE("(OH2)",IF(G92&gt;1,VALUE(G92),""))))),"]",IF(M92="","",IF(J92&gt;1,(CONCATENATE(VALUE(J92),"+")),"+")))))</f>
        <v/>
      </c>
    </row>
    <row r="93" s="4" customFormat="true" ht="14.05" hidden="false" customHeight="false" outlineLevel="0" collapsed="false">
      <c r="A93" s="5" t="n">
        <v>4</v>
      </c>
      <c r="B93" s="5" t="n">
        <v>0</v>
      </c>
      <c r="C93" s="5" t="n">
        <v>0</v>
      </c>
      <c r="D93" s="5" t="n">
        <v>4</v>
      </c>
      <c r="E93" s="5" t="n">
        <v>4</v>
      </c>
      <c r="F93" s="5" t="n">
        <v>1</v>
      </c>
      <c r="G93" s="5" t="n">
        <v>5</v>
      </c>
      <c r="H93" s="5" t="n">
        <v>0</v>
      </c>
      <c r="I93" s="5" t="n">
        <v>279</v>
      </c>
      <c r="J93" s="5" t="n">
        <v>3</v>
      </c>
      <c r="K93" s="6" t="n">
        <v>93</v>
      </c>
      <c r="L93" s="7" t="n">
        <v>93</v>
      </c>
      <c r="M93" s="5" t="str">
        <f aca="false">IF(K93="no cation","",IF(L93="","non-candidate",""))</f>
        <v/>
      </c>
      <c r="N93" s="5" t="str">
        <f aca="false">IF(L93="","",IF(M93="","",CONCATENATE("[",IF(M93="","",CONCATENATE("Al",IF(D93&gt;1,VALUE(D93),""),IF(E93=0,"",CONCATENATE(" O",IF(E93&gt;1,VALUE(E93),""))),IF(F93=0,"",CONCATENATE("(OH)",IF(F93&gt;1,VALUE(F93),""))),IF(G93=0,"",CONCATENATE("(OH2)",IF(G93&gt;1,VALUE(G93),""))))),"]",IF(M93="","",IF(J93&gt;1,(CONCATENATE(VALUE(J93),"+")),"+")))))</f>
        <v/>
      </c>
    </row>
    <row r="94" s="4" customFormat="true" ht="14.05" hidden="false" customHeight="false" outlineLevel="0" collapsed="false">
      <c r="A94" s="5" t="n">
        <v>4</v>
      </c>
      <c r="B94" s="5" t="n">
        <v>0</v>
      </c>
      <c r="C94" s="5" t="n">
        <v>0</v>
      </c>
      <c r="D94" s="5" t="n">
        <v>1</v>
      </c>
      <c r="E94" s="5" t="n">
        <v>0</v>
      </c>
      <c r="F94" s="5" t="n">
        <v>2</v>
      </c>
      <c r="G94" s="5" t="n">
        <v>2</v>
      </c>
      <c r="H94" s="5" t="n">
        <v>0</v>
      </c>
      <c r="I94" s="5" t="n">
        <v>97</v>
      </c>
      <c r="J94" s="5" t="n">
        <v>1</v>
      </c>
      <c r="K94" s="6" t="n">
        <v>97</v>
      </c>
      <c r="L94" s="7" t="n">
        <v>97</v>
      </c>
      <c r="M94" s="5" t="s">
        <v>30</v>
      </c>
      <c r="N94" s="5" t="str">
        <f aca="false">IF(L94="","",IF(M94="","",CONCATENATE("[",IF(M94="","",CONCATENATE("Al",IF(D94&gt;1,VALUE(D94),""),IF(E94=0,"",CONCATENATE(" O",IF(E94&gt;1,VALUE(E94),""))),IF(F94=0,"",CONCATENATE("(OH)",IF(F94&gt;1,VALUE(F94),""))),IF(G94=0,"",CONCATENATE("(OH2)",IF(G94&gt;1,VALUE(G94),""))))),"]",IF(M94="","",IF(J94&gt;1,(CONCATENATE(VALUE(J94),"+")),"+")))))</f>
        <v>[Al(OH)2(OH2)2]+</v>
      </c>
    </row>
    <row r="95" s="4" customFormat="true" ht="14.05" hidden="false" customHeight="false" outlineLevel="0" collapsed="false">
      <c r="A95" s="5" t="n">
        <v>4</v>
      </c>
      <c r="B95" s="5" t="n">
        <v>0</v>
      </c>
      <c r="C95" s="5" t="n">
        <v>0</v>
      </c>
      <c r="D95" s="5" t="n">
        <v>6</v>
      </c>
      <c r="E95" s="5" t="n">
        <v>0</v>
      </c>
      <c r="F95" s="5" t="n">
        <v>14</v>
      </c>
      <c r="G95" s="5" t="n">
        <v>0</v>
      </c>
      <c r="H95" s="5" t="n">
        <v>0</v>
      </c>
      <c r="I95" s="5" t="n">
        <v>400</v>
      </c>
      <c r="J95" s="5" t="n">
        <v>4</v>
      </c>
      <c r="K95" s="6" t="n">
        <v>100</v>
      </c>
      <c r="L95" s="7" t="n">
        <v>100</v>
      </c>
      <c r="M95" s="5" t="str">
        <f aca="false">IF(K95="no cation","",IF(L95="","non-candidate",""))</f>
        <v/>
      </c>
      <c r="N95" s="5" t="str">
        <f aca="false">IF(L95="","",IF(M95="","",CONCATENATE("[",IF(M95="","",CONCATENATE("Al",IF(D95&gt;1,VALUE(D95),""),IF(E95=0,"",CONCATENATE(" O",IF(E95&gt;1,VALUE(E95),""))),IF(F95=0,"",CONCATENATE("(OH)",IF(F95&gt;1,VALUE(F95),""))),IF(G95=0,"",CONCATENATE("(OH2)",IF(G95&gt;1,VALUE(G95),""))))),"]",IF(M95="","",IF(J95&gt;1,(CONCATENATE(VALUE(J95),"+")),"+")))))</f>
        <v/>
      </c>
    </row>
    <row r="96" s="4" customFormat="true" ht="14.05" hidden="false" customHeight="false" outlineLevel="0" collapsed="false">
      <c r="A96" s="5" t="n">
        <v>4</v>
      </c>
      <c r="B96" s="5" t="n">
        <v>0</v>
      </c>
      <c r="C96" s="5" t="n">
        <v>0</v>
      </c>
      <c r="D96" s="5" t="n">
        <v>6</v>
      </c>
      <c r="E96" s="5" t="n">
        <v>2</v>
      </c>
      <c r="F96" s="5" t="n">
        <v>10</v>
      </c>
      <c r="G96" s="5" t="n">
        <v>2</v>
      </c>
      <c r="H96" s="5" t="n">
        <v>0</v>
      </c>
      <c r="I96" s="5" t="n">
        <v>400</v>
      </c>
      <c r="J96" s="5" t="n">
        <v>4</v>
      </c>
      <c r="K96" s="6" t="n">
        <v>100</v>
      </c>
      <c r="L96" s="7" t="n">
        <v>100</v>
      </c>
      <c r="M96" s="5" t="str">
        <f aca="false">IF(K96="no cation","",IF(L96="","non-candidate",""))</f>
        <v/>
      </c>
      <c r="N96" s="5" t="str">
        <f aca="false">IF(L96="","",IF(M96="","",CONCATENATE("[",IF(M96="","",CONCATENATE("Al",IF(D96&gt;1,VALUE(D96),""),IF(E96=0,"",CONCATENATE(" O",IF(E96&gt;1,VALUE(E96),""))),IF(F96=0,"",CONCATENATE("(OH)",IF(F96&gt;1,VALUE(F96),""))),IF(G96=0,"",CONCATENATE("(OH2)",IF(G96&gt;1,VALUE(G96),""))))),"]",IF(M96="","",IF(J96&gt;1,(CONCATENATE(VALUE(J96),"+")),"+")))))</f>
        <v/>
      </c>
    </row>
    <row r="97" s="4" customFormat="true" ht="14.05" hidden="false" customHeight="false" outlineLevel="0" collapsed="false">
      <c r="A97" s="5" t="n">
        <v>4</v>
      </c>
      <c r="B97" s="5" t="n">
        <v>0</v>
      </c>
      <c r="C97" s="5" t="n">
        <v>0</v>
      </c>
      <c r="D97" s="5" t="n">
        <v>6</v>
      </c>
      <c r="E97" s="5" t="n">
        <v>4</v>
      </c>
      <c r="F97" s="5" t="n">
        <v>6</v>
      </c>
      <c r="G97" s="5" t="n">
        <v>4</v>
      </c>
      <c r="H97" s="5" t="n">
        <v>0</v>
      </c>
      <c r="I97" s="5" t="n">
        <v>400</v>
      </c>
      <c r="J97" s="5" t="n">
        <v>4</v>
      </c>
      <c r="K97" s="6" t="n">
        <v>100</v>
      </c>
      <c r="L97" s="7" t="n">
        <v>100</v>
      </c>
      <c r="M97" s="5" t="str">
        <f aca="false">IF(K97="no cation","",IF(L97="","non-candidate",""))</f>
        <v/>
      </c>
      <c r="N97" s="5" t="str">
        <f aca="false">IF(L97="","",IF(M97="","",CONCATENATE("[",IF(M97="","",CONCATENATE("Al",IF(D97&gt;1,VALUE(D97),""),IF(E97=0,"",CONCATENATE(" O",IF(E97&gt;1,VALUE(E97),""))),IF(F97=0,"",CONCATENATE("(OH)",IF(F97&gt;1,VALUE(F97),""))),IF(G97=0,"",CONCATENATE("(OH2)",IF(G97&gt;1,VALUE(G97),""))))),"]",IF(M97="","",IF(J97&gt;1,(CONCATENATE(VALUE(J97),"+")),"+")))))</f>
        <v/>
      </c>
    </row>
    <row r="98" s="4" customFormat="true" ht="14.05" hidden="false" customHeight="false" outlineLevel="0" collapsed="false">
      <c r="A98" s="5" t="n">
        <v>4</v>
      </c>
      <c r="B98" s="5" t="n">
        <v>0</v>
      </c>
      <c r="C98" s="5" t="n">
        <v>0</v>
      </c>
      <c r="D98" s="5" t="n">
        <v>6</v>
      </c>
      <c r="E98" s="5" t="n">
        <v>6</v>
      </c>
      <c r="F98" s="5" t="n">
        <v>2</v>
      </c>
      <c r="G98" s="5" t="n">
        <v>6</v>
      </c>
      <c r="H98" s="5" t="n">
        <v>0</v>
      </c>
      <c r="I98" s="5" t="n">
        <v>400</v>
      </c>
      <c r="J98" s="5" t="n">
        <v>4</v>
      </c>
      <c r="K98" s="6" t="n">
        <v>100</v>
      </c>
      <c r="L98" s="7" t="n">
        <v>100</v>
      </c>
      <c r="M98" s="5" t="str">
        <f aca="false">IF(K98="no cation","",IF(L98="","non-candidate",""))</f>
        <v/>
      </c>
      <c r="N98" s="5" t="str">
        <f aca="false">IF(L98="","",IF(M98="","",CONCATENATE("[",IF(M98="","",CONCATENATE("Al",IF(D98&gt;1,VALUE(D98),""),IF(E98=0,"",CONCATENATE(" O",IF(E98&gt;1,VALUE(E98),""))),IF(F98=0,"",CONCATENATE("(OH)",IF(F98&gt;1,VALUE(F98),""))),IF(G98=0,"",CONCATENATE("(OH2)",IF(G98&gt;1,VALUE(G98),""))))),"]",IF(M98="","",IF(J98&gt;1,(CONCATENATE(VALUE(J98),"+")),"+")))))</f>
        <v/>
      </c>
    </row>
    <row r="99" s="4" customFormat="true" ht="14.05" hidden="false" customHeight="false" outlineLevel="0" collapsed="false">
      <c r="A99" s="5" t="n">
        <v>4</v>
      </c>
      <c r="B99" s="5" t="n">
        <v>0</v>
      </c>
      <c r="C99" s="5" t="n">
        <v>0</v>
      </c>
      <c r="D99" s="5" t="n">
        <v>3</v>
      </c>
      <c r="E99" s="5" t="n">
        <v>0</v>
      </c>
      <c r="F99" s="5" t="n">
        <v>7</v>
      </c>
      <c r="G99" s="5" t="n">
        <v>1</v>
      </c>
      <c r="H99" s="5" t="n">
        <v>0</v>
      </c>
      <c r="I99" s="5" t="n">
        <v>218</v>
      </c>
      <c r="J99" s="5" t="n">
        <v>2</v>
      </c>
      <c r="K99" s="6" t="n">
        <v>109</v>
      </c>
      <c r="L99" s="7" t="n">
        <v>109</v>
      </c>
      <c r="M99" s="5" t="str">
        <f aca="false">IF(K99="no cation","",IF(L99="","non-candidate",""))</f>
        <v/>
      </c>
      <c r="N99" s="5" t="str">
        <f aca="false">IF(L99="","",IF(M99="","",CONCATENATE("[",IF(M99="","",CONCATENATE("Al",IF(D99&gt;1,VALUE(D99),""),IF(E99=0,"",CONCATENATE(" O",IF(E99&gt;1,VALUE(E99),""))),IF(F99=0,"",CONCATENATE("(OH)",IF(F99&gt;1,VALUE(F99),""))),IF(G99=0,"",CONCATENATE("(OH2)",IF(G99&gt;1,VALUE(G99),""))))),"]",IF(M99="","",IF(J99&gt;1,(CONCATENATE(VALUE(J99),"+")),"+")))))</f>
        <v/>
      </c>
    </row>
    <row r="100" s="4" customFormat="true" ht="14.05" hidden="false" customHeight="false" outlineLevel="0" collapsed="false">
      <c r="A100" s="5" t="n">
        <v>4</v>
      </c>
      <c r="B100" s="5" t="n">
        <v>0</v>
      </c>
      <c r="C100" s="5" t="n">
        <v>0</v>
      </c>
      <c r="D100" s="5" t="n">
        <v>3</v>
      </c>
      <c r="E100" s="5" t="n">
        <v>2</v>
      </c>
      <c r="F100" s="5" t="n">
        <v>3</v>
      </c>
      <c r="G100" s="5" t="n">
        <v>3</v>
      </c>
      <c r="H100" s="5" t="n">
        <v>0</v>
      </c>
      <c r="I100" s="5" t="n">
        <v>218</v>
      </c>
      <c r="J100" s="5" t="n">
        <v>2</v>
      </c>
      <c r="K100" s="6" t="n">
        <v>109</v>
      </c>
      <c r="L100" s="7" t="n">
        <v>109</v>
      </c>
      <c r="M100" s="5" t="str">
        <f aca="false">IF(K100="no cation","",IF(L100="","non-candidate",""))</f>
        <v/>
      </c>
      <c r="N100" s="5" t="str">
        <f aca="false">IF(L100="","",IF(M100="","",CONCATENATE("[",IF(M100="","",CONCATENATE("Al",IF(D100&gt;1,VALUE(D100),""),IF(E100=0,"",CONCATENATE(" O",IF(E100&gt;1,VALUE(E100),""))),IF(F100=0,"",CONCATENATE("(OH)",IF(F100&gt;1,VALUE(F100),""))),IF(G100=0,"",CONCATENATE("(OH2)",IF(G100&gt;1,VALUE(G100),""))))),"]",IF(M100="","",IF(J100&gt;1,(CONCATENATE(VALUE(J100),"+")),"+")))))</f>
        <v/>
      </c>
    </row>
    <row r="101" s="4" customFormat="true" ht="14.05" hidden="false" customHeight="false" outlineLevel="0" collapsed="false">
      <c r="A101" s="5" t="n">
        <v>4</v>
      </c>
      <c r="B101" s="5" t="n">
        <v>0</v>
      </c>
      <c r="C101" s="5" t="n">
        <v>0</v>
      </c>
      <c r="D101" s="5" t="n">
        <v>5</v>
      </c>
      <c r="E101" s="5" t="n">
        <v>0</v>
      </c>
      <c r="F101" s="5" t="n">
        <v>12</v>
      </c>
      <c r="G101" s="5" t="n">
        <v>0</v>
      </c>
      <c r="H101" s="5" t="n">
        <v>0</v>
      </c>
      <c r="I101" s="5" t="n">
        <v>339</v>
      </c>
      <c r="J101" s="5" t="n">
        <v>3</v>
      </c>
      <c r="K101" s="6" t="n">
        <v>113</v>
      </c>
      <c r="L101" s="7" t="n">
        <v>113</v>
      </c>
      <c r="M101" s="5" t="str">
        <f aca="false">IF(K101="no cation","",IF(L101="","non-candidate",""))</f>
        <v/>
      </c>
      <c r="N101" s="5" t="str">
        <f aca="false">IF(L101="","",IF(M101="","",CONCATENATE("[",IF(M101="","",CONCATENATE("Al",IF(D101&gt;1,VALUE(D101),""),IF(E101=0,"",CONCATENATE(" O",IF(E101&gt;1,VALUE(E101),""))),IF(F101=0,"",CONCATENATE("(OH)",IF(F101&gt;1,VALUE(F101),""))),IF(G101=0,"",CONCATENATE("(OH2)",IF(G101&gt;1,VALUE(G101),""))))),"]",IF(M101="","",IF(J101&gt;1,(CONCATENATE(VALUE(J101),"+")),"+")))))</f>
        <v/>
      </c>
    </row>
    <row r="102" s="4" customFormat="true" ht="14.05" hidden="false" customHeight="false" outlineLevel="0" collapsed="false">
      <c r="A102" s="5" t="n">
        <v>4</v>
      </c>
      <c r="B102" s="5" t="n">
        <v>0</v>
      </c>
      <c r="C102" s="5" t="n">
        <v>0</v>
      </c>
      <c r="D102" s="5" t="n">
        <v>5</v>
      </c>
      <c r="E102" s="5" t="n">
        <v>2</v>
      </c>
      <c r="F102" s="5" t="n">
        <v>8</v>
      </c>
      <c r="G102" s="5" t="n">
        <v>2</v>
      </c>
      <c r="H102" s="5" t="n">
        <v>0</v>
      </c>
      <c r="I102" s="5" t="n">
        <v>339</v>
      </c>
      <c r="J102" s="5" t="n">
        <v>3</v>
      </c>
      <c r="K102" s="6" t="n">
        <v>113</v>
      </c>
      <c r="L102" s="7" t="n">
        <v>113</v>
      </c>
      <c r="M102" s="5" t="str">
        <f aca="false">IF(K102="no cation","",IF(L102="","non-candidate",""))</f>
        <v/>
      </c>
      <c r="N102" s="5" t="str">
        <f aca="false">IF(L102="","",IF(M102="","",CONCATENATE("[",IF(M102="","",CONCATENATE("Al",IF(D102&gt;1,VALUE(D102),""),IF(E102=0,"",CONCATENATE(" O",IF(E102&gt;1,VALUE(E102),""))),IF(F102=0,"",CONCATENATE("(OH)",IF(F102&gt;1,VALUE(F102),""))),IF(G102=0,"",CONCATENATE("(OH2)",IF(G102&gt;1,VALUE(G102),""))))),"]",IF(M102="","",IF(J102&gt;1,(CONCATENATE(VALUE(J102),"+")),"+")))))</f>
        <v/>
      </c>
    </row>
    <row r="103" s="4" customFormat="true" ht="14.05" hidden="false" customHeight="false" outlineLevel="0" collapsed="false">
      <c r="A103" s="5" t="n">
        <v>4</v>
      </c>
      <c r="B103" s="5" t="n">
        <v>0</v>
      </c>
      <c r="C103" s="5" t="n">
        <v>0</v>
      </c>
      <c r="D103" s="5" t="n">
        <v>5</v>
      </c>
      <c r="E103" s="5" t="n">
        <v>4</v>
      </c>
      <c r="F103" s="5" t="n">
        <v>4</v>
      </c>
      <c r="G103" s="5" t="n">
        <v>4</v>
      </c>
      <c r="H103" s="5" t="n">
        <v>0</v>
      </c>
      <c r="I103" s="5" t="n">
        <v>339</v>
      </c>
      <c r="J103" s="5" t="n">
        <v>3</v>
      </c>
      <c r="K103" s="6" t="n">
        <v>113</v>
      </c>
      <c r="L103" s="7" t="n">
        <v>113</v>
      </c>
      <c r="M103" s="5" t="str">
        <f aca="false">IF(K103="no cation","",IF(L103="","non-candidate",""))</f>
        <v/>
      </c>
      <c r="N103" s="5" t="str">
        <f aca="false">IF(L103="","",IF(M103="","",CONCATENATE("[",IF(M103="","",CONCATENATE("Al",IF(D103&gt;1,VALUE(D103),""),IF(E103=0,"",CONCATENATE(" O",IF(E103&gt;1,VALUE(E103),""))),IF(F103=0,"",CONCATENATE("(OH)",IF(F103&gt;1,VALUE(F103),""))),IF(G103=0,"",CONCATENATE("(OH2)",IF(G103&gt;1,VALUE(G103),""))))),"]",IF(M103="","",IF(J103&gt;1,(CONCATENATE(VALUE(J103),"+")),"+")))))</f>
        <v/>
      </c>
    </row>
    <row r="104" s="4" customFormat="true" ht="14.05" hidden="false" customHeight="false" outlineLevel="0" collapsed="false">
      <c r="A104" s="5" t="n">
        <v>4</v>
      </c>
      <c r="B104" s="5" t="n">
        <v>0</v>
      </c>
      <c r="C104" s="5" t="n">
        <v>0</v>
      </c>
      <c r="D104" s="3" t="n">
        <v>5</v>
      </c>
      <c r="E104" s="3" t="n">
        <v>6</v>
      </c>
      <c r="F104" s="5" t="n">
        <v>0</v>
      </c>
      <c r="G104" s="5" t="n">
        <v>6</v>
      </c>
      <c r="H104" s="5" t="n">
        <v>0</v>
      </c>
      <c r="I104" s="5" t="n">
        <v>339</v>
      </c>
      <c r="J104" s="5" t="n">
        <v>3</v>
      </c>
      <c r="K104" s="6" t="n">
        <v>113</v>
      </c>
      <c r="L104" s="7" t="n">
        <v>113</v>
      </c>
      <c r="M104" s="5" t="str">
        <f aca="false">IF(K104="no cation","",IF(L104="","non-candidate",""))</f>
        <v/>
      </c>
      <c r="N104" s="5" t="str">
        <f aca="false">IF(L104="","",IF(M104="","",CONCATENATE("[",IF(M104="","",CONCATENATE("Al",IF(D104&gt;1,VALUE(D104),""),IF(E104=0,"",CONCATENATE(" O",IF(E104&gt;1,VALUE(E104),""))),IF(F104=0,"",CONCATENATE("(OH)",IF(F104&gt;1,VALUE(F104),""))),IF(G104=0,"",CONCATENATE("(OH2)",IF(G104&gt;1,VALUE(G104),""))))),"]",IF(M104="","",IF(J104&gt;1,(CONCATENATE(VALUE(J104),"+")),"+")))))</f>
        <v/>
      </c>
    </row>
    <row r="105" s="4" customFormat="true" ht="14.05" hidden="false" customHeight="false" outlineLevel="0" collapsed="false">
      <c r="A105" s="5" t="n">
        <v>4</v>
      </c>
      <c r="B105" s="5" t="n">
        <v>0</v>
      </c>
      <c r="C105" s="5" t="n">
        <v>0</v>
      </c>
      <c r="D105" s="5" t="n">
        <v>6</v>
      </c>
      <c r="E105" s="5" t="n">
        <v>2</v>
      </c>
      <c r="F105" s="5" t="n">
        <v>11</v>
      </c>
      <c r="G105" s="5" t="n">
        <v>1</v>
      </c>
      <c r="H105" s="5" t="n">
        <v>0</v>
      </c>
      <c r="I105" s="5" t="n">
        <v>399</v>
      </c>
      <c r="J105" s="5" t="n">
        <v>3</v>
      </c>
      <c r="K105" s="6" t="n">
        <v>133</v>
      </c>
      <c r="L105" s="7" t="n">
        <v>133</v>
      </c>
      <c r="M105" s="5" t="str">
        <f aca="false">IF(K105="no cation","",IF(L105="","non-candidate",""))</f>
        <v/>
      </c>
      <c r="N105" s="5" t="str">
        <f aca="false">IF(L105="","",IF(M105="","",CONCATENATE("[",IF(M105="","",CONCATENATE("Al",IF(D105&gt;1,VALUE(D105),""),IF(E105=0,"",CONCATENATE(" O",IF(E105&gt;1,VALUE(E105),""))),IF(F105=0,"",CONCATENATE("(OH)",IF(F105&gt;1,VALUE(F105),""))),IF(G105=0,"",CONCATENATE("(OH2)",IF(G105&gt;1,VALUE(G105),""))))),"]",IF(M105="","",IF(J105&gt;1,(CONCATENATE(VALUE(J105),"+")),"+")))))</f>
        <v/>
      </c>
    </row>
    <row r="106" s="4" customFormat="true" ht="14.05" hidden="false" customHeight="false" outlineLevel="0" collapsed="false">
      <c r="A106" s="5" t="n">
        <v>4</v>
      </c>
      <c r="B106" s="5" t="n">
        <v>0</v>
      </c>
      <c r="C106" s="5" t="n">
        <v>0</v>
      </c>
      <c r="D106" s="5" t="n">
        <v>6</v>
      </c>
      <c r="E106" s="5" t="n">
        <v>4</v>
      </c>
      <c r="F106" s="5" t="n">
        <v>7</v>
      </c>
      <c r="G106" s="5" t="n">
        <v>3</v>
      </c>
      <c r="H106" s="5" t="n">
        <v>0</v>
      </c>
      <c r="I106" s="5" t="n">
        <v>399</v>
      </c>
      <c r="J106" s="5" t="n">
        <v>3</v>
      </c>
      <c r="K106" s="6" t="n">
        <v>133</v>
      </c>
      <c r="L106" s="7" t="n">
        <v>133</v>
      </c>
      <c r="M106" s="5" t="str">
        <f aca="false">IF(K106="no cation","",IF(L106="","non-candidate",""))</f>
        <v/>
      </c>
      <c r="N106" s="5" t="str">
        <f aca="false">IF(L106="","",IF(M106="","",CONCATENATE("[",IF(M106="","",CONCATENATE("Al",IF(D106&gt;1,VALUE(D106),""),IF(E106=0,"",CONCATENATE(" O",IF(E106&gt;1,VALUE(E106),""))),IF(F106=0,"",CONCATENATE("(OH)",IF(F106&gt;1,VALUE(F106),""))),IF(G106=0,"",CONCATENATE("(OH2)",IF(G106&gt;1,VALUE(G106),""))))),"]",IF(M106="","",IF(J106&gt;1,(CONCATENATE(VALUE(J106),"+")),"+")))))</f>
        <v/>
      </c>
    </row>
    <row r="107" s="4" customFormat="true" ht="14.05" hidden="false" customHeight="false" outlineLevel="0" collapsed="false">
      <c r="A107" s="5" t="n">
        <v>4</v>
      </c>
      <c r="B107" s="5" t="n">
        <v>0</v>
      </c>
      <c r="C107" s="5" t="n">
        <v>0</v>
      </c>
      <c r="D107" s="5" t="n">
        <v>6</v>
      </c>
      <c r="E107" s="5" t="n">
        <v>6</v>
      </c>
      <c r="F107" s="5" t="n">
        <v>3</v>
      </c>
      <c r="G107" s="5" t="n">
        <v>5</v>
      </c>
      <c r="H107" s="5" t="n">
        <v>0</v>
      </c>
      <c r="I107" s="5" t="n">
        <v>399</v>
      </c>
      <c r="J107" s="5" t="n">
        <v>3</v>
      </c>
      <c r="K107" s="6" t="n">
        <v>133</v>
      </c>
      <c r="L107" s="7" t="n">
        <v>133</v>
      </c>
      <c r="M107" s="5" t="str">
        <f aca="false">IF(K107="no cation","",IF(L107="","non-candidate",""))</f>
        <v/>
      </c>
      <c r="N107" s="5" t="str">
        <f aca="false">IF(L107="","",IF(M107="","",CONCATENATE("[",IF(M107="","",CONCATENATE("Al",IF(D107&gt;1,VALUE(D107),""),IF(E107=0,"",CONCATENATE(" O",IF(E107&gt;1,VALUE(E107),""))),IF(F107=0,"",CONCATENATE("(OH)",IF(F107&gt;1,VALUE(F107),""))),IF(G107=0,"",CONCATENATE("(OH2)",IF(G107&gt;1,VALUE(G107),""))))),"]",IF(M107="","",IF(J107&gt;1,(CONCATENATE(VALUE(J107),"+")),"+")))))</f>
        <v/>
      </c>
    </row>
    <row r="108" s="4" customFormat="true" ht="14.05" hidden="false" customHeight="false" outlineLevel="0" collapsed="false">
      <c r="A108" s="5" t="n">
        <v>4</v>
      </c>
      <c r="B108" s="5" t="n">
        <v>0</v>
      </c>
      <c r="C108" s="5" t="n">
        <v>0</v>
      </c>
      <c r="D108" s="5" t="n">
        <v>4</v>
      </c>
      <c r="E108" s="5" t="n">
        <v>0</v>
      </c>
      <c r="F108" s="5" t="n">
        <v>10</v>
      </c>
      <c r="G108" s="5" t="n">
        <v>0</v>
      </c>
      <c r="H108" s="5" t="n">
        <v>0</v>
      </c>
      <c r="I108" s="5" t="n">
        <v>278</v>
      </c>
      <c r="J108" s="5" t="n">
        <v>2</v>
      </c>
      <c r="K108" s="6" t="n">
        <v>139</v>
      </c>
      <c r="L108" s="7" t="n">
        <v>139</v>
      </c>
      <c r="M108" s="5" t="str">
        <f aca="false">IF(K108="no cation","",IF(L108="","non-candidate",""))</f>
        <v/>
      </c>
      <c r="N108" s="5" t="str">
        <f aca="false">IF(L108="","",IF(M108="","",CONCATENATE("[",IF(M108="","",CONCATENATE("Al",IF(D108&gt;1,VALUE(D108),""),IF(E108=0,"",CONCATENATE(" O",IF(E108&gt;1,VALUE(E108),""))),IF(F108=0,"",CONCATENATE("(OH)",IF(F108&gt;1,VALUE(F108),""))),IF(G108=0,"",CONCATENATE("(OH2)",IF(G108&gt;1,VALUE(G108),""))))),"]",IF(M108="","",IF(J108&gt;1,(CONCATENATE(VALUE(J108),"+")),"+")))))</f>
        <v/>
      </c>
    </row>
    <row r="109" s="4" customFormat="true" ht="14.05" hidden="false" customHeight="false" outlineLevel="0" collapsed="false">
      <c r="A109" s="5" t="n">
        <v>4</v>
      </c>
      <c r="B109" s="5" t="n">
        <v>0</v>
      </c>
      <c r="C109" s="5" t="n">
        <v>0</v>
      </c>
      <c r="D109" s="5" t="n">
        <v>4</v>
      </c>
      <c r="E109" s="5" t="n">
        <v>2</v>
      </c>
      <c r="F109" s="5" t="n">
        <v>6</v>
      </c>
      <c r="G109" s="5" t="n">
        <v>2</v>
      </c>
      <c r="H109" s="5" t="n">
        <v>0</v>
      </c>
      <c r="I109" s="5" t="n">
        <v>278</v>
      </c>
      <c r="J109" s="5" t="n">
        <v>2</v>
      </c>
      <c r="K109" s="6" t="n">
        <v>139</v>
      </c>
      <c r="L109" s="7" t="n">
        <v>139</v>
      </c>
      <c r="M109" s="5" t="str">
        <f aca="false">IF(K109="no cation","",IF(L109="","non-candidate",""))</f>
        <v/>
      </c>
      <c r="N109" s="5" t="str">
        <f aca="false">IF(L109="","",IF(M109="","",CONCATENATE("[",IF(M109="","",CONCATENATE("Al",IF(D109&gt;1,VALUE(D109),""),IF(E109=0,"",CONCATENATE(" O",IF(E109&gt;1,VALUE(E109),""))),IF(F109=0,"",CONCATENATE("(OH)",IF(F109&gt;1,VALUE(F109),""))),IF(G109=0,"",CONCATENATE("(OH2)",IF(G109&gt;1,VALUE(G109),""))))),"]",IF(M109="","",IF(J109&gt;1,(CONCATENATE(VALUE(J109),"+")),"+")))))</f>
        <v/>
      </c>
    </row>
    <row r="110" s="4" customFormat="true" ht="14.05" hidden="false" customHeight="false" outlineLevel="0" collapsed="false">
      <c r="A110" s="5" t="n">
        <v>4</v>
      </c>
      <c r="B110" s="5" t="n">
        <v>0</v>
      </c>
      <c r="C110" s="5" t="n">
        <v>0</v>
      </c>
      <c r="D110" s="5" t="n">
        <v>4</v>
      </c>
      <c r="E110" s="5" t="n">
        <v>4</v>
      </c>
      <c r="F110" s="5" t="n">
        <v>2</v>
      </c>
      <c r="G110" s="5" t="n">
        <v>4</v>
      </c>
      <c r="H110" s="5" t="n">
        <v>0</v>
      </c>
      <c r="I110" s="5" t="n">
        <v>278</v>
      </c>
      <c r="J110" s="5" t="n">
        <v>2</v>
      </c>
      <c r="K110" s="6" t="n">
        <v>139</v>
      </c>
      <c r="L110" s="7" t="n">
        <v>139</v>
      </c>
      <c r="M110" s="5" t="str">
        <f aca="false">IF(K110="no cation","",IF(L110="","non-candidate",""))</f>
        <v/>
      </c>
      <c r="N110" s="5" t="str">
        <f aca="false">IF(L110="","",IF(M110="","",CONCATENATE("[",IF(M110="","",CONCATENATE("Al",IF(D110&gt;1,VALUE(D110),""),IF(E110=0,"",CONCATENATE(" O",IF(E110&gt;1,VALUE(E110),""))),IF(F110=0,"",CONCATENATE("(OH)",IF(F110&gt;1,VALUE(F110),""))),IF(G110=0,"",CONCATENATE("(OH2)",IF(G110&gt;1,VALUE(G110),""))))),"]",IF(M110="","",IF(J110&gt;1,(CONCATENATE(VALUE(J110),"+")),"+")))))</f>
        <v/>
      </c>
    </row>
    <row r="111" s="4" customFormat="true" ht="14.05" hidden="false" customHeight="false" outlineLevel="0" collapsed="false">
      <c r="A111" s="5" t="n">
        <v>4</v>
      </c>
      <c r="B111" s="5" t="n">
        <v>0</v>
      </c>
      <c r="C111" s="5" t="n">
        <v>0</v>
      </c>
      <c r="D111" s="5" t="n">
        <v>2</v>
      </c>
      <c r="E111" s="5" t="n">
        <v>0</v>
      </c>
      <c r="F111" s="5" t="n">
        <v>5</v>
      </c>
      <c r="G111" s="5" t="n">
        <v>1</v>
      </c>
      <c r="H111" s="5" t="n">
        <v>0</v>
      </c>
      <c r="I111" s="5" t="n">
        <v>157</v>
      </c>
      <c r="J111" s="5" t="n">
        <v>1</v>
      </c>
      <c r="K111" s="6" t="n">
        <v>157</v>
      </c>
      <c r="L111" s="7" t="n">
        <v>157</v>
      </c>
      <c r="M111" s="5" t="str">
        <f aca="false">IF(K111="no cation","",IF(L111="","non-candidate",""))</f>
        <v/>
      </c>
      <c r="N111" s="5" t="str">
        <f aca="false">IF(L111="","",IF(M111="","",CONCATENATE("[",IF(M111="","",CONCATENATE("Al",IF(D111&gt;1,VALUE(D111),""),IF(E111=0,"",CONCATENATE(" O",IF(E111&gt;1,VALUE(E111),""))),IF(F111=0,"",CONCATENATE("(OH)",IF(F111&gt;1,VALUE(F111),""))),IF(G111=0,"",CONCATENATE("(OH2)",IF(G111&gt;1,VALUE(G111),""))))),"]",IF(M111="","",IF(J111&gt;1,(CONCATENATE(VALUE(J111),"+")),"+")))))</f>
        <v/>
      </c>
    </row>
    <row r="112" s="4" customFormat="true" ht="14.05" hidden="false" customHeight="false" outlineLevel="0" collapsed="false">
      <c r="A112" s="5" t="n">
        <v>4</v>
      </c>
      <c r="B112" s="5" t="n">
        <v>0</v>
      </c>
      <c r="C112" s="5" t="n">
        <v>0</v>
      </c>
      <c r="D112" s="5" t="n">
        <v>2</v>
      </c>
      <c r="E112" s="5" t="n">
        <v>2</v>
      </c>
      <c r="F112" s="5" t="n">
        <v>1</v>
      </c>
      <c r="G112" s="5" t="n">
        <v>3</v>
      </c>
      <c r="H112" s="5" t="n">
        <v>0</v>
      </c>
      <c r="I112" s="5" t="n">
        <v>157</v>
      </c>
      <c r="J112" s="5" t="n">
        <v>1</v>
      </c>
      <c r="K112" s="6" t="n">
        <v>157</v>
      </c>
      <c r="L112" s="7" t="n">
        <v>157</v>
      </c>
      <c r="M112" s="5" t="str">
        <f aca="false">IF(K112="no cation","",IF(L112="","non-candidate",""))</f>
        <v/>
      </c>
      <c r="N112" s="5" t="str">
        <f aca="false">IF(L112="","",IF(M112="","",CONCATENATE("[",IF(M112="","",CONCATENATE("Al",IF(D112&gt;1,VALUE(D112),""),IF(E112=0,"",CONCATENATE(" O",IF(E112&gt;1,VALUE(E112),""))),IF(F112=0,"",CONCATENATE("(OH)",IF(F112&gt;1,VALUE(F112),""))),IF(G112=0,"",CONCATENATE("(OH2)",IF(G112&gt;1,VALUE(G112),""))))),"]",IF(M112="","",IF(J112&gt;1,(CONCATENATE(VALUE(J112),"+")),"+")))))</f>
        <v/>
      </c>
    </row>
    <row r="113" s="4" customFormat="true" ht="14.05" hidden="false" customHeight="false" outlineLevel="0" collapsed="false">
      <c r="A113" s="5" t="n">
        <v>4</v>
      </c>
      <c r="B113" s="5" t="n">
        <v>0</v>
      </c>
      <c r="C113" s="5" t="n">
        <v>0</v>
      </c>
      <c r="D113" s="5" t="n">
        <v>5</v>
      </c>
      <c r="E113" s="5" t="n">
        <v>2</v>
      </c>
      <c r="F113" s="5" t="n">
        <v>9</v>
      </c>
      <c r="G113" s="5" t="n">
        <v>1</v>
      </c>
      <c r="H113" s="5" t="n">
        <v>0</v>
      </c>
      <c r="I113" s="5" t="n">
        <v>338</v>
      </c>
      <c r="J113" s="5" t="n">
        <v>2</v>
      </c>
      <c r="K113" s="6" t="n">
        <v>169</v>
      </c>
      <c r="L113" s="7" t="n">
        <v>169</v>
      </c>
      <c r="M113" s="5" t="str">
        <f aca="false">IF(K113="no cation","",IF(L113="","non-candidate",""))</f>
        <v/>
      </c>
      <c r="N113" s="5" t="str">
        <f aca="false">IF(L113="","",IF(M113="","",CONCATENATE("[",IF(M113="","",CONCATENATE("Al",IF(D113&gt;1,VALUE(D113),""),IF(E113=0,"",CONCATENATE(" O",IF(E113&gt;1,VALUE(E113),""))),IF(F113=0,"",CONCATENATE("(OH)",IF(F113&gt;1,VALUE(F113),""))),IF(G113=0,"",CONCATENATE("(OH2)",IF(G113&gt;1,VALUE(G113),""))))),"]",IF(M113="","",IF(J113&gt;1,(CONCATENATE(VALUE(J113),"+")),"+")))))</f>
        <v/>
      </c>
    </row>
    <row r="114" s="4" customFormat="true" ht="14.05" hidden="false" customHeight="false" outlineLevel="0" collapsed="false">
      <c r="A114" s="5" t="n">
        <v>4</v>
      </c>
      <c r="B114" s="5" t="n">
        <v>0</v>
      </c>
      <c r="C114" s="5" t="n">
        <v>0</v>
      </c>
      <c r="D114" s="5" t="n">
        <v>5</v>
      </c>
      <c r="E114" s="5" t="n">
        <v>4</v>
      </c>
      <c r="F114" s="5" t="n">
        <v>5</v>
      </c>
      <c r="G114" s="5" t="n">
        <v>3</v>
      </c>
      <c r="H114" s="5" t="n">
        <v>0</v>
      </c>
      <c r="I114" s="5" t="n">
        <v>338</v>
      </c>
      <c r="J114" s="5" t="n">
        <v>2</v>
      </c>
      <c r="K114" s="6" t="n">
        <v>169</v>
      </c>
      <c r="L114" s="7" t="n">
        <v>169</v>
      </c>
      <c r="M114" s="5" t="str">
        <f aca="false">IF(K114="no cation","",IF(L114="","non-candidate",""))</f>
        <v/>
      </c>
      <c r="N114" s="5" t="str">
        <f aca="false">IF(L114="","",IF(M114="","",CONCATENATE("[",IF(M114="","",CONCATENATE("Al",IF(D114&gt;1,VALUE(D114),""),IF(E114=0,"",CONCATENATE(" O",IF(E114&gt;1,VALUE(E114),""))),IF(F114=0,"",CONCATENATE("(OH)",IF(F114&gt;1,VALUE(F114),""))),IF(G114=0,"",CONCATENATE("(OH2)",IF(G114&gt;1,VALUE(G114),""))))),"]",IF(M114="","",IF(J114&gt;1,(CONCATENATE(VALUE(J114),"+")),"+")))))</f>
        <v/>
      </c>
    </row>
    <row r="115" s="4" customFormat="true" ht="14.05" hidden="false" customHeight="false" outlineLevel="0" collapsed="false">
      <c r="A115" s="5" t="n">
        <v>4</v>
      </c>
      <c r="B115" s="5" t="n">
        <v>0</v>
      </c>
      <c r="C115" s="5" t="n">
        <v>0</v>
      </c>
      <c r="D115" s="5" t="n">
        <v>5</v>
      </c>
      <c r="E115" s="5" t="n">
        <v>6</v>
      </c>
      <c r="F115" s="5" t="n">
        <v>1</v>
      </c>
      <c r="G115" s="5" t="n">
        <v>5</v>
      </c>
      <c r="H115" s="5" t="n">
        <v>0</v>
      </c>
      <c r="I115" s="5" t="n">
        <v>338</v>
      </c>
      <c r="J115" s="5" t="n">
        <v>2</v>
      </c>
      <c r="K115" s="6" t="n">
        <v>169</v>
      </c>
      <c r="L115" s="7" t="n">
        <v>169</v>
      </c>
      <c r="M115" s="5" t="str">
        <f aca="false">IF(K115="no cation","",IF(L115="","non-candidate",""))</f>
        <v/>
      </c>
      <c r="N115" s="5" t="str">
        <f aca="false">IF(L115="","",IF(M115="","",CONCATENATE("[",IF(M115="","",CONCATENATE("Al",IF(D115&gt;1,VALUE(D115),""),IF(E115=0,"",CONCATENATE(" O",IF(E115&gt;1,VALUE(E115),""))),IF(F115=0,"",CONCATENATE("(OH)",IF(F115&gt;1,VALUE(F115),""))),IF(G115=0,"",CONCATENATE("(OH2)",IF(G115&gt;1,VALUE(G115),""))))),"]",IF(M115="","",IF(J115&gt;1,(CONCATENATE(VALUE(J115),"+")),"+")))))</f>
        <v/>
      </c>
    </row>
    <row r="116" s="4" customFormat="true" ht="14.05" hidden="false" customHeight="false" outlineLevel="0" collapsed="false">
      <c r="A116" s="5" t="n">
        <v>4</v>
      </c>
      <c r="B116" s="5" t="n">
        <v>0</v>
      </c>
      <c r="C116" s="5" t="n">
        <v>0</v>
      </c>
      <c r="D116" s="5" t="n">
        <v>6</v>
      </c>
      <c r="E116" s="5" t="n">
        <v>2</v>
      </c>
      <c r="F116" s="5" t="n">
        <v>12</v>
      </c>
      <c r="G116" s="5" t="n">
        <v>0</v>
      </c>
      <c r="H116" s="5" t="n">
        <v>0</v>
      </c>
      <c r="I116" s="5" t="n">
        <v>398</v>
      </c>
      <c r="J116" s="5" t="n">
        <v>2</v>
      </c>
      <c r="K116" s="6" t="n">
        <v>199</v>
      </c>
      <c r="L116" s="7" t="n">
        <v>199</v>
      </c>
      <c r="M116" s="5" t="str">
        <f aca="false">IF(K116="no cation","",IF(L116="","non-candidate",""))</f>
        <v/>
      </c>
      <c r="N116" s="5" t="str">
        <f aca="false">IF(L116="","",IF(M116="","",CONCATENATE("[",IF(M116="","",CONCATENATE("Al",IF(D116&gt;1,VALUE(D116),""),IF(E116=0,"",CONCATENATE(" O",IF(E116&gt;1,VALUE(E116),""))),IF(F116=0,"",CONCATENATE("(OH)",IF(F116&gt;1,VALUE(F116),""))),IF(G116=0,"",CONCATENATE("(OH2)",IF(G116&gt;1,VALUE(G116),""))))),"]",IF(M116="","",IF(J116&gt;1,(CONCATENATE(VALUE(J116),"+")),"+")))))</f>
        <v/>
      </c>
    </row>
    <row r="117" s="4" customFormat="true" ht="14.05" hidden="false" customHeight="false" outlineLevel="0" collapsed="false">
      <c r="A117" s="5" t="n">
        <v>4</v>
      </c>
      <c r="B117" s="5" t="n">
        <v>0</v>
      </c>
      <c r="C117" s="5" t="n">
        <v>0</v>
      </c>
      <c r="D117" s="5" t="n">
        <v>6</v>
      </c>
      <c r="E117" s="5" t="n">
        <v>4</v>
      </c>
      <c r="F117" s="5" t="n">
        <v>8</v>
      </c>
      <c r="G117" s="5" t="n">
        <v>2</v>
      </c>
      <c r="H117" s="5" t="n">
        <v>0</v>
      </c>
      <c r="I117" s="5" t="n">
        <v>398</v>
      </c>
      <c r="J117" s="5" t="n">
        <v>2</v>
      </c>
      <c r="K117" s="6" t="n">
        <v>199</v>
      </c>
      <c r="L117" s="7" t="n">
        <v>199</v>
      </c>
      <c r="M117" s="5" t="str">
        <f aca="false">IF(K117="no cation","",IF(L117="","non-candidate",""))</f>
        <v/>
      </c>
      <c r="N117" s="5" t="str">
        <f aca="false">IF(L117="","",IF(M117="","",CONCATENATE("[",IF(M117="","",CONCATENATE("Al",IF(D117&gt;1,VALUE(D117),""),IF(E117=0,"",CONCATENATE(" O",IF(E117&gt;1,VALUE(E117),""))),IF(F117=0,"",CONCATENATE("(OH)",IF(F117&gt;1,VALUE(F117),""))),IF(G117=0,"",CONCATENATE("(OH2)",IF(G117&gt;1,VALUE(G117),""))))),"]",IF(M117="","",IF(J117&gt;1,(CONCATENATE(VALUE(J117),"+")),"+")))))</f>
        <v/>
      </c>
    </row>
    <row r="118" s="4" customFormat="true" ht="14.05" hidden="false" customHeight="false" outlineLevel="0" collapsed="false">
      <c r="A118" s="5" t="n">
        <v>4</v>
      </c>
      <c r="B118" s="5" t="n">
        <v>0</v>
      </c>
      <c r="C118" s="5" t="n">
        <v>0</v>
      </c>
      <c r="D118" s="5" t="n">
        <v>6</v>
      </c>
      <c r="E118" s="5" t="n">
        <v>6</v>
      </c>
      <c r="F118" s="5" t="n">
        <v>4</v>
      </c>
      <c r="G118" s="5" t="n">
        <v>4</v>
      </c>
      <c r="H118" s="5" t="n">
        <v>0</v>
      </c>
      <c r="I118" s="5" t="n">
        <v>398</v>
      </c>
      <c r="J118" s="5" t="n">
        <v>2</v>
      </c>
      <c r="K118" s="6" t="n">
        <v>199</v>
      </c>
      <c r="L118" s="7" t="n">
        <v>199</v>
      </c>
      <c r="M118" s="5" t="str">
        <f aca="false">IF(K118="no cation","",IF(L118="","non-candidate",""))</f>
        <v/>
      </c>
      <c r="N118" s="5" t="str">
        <f aca="false">IF(L118="","",IF(M118="","",CONCATENATE("[",IF(M118="","",CONCATENATE("Al",IF(D118&gt;1,VALUE(D118),""),IF(E118=0,"",CONCATENATE(" O",IF(E118&gt;1,VALUE(E118),""))),IF(F118=0,"",CONCATENATE("(OH)",IF(F118&gt;1,VALUE(F118),""))),IF(G118=0,"",CONCATENATE("(OH2)",IF(G118&gt;1,VALUE(G118),""))))),"]",IF(M118="","",IF(J118&gt;1,(CONCATENATE(VALUE(J118),"+")),"+")))))</f>
        <v/>
      </c>
    </row>
    <row r="119" s="4" customFormat="true" ht="14.05" hidden="false" customHeight="false" outlineLevel="0" collapsed="false">
      <c r="A119" s="5" t="n">
        <v>4</v>
      </c>
      <c r="B119" s="5" t="n">
        <v>0</v>
      </c>
      <c r="C119" s="5" t="n">
        <v>0</v>
      </c>
      <c r="D119" s="3" t="n">
        <v>6</v>
      </c>
      <c r="E119" s="3" t="n">
        <v>8</v>
      </c>
      <c r="F119" s="5" t="n">
        <v>0</v>
      </c>
      <c r="G119" s="5" t="n">
        <v>6</v>
      </c>
      <c r="H119" s="5" t="n">
        <v>0</v>
      </c>
      <c r="I119" s="5" t="n">
        <v>398</v>
      </c>
      <c r="J119" s="5" t="n">
        <v>2</v>
      </c>
      <c r="K119" s="6" t="n">
        <v>199</v>
      </c>
      <c r="L119" s="7" t="n">
        <v>199</v>
      </c>
      <c r="M119" s="5" t="str">
        <f aca="false">IF(K119="no cation","",IF(L119="","non-candidate",""))</f>
        <v/>
      </c>
      <c r="N119" s="5" t="str">
        <f aca="false">IF(L119="","",IF(M119="","",CONCATENATE("[",IF(M119="","",CONCATENATE("Al",IF(D119&gt;1,VALUE(D119),""),IF(E119=0,"",CONCATENATE(" O",IF(E119&gt;1,VALUE(E119),""))),IF(F119=0,"",CONCATENATE("(OH)",IF(F119&gt;1,VALUE(F119),""))),IF(G119=0,"",CONCATENATE("(OH2)",IF(G119&gt;1,VALUE(G119),""))))),"]",IF(M119="","",IF(J119&gt;1,(CONCATENATE(VALUE(J119),"+")),"+")))))</f>
        <v/>
      </c>
    </row>
    <row r="120" s="4" customFormat="true" ht="14.05" hidden="false" customHeight="false" outlineLevel="0" collapsed="false">
      <c r="A120" s="5" t="n">
        <v>4</v>
      </c>
      <c r="B120" s="5" t="n">
        <v>0</v>
      </c>
      <c r="C120" s="5" t="n">
        <v>0</v>
      </c>
      <c r="D120" s="5" t="n">
        <v>3</v>
      </c>
      <c r="E120" s="5" t="n">
        <v>0</v>
      </c>
      <c r="F120" s="5" t="n">
        <v>8</v>
      </c>
      <c r="G120" s="5" t="n">
        <v>0</v>
      </c>
      <c r="H120" s="5" t="n">
        <v>0</v>
      </c>
      <c r="I120" s="5" t="n">
        <v>217</v>
      </c>
      <c r="J120" s="5" t="n">
        <v>1</v>
      </c>
      <c r="K120" s="6" t="n">
        <v>217</v>
      </c>
      <c r="L120" s="7" t="n">
        <v>217</v>
      </c>
      <c r="M120" s="5" t="str">
        <f aca="false">IF(K120="no cation","",IF(L120="","non-candidate",""))</f>
        <v/>
      </c>
      <c r="N120" s="5" t="str">
        <f aca="false">IF(L120="","",IF(M120="","",CONCATENATE("[",IF(M120="","",CONCATENATE("Al",IF(D120&gt;1,VALUE(D120),""),IF(E120=0,"",CONCATENATE(" O",IF(E120&gt;1,VALUE(E120),""))),IF(F120=0,"",CONCATENATE("(OH)",IF(F120&gt;1,VALUE(F120),""))),IF(G120=0,"",CONCATENATE("(OH2)",IF(G120&gt;1,VALUE(G120),""))))),"]",IF(M120="","",IF(J120&gt;1,(CONCATENATE(VALUE(J120),"+")),"+")))))</f>
        <v/>
      </c>
    </row>
    <row r="121" s="4" customFormat="true" ht="14.05" hidden="false" customHeight="false" outlineLevel="0" collapsed="false">
      <c r="A121" s="5" t="n">
        <v>4</v>
      </c>
      <c r="B121" s="5" t="n">
        <v>0</v>
      </c>
      <c r="C121" s="5" t="n">
        <v>0</v>
      </c>
      <c r="D121" s="5" t="n">
        <v>3</v>
      </c>
      <c r="E121" s="5" t="n">
        <v>2</v>
      </c>
      <c r="F121" s="5" t="n">
        <v>4</v>
      </c>
      <c r="G121" s="5" t="n">
        <v>2</v>
      </c>
      <c r="H121" s="5" t="n">
        <v>0</v>
      </c>
      <c r="I121" s="5" t="n">
        <v>217</v>
      </c>
      <c r="J121" s="5" t="n">
        <v>1</v>
      </c>
      <c r="K121" s="6" t="n">
        <v>217</v>
      </c>
      <c r="L121" s="7" t="n">
        <v>217</v>
      </c>
      <c r="M121" s="5" t="str">
        <f aca="false">IF(K121="no cation","",IF(L121="","non-candidate",""))</f>
        <v/>
      </c>
      <c r="N121" s="5" t="str">
        <f aca="false">IF(L121="","",IF(M121="","",CONCATENATE("[",IF(M121="","",CONCATENATE("Al",IF(D121&gt;1,VALUE(D121),""),IF(E121=0,"",CONCATENATE(" O",IF(E121&gt;1,VALUE(E121),""))),IF(F121=0,"",CONCATENATE("(OH)",IF(F121&gt;1,VALUE(F121),""))),IF(G121=0,"",CONCATENATE("(OH2)",IF(G121&gt;1,VALUE(G121),""))))),"]",IF(M121="","",IF(J121&gt;1,(CONCATENATE(VALUE(J121),"+")),"+")))))</f>
        <v/>
      </c>
    </row>
    <row r="122" s="4" customFormat="true" ht="14.05" hidden="false" customHeight="false" outlineLevel="0" collapsed="false">
      <c r="A122" s="5" t="n">
        <v>4</v>
      </c>
      <c r="B122" s="5" t="n">
        <v>0</v>
      </c>
      <c r="C122" s="5" t="n">
        <v>0</v>
      </c>
      <c r="D122" s="5" t="n">
        <v>3</v>
      </c>
      <c r="E122" s="3" t="n">
        <v>4</v>
      </c>
      <c r="F122" s="5" t="n">
        <v>0</v>
      </c>
      <c r="G122" s="5" t="n">
        <v>4</v>
      </c>
      <c r="H122" s="5" t="n">
        <v>0</v>
      </c>
      <c r="I122" s="5" t="n">
        <v>217</v>
      </c>
      <c r="J122" s="5" t="n">
        <v>1</v>
      </c>
      <c r="K122" s="6" t="n">
        <v>217</v>
      </c>
      <c r="L122" s="7" t="n">
        <v>217</v>
      </c>
      <c r="M122" s="5" t="str">
        <f aca="false">IF(K122="no cation","",IF(L122="","non-candidate",""))</f>
        <v/>
      </c>
      <c r="N122" s="5" t="str">
        <f aca="false">IF(L122="","",IF(M122="","",CONCATENATE("[",IF(M122="","",CONCATENATE("Al",IF(D122&gt;1,VALUE(D122),""),IF(E122=0,"",CONCATENATE(" O",IF(E122&gt;1,VALUE(E122),""))),IF(F122=0,"",CONCATENATE("(OH)",IF(F122&gt;1,VALUE(F122),""))),IF(G122=0,"",CONCATENATE("(OH2)",IF(G122&gt;1,VALUE(G122),""))))),"]",IF(M122="","",IF(J122&gt;1,(CONCATENATE(VALUE(J122),"+")),"+")))))</f>
        <v/>
      </c>
    </row>
    <row r="123" s="4" customFormat="true" ht="14.05" hidden="false" customHeight="false" outlineLevel="0" collapsed="false">
      <c r="A123" s="5" t="n">
        <v>4</v>
      </c>
      <c r="B123" s="5" t="n">
        <v>0</v>
      </c>
      <c r="C123" s="5" t="n">
        <v>0</v>
      </c>
      <c r="D123" s="5" t="n">
        <v>4</v>
      </c>
      <c r="E123" s="5" t="n">
        <v>2</v>
      </c>
      <c r="F123" s="5" t="n">
        <v>7</v>
      </c>
      <c r="G123" s="5" t="n">
        <v>1</v>
      </c>
      <c r="H123" s="5" t="n">
        <v>0</v>
      </c>
      <c r="I123" s="5" t="n">
        <v>277</v>
      </c>
      <c r="J123" s="5" t="n">
        <v>1</v>
      </c>
      <c r="K123" s="6" t="n">
        <v>277</v>
      </c>
      <c r="L123" s="7" t="n">
        <v>277</v>
      </c>
      <c r="M123" s="5" t="str">
        <f aca="false">IF(K123="no cation","",IF(L123="","non-candidate",""))</f>
        <v/>
      </c>
      <c r="N123" s="5" t="str">
        <f aca="false">IF(L123="","",IF(M123="","",CONCATENATE("[",IF(M123="","",CONCATENATE("Al",IF(D123&gt;1,VALUE(D123),""),IF(E123=0,"",CONCATENATE(" O",IF(E123&gt;1,VALUE(E123),""))),IF(F123=0,"",CONCATENATE("(OH)",IF(F123&gt;1,VALUE(F123),""))),IF(G123=0,"",CONCATENATE("(OH2)",IF(G123&gt;1,VALUE(G123),""))))),"]",IF(M123="","",IF(J123&gt;1,(CONCATENATE(VALUE(J123),"+")),"+")))))</f>
        <v/>
      </c>
    </row>
    <row r="124" s="4" customFormat="true" ht="14.05" hidden="false" customHeight="false" outlineLevel="0" collapsed="false">
      <c r="A124" s="5" t="n">
        <v>4</v>
      </c>
      <c r="B124" s="5" t="n">
        <v>0</v>
      </c>
      <c r="C124" s="5" t="n">
        <v>0</v>
      </c>
      <c r="D124" s="5" t="n">
        <v>4</v>
      </c>
      <c r="E124" s="5" t="n">
        <v>4</v>
      </c>
      <c r="F124" s="5" t="n">
        <v>3</v>
      </c>
      <c r="G124" s="5" t="n">
        <v>3</v>
      </c>
      <c r="H124" s="5" t="n">
        <v>0</v>
      </c>
      <c r="I124" s="5" t="n">
        <v>277</v>
      </c>
      <c r="J124" s="5" t="n">
        <v>1</v>
      </c>
      <c r="K124" s="6" t="n">
        <v>277</v>
      </c>
      <c r="L124" s="7" t="n">
        <v>277</v>
      </c>
      <c r="M124" s="5" t="str">
        <f aca="false">IF(K124="no cation","",IF(L124="","non-candidate",""))</f>
        <v/>
      </c>
      <c r="N124" s="5" t="str">
        <f aca="false">IF(L124="","",IF(M124="","",CONCATENATE("[",IF(M124="","",CONCATENATE("Al",IF(D124&gt;1,VALUE(D124),""),IF(E124=0,"",CONCATENATE(" O",IF(E124&gt;1,VALUE(E124),""))),IF(F124=0,"",CONCATENATE("(OH)",IF(F124&gt;1,VALUE(F124),""))),IF(G124=0,"",CONCATENATE("(OH2)",IF(G124&gt;1,VALUE(G124),""))))),"]",IF(M124="","",IF(J124&gt;1,(CONCATENATE(VALUE(J124),"+")),"+")))))</f>
        <v/>
      </c>
    </row>
    <row r="125" s="4" customFormat="true" ht="14.05" hidden="false" customHeight="false" outlineLevel="0" collapsed="false">
      <c r="A125" s="5" t="n">
        <v>4</v>
      </c>
      <c r="B125" s="5" t="n">
        <v>0</v>
      </c>
      <c r="C125" s="5" t="n">
        <v>0</v>
      </c>
      <c r="D125" s="5" t="n">
        <v>5</v>
      </c>
      <c r="E125" s="5" t="n">
        <v>2</v>
      </c>
      <c r="F125" s="5" t="n">
        <v>10</v>
      </c>
      <c r="G125" s="5" t="n">
        <v>0</v>
      </c>
      <c r="H125" s="5" t="n">
        <v>0</v>
      </c>
      <c r="I125" s="5" t="n">
        <v>337</v>
      </c>
      <c r="J125" s="5" t="n">
        <v>1</v>
      </c>
      <c r="K125" s="6" t="n">
        <v>337</v>
      </c>
      <c r="L125" s="7" t="n">
        <v>337</v>
      </c>
      <c r="M125" s="5" t="str">
        <f aca="false">IF(K125="no cation","",IF(L125="","non-candidate",""))</f>
        <v/>
      </c>
      <c r="N125" s="5" t="str">
        <f aca="false">IF(L125="","",IF(M125="","",CONCATENATE("[",IF(M125="","",CONCATENATE("Al",IF(D125&gt;1,VALUE(D125),""),IF(E125=0,"",CONCATENATE(" O",IF(E125&gt;1,VALUE(E125),""))),IF(F125=0,"",CONCATENATE("(OH)",IF(F125&gt;1,VALUE(F125),""))),IF(G125=0,"",CONCATENATE("(OH2)",IF(G125&gt;1,VALUE(G125),""))))),"]",IF(M125="","",IF(J125&gt;1,(CONCATENATE(VALUE(J125),"+")),"+")))))</f>
        <v/>
      </c>
    </row>
    <row r="126" s="4" customFormat="true" ht="14.05" hidden="false" customHeight="false" outlineLevel="0" collapsed="false">
      <c r="A126" s="5" t="n">
        <v>4</v>
      </c>
      <c r="B126" s="5" t="n">
        <v>0</v>
      </c>
      <c r="C126" s="5" t="n">
        <v>0</v>
      </c>
      <c r="D126" s="5" t="n">
        <v>5</v>
      </c>
      <c r="E126" s="5" t="n">
        <v>4</v>
      </c>
      <c r="F126" s="5" t="n">
        <v>6</v>
      </c>
      <c r="G126" s="5" t="n">
        <v>2</v>
      </c>
      <c r="H126" s="5" t="n">
        <v>0</v>
      </c>
      <c r="I126" s="5" t="n">
        <v>337</v>
      </c>
      <c r="J126" s="5" t="n">
        <v>1</v>
      </c>
      <c r="K126" s="6" t="n">
        <v>337</v>
      </c>
      <c r="L126" s="7" t="n">
        <v>337</v>
      </c>
      <c r="M126" s="5" t="str">
        <f aca="false">IF(K126="no cation","",IF(L126="","non-candidate",""))</f>
        <v/>
      </c>
      <c r="N126" s="5" t="str">
        <f aca="false">IF(L126="","",IF(M126="","",CONCATENATE("[",IF(M126="","",CONCATENATE("Al",IF(D126&gt;1,VALUE(D126),""),IF(E126=0,"",CONCATENATE(" O",IF(E126&gt;1,VALUE(E126),""))),IF(F126=0,"",CONCATENATE("(OH)",IF(F126&gt;1,VALUE(F126),""))),IF(G126=0,"",CONCATENATE("(OH2)",IF(G126&gt;1,VALUE(G126),""))))),"]",IF(M126="","",IF(J126&gt;1,(CONCATENATE(VALUE(J126),"+")),"+")))))</f>
        <v/>
      </c>
    </row>
    <row r="127" s="4" customFormat="true" ht="14.05" hidden="false" customHeight="false" outlineLevel="0" collapsed="false">
      <c r="A127" s="5" t="n">
        <v>4</v>
      </c>
      <c r="B127" s="5" t="n">
        <v>0</v>
      </c>
      <c r="C127" s="5" t="n">
        <v>0</v>
      </c>
      <c r="D127" s="5" t="n">
        <v>5</v>
      </c>
      <c r="E127" s="5" t="n">
        <v>6</v>
      </c>
      <c r="F127" s="5" t="n">
        <v>2</v>
      </c>
      <c r="G127" s="5" t="n">
        <v>4</v>
      </c>
      <c r="H127" s="5" t="n">
        <v>0</v>
      </c>
      <c r="I127" s="5" t="n">
        <v>337</v>
      </c>
      <c r="J127" s="5" t="n">
        <v>1</v>
      </c>
      <c r="K127" s="6" t="n">
        <v>337</v>
      </c>
      <c r="L127" s="7" t="n">
        <v>337</v>
      </c>
      <c r="M127" s="5" t="str">
        <f aca="false">IF(K127="no cation","",IF(L127="","non-candidate",""))</f>
        <v/>
      </c>
      <c r="N127" s="5" t="str">
        <f aca="false">IF(L127="","",IF(M127="","",CONCATENATE("[",IF(M127="","",CONCATENATE("Al",IF(D127&gt;1,VALUE(D127),""),IF(E127=0,"",CONCATENATE(" O",IF(E127&gt;1,VALUE(E127),""))),IF(F127=0,"",CONCATENATE("(OH)",IF(F127&gt;1,VALUE(F127),""))),IF(G127=0,"",CONCATENATE("(OH2)",IF(G127&gt;1,VALUE(G127),""))))),"]",IF(M127="","",IF(J127&gt;1,(CONCATENATE(VALUE(J127),"+")),"+")))))</f>
        <v/>
      </c>
    </row>
    <row r="128" s="4" customFormat="true" ht="14.05" hidden="false" customHeight="false" outlineLevel="0" collapsed="false">
      <c r="A128" s="5" t="n">
        <v>4</v>
      </c>
      <c r="B128" s="5" t="n">
        <v>0</v>
      </c>
      <c r="C128" s="5" t="n">
        <v>0</v>
      </c>
      <c r="D128" s="5" t="n">
        <v>6</v>
      </c>
      <c r="E128" s="5" t="n">
        <v>4</v>
      </c>
      <c r="F128" s="5" t="n">
        <v>9</v>
      </c>
      <c r="G128" s="5" t="n">
        <v>1</v>
      </c>
      <c r="H128" s="5" t="n">
        <v>0</v>
      </c>
      <c r="I128" s="5" t="n">
        <v>397</v>
      </c>
      <c r="J128" s="5" t="n">
        <v>1</v>
      </c>
      <c r="K128" s="6" t="n">
        <v>397</v>
      </c>
      <c r="L128" s="7" t="n">
        <v>397</v>
      </c>
      <c r="M128" s="5" t="str">
        <f aca="false">IF(K128="no cation","",IF(L128="","non-candidate",""))</f>
        <v/>
      </c>
      <c r="N128" s="5" t="str">
        <f aca="false">IF(L128="","",IF(M128="","",CONCATENATE("[",IF(M128="","",CONCATENATE("Al",IF(D128&gt;1,VALUE(D128),""),IF(E128=0,"",CONCATENATE(" O",IF(E128&gt;1,VALUE(E128),""))),IF(F128=0,"",CONCATENATE("(OH)",IF(F128&gt;1,VALUE(F128),""))),IF(G128=0,"",CONCATENATE("(OH2)",IF(G128&gt;1,VALUE(G128),""))))),"]",IF(M128="","",IF(J128&gt;1,(CONCATENATE(VALUE(J128),"+")),"+")))))</f>
        <v/>
      </c>
    </row>
    <row r="129" s="4" customFormat="true" ht="14.05" hidden="false" customHeight="false" outlineLevel="0" collapsed="false">
      <c r="A129" s="5" t="n">
        <v>4</v>
      </c>
      <c r="B129" s="5" t="n">
        <v>0</v>
      </c>
      <c r="C129" s="5" t="n">
        <v>0</v>
      </c>
      <c r="D129" s="5" t="n">
        <v>6</v>
      </c>
      <c r="E129" s="5" t="n">
        <v>6</v>
      </c>
      <c r="F129" s="5" t="n">
        <v>5</v>
      </c>
      <c r="G129" s="5" t="n">
        <v>3</v>
      </c>
      <c r="H129" s="5" t="n">
        <v>0</v>
      </c>
      <c r="I129" s="5" t="n">
        <v>397</v>
      </c>
      <c r="J129" s="5" t="n">
        <v>1</v>
      </c>
      <c r="K129" s="6" t="n">
        <v>397</v>
      </c>
      <c r="L129" s="7" t="n">
        <v>397</v>
      </c>
      <c r="M129" s="5" t="str">
        <f aca="false">IF(K129="no cation","",IF(L129="","non-candidate",""))</f>
        <v/>
      </c>
      <c r="N129" s="5" t="str">
        <f aca="false">IF(L129="","",IF(M129="","",CONCATENATE("[",IF(M129="","",CONCATENATE("Al",IF(D129&gt;1,VALUE(D129),""),IF(E129=0,"",CONCATENATE(" O",IF(E129&gt;1,VALUE(E129),""))),IF(F129=0,"",CONCATENATE("(OH)",IF(F129&gt;1,VALUE(F129),""))),IF(G129=0,"",CONCATENATE("(OH2)",IF(G129&gt;1,VALUE(G129),""))))),"]",IF(M129="","",IF(J129&gt;1,(CONCATENATE(VALUE(J129),"+")),"+")))))</f>
        <v/>
      </c>
    </row>
    <row r="130" s="4" customFormat="true" ht="14.05" hidden="false" customHeight="false" outlineLevel="0" collapsed="false">
      <c r="A130" s="5" t="n">
        <v>4</v>
      </c>
      <c r="B130" s="5" t="n">
        <v>0</v>
      </c>
      <c r="C130" s="5" t="n">
        <v>0</v>
      </c>
      <c r="D130" s="5" t="n">
        <v>6</v>
      </c>
      <c r="E130" s="5" t="n">
        <v>8</v>
      </c>
      <c r="F130" s="5" t="n">
        <v>1</v>
      </c>
      <c r="G130" s="5" t="n">
        <v>5</v>
      </c>
      <c r="H130" s="5" t="n">
        <v>0</v>
      </c>
      <c r="I130" s="5" t="n">
        <v>397</v>
      </c>
      <c r="J130" s="5" t="n">
        <v>1</v>
      </c>
      <c r="K130" s="6" t="n">
        <v>397</v>
      </c>
      <c r="L130" s="7" t="n">
        <v>397</v>
      </c>
      <c r="M130" s="5" t="str">
        <f aca="false">IF(K130="no cation","",IF(L130="","non-candidate",""))</f>
        <v/>
      </c>
      <c r="N130" s="5" t="str">
        <f aca="false">IF(L130="","",IF(M130="","",CONCATENATE("[",IF(M130="","",CONCATENATE("Al",IF(D130&gt;1,VALUE(D130),""),IF(E130=0,"",CONCATENATE(" O",IF(E130&gt;1,VALUE(E130),""))),IF(F130=0,"",CONCATENATE("(OH)",IF(F130&gt;1,VALUE(F130),""))),IF(G130=0,"",CONCATENATE("(OH2)",IF(G130&gt;1,VALUE(G130),""))))),"]",IF(M130="","",IF(J130&gt;1,(CONCATENATE(VALUE(J130),"+")),"+")))))</f>
        <v/>
      </c>
    </row>
  </sheetData>
  <printOptions headings="false" gridLines="false" gridLinesSet="true" horizontalCentered="false" verticalCentered="false"/>
  <pageMargins left="0.7" right="0.7" top="0.3" bottom="0.3" header="0.3" footer="0.3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2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2" zoomScaleNormal="72" zoomScalePageLayoutView="100" workbookViewId="0">
      <selection pane="topLeft" activeCell="A1" activeCellId="0" sqref="A1"/>
    </sheetView>
  </sheetViews>
  <sheetFormatPr defaultRowHeight="12.8"/>
  <cols>
    <col collapsed="false" hidden="false" max="10" min="1" style="0" width="8.63775510204082"/>
    <col collapsed="false" hidden="false" max="11" min="11" style="0" width="21.0612244897959"/>
    <col collapsed="false" hidden="false" max="12" min="12" style="0" width="12.1479591836735"/>
    <col collapsed="false" hidden="false" max="13" min="13" style="0" width="18.4948979591837"/>
    <col collapsed="false" hidden="false" max="14" min="14" style="0" width="29.0255102040816"/>
    <col collapsed="false" hidden="false" max="1025" min="15" style="0" width="8.63775510204082"/>
  </cols>
  <sheetData>
    <row r="1" s="4" customFormat="true" ht="14.0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3" t="s">
        <v>13</v>
      </c>
    </row>
    <row r="2" s="4" customFormat="true" ht="14.05" hidden="false" customHeight="false" outlineLevel="0" collapsed="false">
      <c r="A2" s="5" t="n">
        <v>6</v>
      </c>
      <c r="B2" s="5" t="n">
        <v>0</v>
      </c>
      <c r="C2" s="5" t="n">
        <v>0</v>
      </c>
      <c r="D2" s="5" t="n">
        <v>6</v>
      </c>
      <c r="E2" s="5" t="n">
        <v>0</v>
      </c>
      <c r="F2" s="5" t="n">
        <v>0</v>
      </c>
      <c r="G2" s="5" t="n">
        <v>26</v>
      </c>
      <c r="H2" s="5" t="n">
        <v>0</v>
      </c>
      <c r="I2" s="5" t="n">
        <v>630</v>
      </c>
      <c r="J2" s="5" t="n">
        <v>18</v>
      </c>
      <c r="K2" s="6" t="n">
        <v>35</v>
      </c>
      <c r="L2" s="7" t="n">
        <v>35</v>
      </c>
      <c r="M2" s="5" t="str">
        <f aca="false">IF(K2="no cation","",IF(L2="","non-candidate",""))</f>
        <v/>
      </c>
      <c r="N2" s="5" t="str">
        <f aca="false">IF(M2="","",CONCATENATE("[",IF(M2="","",CONCATENATE("Al",IF(D2&gt;1,VALUE(D2),""),IF(E2=0,"",CONCATENATE(" O",IF(E2&gt;1,VALUE(E2),""))),IF(F2=0,"",CONCATENATE("(OH)",IF(F2&gt;1,VALUE(F2),""))),IF(G2=0,"",CONCATENATE("(OH2)",IF(G2&gt;1,VALUE(G2),""))))),"]",IF(M2="","",IF(J2&gt;1,(CONCATENATE(VALUE(J2),"+")),"+"))))</f>
        <v/>
      </c>
    </row>
    <row r="3" s="4" customFormat="true" ht="14.05" hidden="false" customHeight="false" outlineLevel="0" collapsed="false">
      <c r="A3" s="5" t="n">
        <v>6</v>
      </c>
      <c r="B3" s="5" t="n">
        <v>0</v>
      </c>
      <c r="C3" s="5" t="n">
        <v>0</v>
      </c>
      <c r="D3" s="5" t="n">
        <v>5</v>
      </c>
      <c r="E3" s="5" t="n">
        <v>0</v>
      </c>
      <c r="F3" s="5" t="n">
        <v>0</v>
      </c>
      <c r="G3" s="5" t="n">
        <v>22</v>
      </c>
      <c r="H3" s="5" t="n">
        <v>0</v>
      </c>
      <c r="I3" s="5" t="n">
        <v>531</v>
      </c>
      <c r="J3" s="5" t="n">
        <v>15</v>
      </c>
      <c r="K3" s="6" t="n">
        <v>35.4</v>
      </c>
      <c r="L3" s="7" t="n">
        <v>35.4</v>
      </c>
      <c r="M3" s="5" t="str">
        <f aca="false">IF(K3="no cation","",IF(L3="","non-candidate",""))</f>
        <v/>
      </c>
      <c r="N3" s="5" t="str">
        <f aca="false">IF(M3="","",CONCATENATE("[",IF(M3="","",CONCATENATE("Al",IF(D3&gt;1,VALUE(D3),""),IF(E3=0,"",CONCATENATE(" O",IF(E3&gt;1,VALUE(E3),""))),IF(F3=0,"",CONCATENATE("(OH)",IF(F3&gt;1,VALUE(F3),""))),IF(G3=0,"",CONCATENATE("(OH2)",IF(G3&gt;1,VALUE(G3),""))))),"]",IF(M3="","",IF(J3&gt;1,(CONCATENATE(VALUE(J3),"+")),"+"))))</f>
        <v/>
      </c>
    </row>
    <row r="4" s="4" customFormat="true" ht="14.05" hidden="false" customHeight="false" outlineLevel="0" collapsed="false">
      <c r="A4" s="5" t="n">
        <v>6</v>
      </c>
      <c r="B4" s="5" t="n">
        <v>0</v>
      </c>
      <c r="C4" s="5" t="n">
        <v>0</v>
      </c>
      <c r="D4" s="5" t="n">
        <v>4</v>
      </c>
      <c r="E4" s="5" t="n">
        <v>0</v>
      </c>
      <c r="F4" s="5" t="n">
        <v>0</v>
      </c>
      <c r="G4" s="5" t="n">
        <v>18</v>
      </c>
      <c r="H4" s="5" t="n">
        <v>0</v>
      </c>
      <c r="I4" s="5" t="n">
        <v>432</v>
      </c>
      <c r="J4" s="5" t="n">
        <v>12</v>
      </c>
      <c r="K4" s="6" t="n">
        <v>36</v>
      </c>
      <c r="L4" s="7" t="n">
        <v>36</v>
      </c>
      <c r="M4" s="5" t="str">
        <f aca="false">IF(K4="no cation","",IF(L4="","non-candidate",""))</f>
        <v/>
      </c>
      <c r="N4" s="5" t="str">
        <f aca="false">IF(M4="","",CONCATENATE("[",IF(M4="","",CONCATENATE("Al",IF(D4&gt;1,VALUE(D4),""),IF(E4=0,"",CONCATENATE(" O",IF(E4&gt;1,VALUE(E4),""))),IF(F4=0,"",CONCATENATE("(OH)",IF(F4&gt;1,VALUE(F4),""))),IF(G4=0,"",CONCATENATE("(OH2)",IF(G4&gt;1,VALUE(G4),""))))),"]",IF(M4="","",IF(J4&gt;1,(CONCATENATE(VALUE(J4),"+")),"+"))))</f>
        <v/>
      </c>
    </row>
    <row r="5" s="4" customFormat="true" ht="14.05" hidden="false" customHeight="false" outlineLevel="0" collapsed="false">
      <c r="A5" s="5" t="n">
        <v>6</v>
      </c>
      <c r="B5" s="5" t="n">
        <v>0</v>
      </c>
      <c r="C5" s="5" t="n">
        <v>0</v>
      </c>
      <c r="D5" s="5" t="n">
        <v>3</v>
      </c>
      <c r="E5" s="5" t="n">
        <v>0</v>
      </c>
      <c r="F5" s="5" t="n">
        <v>0</v>
      </c>
      <c r="G5" s="5" t="n">
        <v>14</v>
      </c>
      <c r="H5" s="5" t="n">
        <v>0</v>
      </c>
      <c r="I5" s="5" t="n">
        <v>333</v>
      </c>
      <c r="J5" s="5" t="n">
        <v>9</v>
      </c>
      <c r="K5" s="6" t="n">
        <v>37</v>
      </c>
      <c r="L5" s="7" t="n">
        <v>37</v>
      </c>
      <c r="M5" s="5" t="str">
        <f aca="false">IF(K5="no cation","",IF(L5="","non-candidate",""))</f>
        <v/>
      </c>
      <c r="N5" s="5" t="str">
        <f aca="false">IF(M5="","",CONCATENATE("[",IF(M5="","",CONCATENATE("Al",IF(D5&gt;1,VALUE(D5),""),IF(E5=0,"",CONCATENATE(" O",IF(E5&gt;1,VALUE(E5),""))),IF(F5=0,"",CONCATENATE("(OH)",IF(F5&gt;1,VALUE(F5),""))),IF(G5=0,"",CONCATENATE("(OH2)",IF(G5&gt;1,VALUE(G5),""))))),"]",IF(M5="","",IF(J5&gt;1,(CONCATENATE(VALUE(J5),"+")),"+"))))</f>
        <v/>
      </c>
    </row>
    <row r="6" s="4" customFormat="true" ht="14.05" hidden="false" customHeight="false" outlineLevel="0" collapsed="false">
      <c r="A6" s="5" t="n">
        <v>6</v>
      </c>
      <c r="B6" s="5" t="n">
        <v>0</v>
      </c>
      <c r="C6" s="5" t="n">
        <v>0</v>
      </c>
      <c r="D6" s="5" t="n">
        <v>6</v>
      </c>
      <c r="E6" s="5" t="n">
        <v>0</v>
      </c>
      <c r="F6" s="5" t="n">
        <v>1</v>
      </c>
      <c r="G6" s="5" t="n">
        <v>25</v>
      </c>
      <c r="H6" s="5" t="n">
        <v>0</v>
      </c>
      <c r="I6" s="5" t="n">
        <v>629</v>
      </c>
      <c r="J6" s="5" t="n">
        <v>17</v>
      </c>
      <c r="K6" s="6" t="n">
        <v>37</v>
      </c>
      <c r="L6" s="7" t="n">
        <v>37</v>
      </c>
      <c r="M6" s="5" t="str">
        <f aca="false">IF(K6="no cation","",IF(L6="","non-candidate",""))</f>
        <v/>
      </c>
      <c r="N6" s="5" t="str">
        <f aca="false">IF(M6="","",CONCATENATE("[",IF(M6="","",CONCATENATE("Al",IF(D6&gt;1,VALUE(D6),""),IF(E6=0,"",CONCATENATE(" O",IF(E6&gt;1,VALUE(E6),""))),IF(F6=0,"",CONCATENATE("(OH)",IF(F6&gt;1,VALUE(F6),""))),IF(G6=0,"",CONCATENATE("(OH2)",IF(G6&gt;1,VALUE(G6),""))))),"]",IF(M6="","",IF(J6&gt;1,(CONCATENATE(VALUE(J6),"+")),"+"))))</f>
        <v/>
      </c>
    </row>
    <row r="7" s="4" customFormat="true" ht="14.05" hidden="false" customHeight="false" outlineLevel="0" collapsed="false">
      <c r="A7" s="5" t="n">
        <v>6</v>
      </c>
      <c r="B7" s="5" t="n">
        <v>0</v>
      </c>
      <c r="C7" s="5" t="n">
        <v>0</v>
      </c>
      <c r="D7" s="5" t="n">
        <v>5</v>
      </c>
      <c r="E7" s="5" t="n">
        <v>0</v>
      </c>
      <c r="F7" s="5" t="n">
        <v>1</v>
      </c>
      <c r="G7" s="5" t="n">
        <v>21</v>
      </c>
      <c r="H7" s="5" t="n">
        <v>0</v>
      </c>
      <c r="I7" s="5" t="n">
        <v>530</v>
      </c>
      <c r="J7" s="5" t="n">
        <v>14</v>
      </c>
      <c r="K7" s="6" t="n">
        <v>37.8571428571429</v>
      </c>
      <c r="L7" s="7" t="n">
        <v>37.8571428571429</v>
      </c>
      <c r="M7" s="5" t="str">
        <f aca="false">IF(K7="no cation","",IF(L7="","non-candidate",""))</f>
        <v/>
      </c>
      <c r="N7" s="5" t="str">
        <f aca="false">IF(M7="","",CONCATENATE("[",IF(M7="","",CONCATENATE("Al",IF(D7&gt;1,VALUE(D7),""),IF(E7=0,"",CONCATENATE(" O",IF(E7&gt;1,VALUE(E7),""))),IF(F7=0,"",CONCATENATE("(OH)",IF(F7&gt;1,VALUE(F7),""))),IF(G7=0,"",CONCATENATE("(OH2)",IF(G7&gt;1,VALUE(G7),""))))),"]",IF(M7="","",IF(J7&gt;1,(CONCATENATE(VALUE(J7),"+")),"+"))))</f>
        <v/>
      </c>
    </row>
    <row r="8" s="4" customFormat="true" ht="14.05" hidden="false" customHeight="false" outlineLevel="0" collapsed="false">
      <c r="A8" s="5" t="n">
        <v>6</v>
      </c>
      <c r="B8" s="5" t="n">
        <v>0</v>
      </c>
      <c r="C8" s="5" t="n">
        <v>0</v>
      </c>
      <c r="D8" s="5" t="n">
        <v>2</v>
      </c>
      <c r="E8" s="5" t="n">
        <v>0</v>
      </c>
      <c r="F8" s="5" t="n">
        <v>0</v>
      </c>
      <c r="G8" s="5" t="n">
        <v>10</v>
      </c>
      <c r="H8" s="5" t="n">
        <v>0</v>
      </c>
      <c r="I8" s="5" t="n">
        <v>234</v>
      </c>
      <c r="J8" s="5" t="n">
        <v>6</v>
      </c>
      <c r="K8" s="6" t="n">
        <v>39</v>
      </c>
      <c r="L8" s="7" t="n">
        <v>39</v>
      </c>
      <c r="M8" s="5" t="str">
        <f aca="false">IF(K8="no cation","",IF(L8="","non-candidate",""))</f>
        <v/>
      </c>
      <c r="N8" s="5" t="str">
        <f aca="false">IF(M8="","",CONCATENATE("[",IF(M8="","",CONCATENATE("Al",IF(D8&gt;1,VALUE(D8),""),IF(E8=0,"",CONCATENATE(" O",IF(E8&gt;1,VALUE(E8),""))),IF(F8=0,"",CONCATENATE("(OH)",IF(F8&gt;1,VALUE(F8),""))),IF(G8=0,"",CONCATENATE("(OH2)",IF(G8&gt;1,VALUE(G8),""))))),"]",IF(M8="","",IF(J8&gt;1,(CONCATENATE(VALUE(J8),"+")),"+"))))</f>
        <v/>
      </c>
    </row>
    <row r="9" s="4" customFormat="true" ht="14.05" hidden="false" customHeight="false" outlineLevel="0" collapsed="false">
      <c r="A9" s="5" t="n">
        <v>6</v>
      </c>
      <c r="B9" s="5" t="n">
        <v>0</v>
      </c>
      <c r="C9" s="5" t="n">
        <v>0</v>
      </c>
      <c r="D9" s="5" t="n">
        <v>4</v>
      </c>
      <c r="E9" s="5" t="n">
        <v>0</v>
      </c>
      <c r="F9" s="5" t="n">
        <v>1</v>
      </c>
      <c r="G9" s="5" t="n">
        <v>17</v>
      </c>
      <c r="H9" s="5" t="n">
        <v>0</v>
      </c>
      <c r="I9" s="5" t="n">
        <v>431</v>
      </c>
      <c r="J9" s="5" t="n">
        <v>11</v>
      </c>
      <c r="K9" s="6" t="n">
        <v>39.1818181818182</v>
      </c>
      <c r="L9" s="7" t="n">
        <v>39.1818181818182</v>
      </c>
      <c r="M9" s="5" t="str">
        <f aca="false">IF(K9="no cation","",IF(L9="","non-candidate",""))</f>
        <v/>
      </c>
      <c r="N9" s="5" t="str">
        <f aca="false">IF(M9="","",CONCATENATE("[",IF(M9="","",CONCATENATE("Al",IF(D9&gt;1,VALUE(D9),""),IF(E9=0,"",CONCATENATE(" O",IF(E9&gt;1,VALUE(E9),""))),IF(F9=0,"",CONCATENATE("(OH)",IF(F9&gt;1,VALUE(F9),""))),IF(G9=0,"",CONCATENATE("(OH2)",IF(G9&gt;1,VALUE(G9),""))))),"]",IF(M9="","",IF(J9&gt;1,(CONCATENATE(VALUE(J9),"+")),"+"))))</f>
        <v/>
      </c>
    </row>
    <row r="10" s="4" customFormat="true" ht="14.05" hidden="false" customHeight="false" outlineLevel="0" collapsed="false">
      <c r="A10" s="5" t="n">
        <v>6</v>
      </c>
      <c r="B10" s="5" t="n">
        <v>0</v>
      </c>
      <c r="C10" s="5" t="n">
        <v>0</v>
      </c>
      <c r="D10" s="5" t="n">
        <v>6</v>
      </c>
      <c r="E10" s="5" t="n">
        <v>0</v>
      </c>
      <c r="F10" s="5" t="n">
        <v>2</v>
      </c>
      <c r="G10" s="5" t="n">
        <v>24</v>
      </c>
      <c r="H10" s="5" t="n">
        <v>0</v>
      </c>
      <c r="I10" s="5" t="n">
        <v>628</v>
      </c>
      <c r="J10" s="5" t="n">
        <v>16</v>
      </c>
      <c r="K10" s="6" t="n">
        <v>39.25</v>
      </c>
      <c r="L10" s="7" t="n">
        <v>39.25</v>
      </c>
      <c r="M10" s="5" t="str">
        <f aca="false">IF(K10="no cation","",IF(L10="","non-candidate",""))</f>
        <v/>
      </c>
      <c r="N10" s="5" t="str">
        <f aca="false">IF(M10="","",CONCATENATE("[",IF(M10="","",CONCATENATE("Al",IF(D10&gt;1,VALUE(D10),""),IF(E10=0,"",CONCATENATE(" O",IF(E10&gt;1,VALUE(E10),""))),IF(F10=0,"",CONCATENATE("(OH)",IF(F10&gt;1,VALUE(F10),""))),IF(G10=0,"",CONCATENATE("(OH2)",IF(G10&gt;1,VALUE(G10),""))))),"]",IF(M10="","",IF(J10&gt;1,(CONCATENATE(VALUE(J10),"+")),"+"))))</f>
        <v/>
      </c>
    </row>
    <row r="11" s="4" customFormat="true" ht="14.05" hidden="false" customHeight="false" outlineLevel="0" collapsed="false">
      <c r="A11" s="3" t="n">
        <v>6</v>
      </c>
      <c r="B11" s="5" t="n">
        <v>0</v>
      </c>
      <c r="C11" s="5" t="n">
        <v>0</v>
      </c>
      <c r="D11" s="3" t="n">
        <v>5</v>
      </c>
      <c r="E11" s="3" t="n">
        <v>0</v>
      </c>
      <c r="F11" s="5" t="n">
        <v>2</v>
      </c>
      <c r="G11" s="5" t="n">
        <v>20</v>
      </c>
      <c r="H11" s="5" t="n">
        <v>0</v>
      </c>
      <c r="I11" s="5" t="n">
        <v>529</v>
      </c>
      <c r="J11" s="5" t="n">
        <v>13</v>
      </c>
      <c r="K11" s="6" t="n">
        <v>40.6923076923077</v>
      </c>
      <c r="L11" s="7" t="n">
        <v>40.6923076923077</v>
      </c>
      <c r="M11" s="5" t="str">
        <f aca="false">IF(K11="no cation","",IF(L11="","non-candidate",""))</f>
        <v/>
      </c>
      <c r="N11" s="5" t="str">
        <f aca="false">IF(M11="","",CONCATENATE("[",IF(M11="","",CONCATENATE("Al",IF(D11&gt;1,VALUE(D11),""),IF(E11=0,"",CONCATENATE(" O",IF(E11&gt;1,VALUE(E11),""))),IF(F11=0,"",CONCATENATE("(OH)",IF(F11&gt;1,VALUE(F11),""))),IF(G11=0,"",CONCATENATE("(OH2)",IF(G11&gt;1,VALUE(G11),""))))),"]",IF(M11="","",IF(J11&gt;1,(CONCATENATE(VALUE(J11),"+")),"+"))))</f>
        <v/>
      </c>
    </row>
    <row r="12" s="4" customFormat="true" ht="14.05" hidden="false" customHeight="false" outlineLevel="0" collapsed="false">
      <c r="A12" s="5" t="n">
        <v>6</v>
      </c>
      <c r="B12" s="5" t="n">
        <v>0</v>
      </c>
      <c r="C12" s="5" t="n">
        <v>0</v>
      </c>
      <c r="D12" s="5" t="n">
        <v>3</v>
      </c>
      <c r="E12" s="5" t="n">
        <v>0</v>
      </c>
      <c r="F12" s="5" t="n">
        <v>1</v>
      </c>
      <c r="G12" s="5" t="n">
        <v>13</v>
      </c>
      <c r="H12" s="5" t="n">
        <v>0</v>
      </c>
      <c r="I12" s="5" t="n">
        <v>332</v>
      </c>
      <c r="J12" s="5" t="n">
        <v>8</v>
      </c>
      <c r="K12" s="6" t="n">
        <v>41.5</v>
      </c>
      <c r="L12" s="7" t="n">
        <v>41.5</v>
      </c>
      <c r="M12" s="5" t="str">
        <f aca="false">IF(K12="no cation","",IF(L12="","non-candidate",""))</f>
        <v/>
      </c>
      <c r="N12" s="5" t="str">
        <f aca="false">IF(M12="","",CONCATENATE("[",IF(M12="","",CONCATENATE("Al",IF(D12&gt;1,VALUE(D12),""),IF(E12=0,"",CONCATENATE(" O",IF(E12&gt;1,VALUE(E12),""))),IF(F12=0,"",CONCATENATE("(OH)",IF(F12&gt;1,VALUE(F12),""))),IF(G12=0,"",CONCATENATE("(OH2)",IF(G12&gt;1,VALUE(G12),""))))),"]",IF(M12="","",IF(J12&gt;1,(CONCATENATE(VALUE(J12),"+")),"+"))))</f>
        <v/>
      </c>
    </row>
    <row r="13" s="4" customFormat="true" ht="14.05" hidden="false" customHeight="false" outlineLevel="0" collapsed="false">
      <c r="A13" s="5" t="n">
        <v>6</v>
      </c>
      <c r="B13" s="5" t="n">
        <v>0</v>
      </c>
      <c r="C13" s="5" t="n">
        <v>0</v>
      </c>
      <c r="D13" s="5" t="n">
        <v>6</v>
      </c>
      <c r="E13" s="3" t="n">
        <v>0</v>
      </c>
      <c r="F13" s="5" t="n">
        <v>3</v>
      </c>
      <c r="G13" s="5" t="n">
        <v>23</v>
      </c>
      <c r="H13" s="5" t="n">
        <v>0</v>
      </c>
      <c r="I13" s="5" t="n">
        <v>627</v>
      </c>
      <c r="J13" s="5" t="n">
        <v>15</v>
      </c>
      <c r="K13" s="6" t="n">
        <v>41.8</v>
      </c>
      <c r="L13" s="7" t="n">
        <v>41.8</v>
      </c>
      <c r="M13" s="5" t="str">
        <f aca="false">IF(K13="no cation","",IF(L13="","non-candidate",""))</f>
        <v/>
      </c>
      <c r="N13" s="5" t="str">
        <f aca="false">IF(M13="","",CONCATENATE("[",IF(M13="","",CONCATENATE("Al",IF(D13&gt;1,VALUE(D13),""),IF(E13=0,"",CONCATENATE(" O",IF(E13&gt;1,VALUE(E13),""))),IF(F13=0,"",CONCATENATE("(OH)",IF(F13&gt;1,VALUE(F13),""))),IF(G13=0,"",CONCATENATE("(OH2)",IF(G13&gt;1,VALUE(G13),""))))),"]",IF(M13="","",IF(J13&gt;1,(CONCATENATE(VALUE(J13),"+")),"+"))))</f>
        <v/>
      </c>
    </row>
    <row r="14" s="4" customFormat="true" ht="14.05" hidden="false" customHeight="false" outlineLevel="0" collapsed="false">
      <c r="A14" s="5" t="n">
        <v>6</v>
      </c>
      <c r="B14" s="5" t="n">
        <v>0</v>
      </c>
      <c r="C14" s="5" t="n">
        <v>0</v>
      </c>
      <c r="D14" s="5" t="n">
        <v>4</v>
      </c>
      <c r="E14" s="5" t="n">
        <v>0</v>
      </c>
      <c r="F14" s="5" t="n">
        <v>2</v>
      </c>
      <c r="G14" s="5" t="n">
        <v>16</v>
      </c>
      <c r="H14" s="5" t="n">
        <v>0</v>
      </c>
      <c r="I14" s="5" t="n">
        <v>430</v>
      </c>
      <c r="J14" s="5" t="n">
        <v>10</v>
      </c>
      <c r="K14" s="6" t="n">
        <v>43</v>
      </c>
      <c r="L14" s="7" t="n">
        <v>43</v>
      </c>
      <c r="M14" s="5" t="str">
        <f aca="false">IF(K14="no cation","",IF(L14="","non-candidate",""))</f>
        <v/>
      </c>
      <c r="N14" s="5" t="str">
        <f aca="false">IF(M14="","",CONCATENATE("[",IF(M14="","",CONCATENATE("Al",IF(D14&gt;1,VALUE(D14),""),IF(E14=0,"",CONCATENATE(" O",IF(E14&gt;1,VALUE(E14),""))),IF(F14=0,"",CONCATENATE("(OH)",IF(F14&gt;1,VALUE(F14),""))),IF(G14=0,"",CONCATENATE("(OH2)",IF(G14&gt;1,VALUE(G14),""))))),"]",IF(M14="","",IF(J14&gt;1,(CONCATENATE(VALUE(J14),"+")),"+"))))</f>
        <v/>
      </c>
    </row>
    <row r="15" s="4" customFormat="true" ht="14.05" hidden="false" customHeight="false" outlineLevel="0" collapsed="false">
      <c r="A15" s="5" t="n">
        <v>6</v>
      </c>
      <c r="B15" s="5" t="n">
        <v>0</v>
      </c>
      <c r="C15" s="5" t="n">
        <v>0</v>
      </c>
      <c r="D15" s="5" t="n">
        <v>5</v>
      </c>
      <c r="E15" s="5" t="n">
        <v>0</v>
      </c>
      <c r="F15" s="5" t="n">
        <v>3</v>
      </c>
      <c r="G15" s="5" t="n">
        <v>19</v>
      </c>
      <c r="H15" s="5" t="n">
        <v>0</v>
      </c>
      <c r="I15" s="5" t="n">
        <v>528</v>
      </c>
      <c r="J15" s="5" t="n">
        <v>12</v>
      </c>
      <c r="K15" s="6" t="n">
        <v>44</v>
      </c>
      <c r="L15" s="7" t="n">
        <v>44</v>
      </c>
      <c r="M15" s="5" t="str">
        <f aca="false">IF(K15="no cation","",IF(L15="","non-candidate",""))</f>
        <v/>
      </c>
      <c r="N15" s="5" t="str">
        <f aca="false">IF(M15="","",CONCATENATE("[",IF(M15="","",CONCATENATE("Al",IF(D15&gt;1,VALUE(D15),""),IF(E15=0,"",CONCATENATE(" O",IF(E15&gt;1,VALUE(E15),""))),IF(F15=0,"",CONCATENATE("(OH)",IF(F15&gt;1,VALUE(F15),""))),IF(G15=0,"",CONCATENATE("(OH2)",IF(G15&gt;1,VALUE(G15),""))))),"]",IF(M15="","",IF(J15&gt;1,(CONCATENATE(VALUE(J15),"+")),"+"))))</f>
        <v/>
      </c>
    </row>
    <row r="16" s="4" customFormat="true" ht="14.05" hidden="false" customHeight="false" outlineLevel="0" collapsed="false">
      <c r="A16" s="5" t="n">
        <v>6</v>
      </c>
      <c r="B16" s="5" t="n">
        <v>0</v>
      </c>
      <c r="C16" s="5" t="n">
        <v>0</v>
      </c>
      <c r="D16" s="5" t="n">
        <v>6</v>
      </c>
      <c r="E16" s="5" t="n">
        <v>0</v>
      </c>
      <c r="F16" s="5" t="n">
        <v>4</v>
      </c>
      <c r="G16" s="5" t="n">
        <v>22</v>
      </c>
      <c r="H16" s="5" t="n">
        <v>0</v>
      </c>
      <c r="I16" s="5" t="n">
        <v>626</v>
      </c>
      <c r="J16" s="5" t="n">
        <v>14</v>
      </c>
      <c r="K16" s="6" t="n">
        <v>44.7142857142857</v>
      </c>
      <c r="L16" s="7" t="n">
        <v>44.7142857142857</v>
      </c>
      <c r="M16" s="5" t="str">
        <f aca="false">IF(K16="no cation","",IF(L16="","non-candidate",""))</f>
        <v/>
      </c>
      <c r="N16" s="5" t="str">
        <f aca="false">IF(M16="","",CONCATENATE("[",IF(M16="","",CONCATENATE("Al",IF(D16&gt;1,VALUE(D16),""),IF(E16=0,"",CONCATENATE(" O",IF(E16&gt;1,VALUE(E16),""))),IF(F16=0,"",CONCATENATE("(OH)",IF(F16&gt;1,VALUE(F16),""))),IF(G16=0,"",CONCATENATE("(OH2)",IF(G16&gt;1,VALUE(G16),""))))),"]",IF(M16="","",IF(J16&gt;1,(CONCATENATE(VALUE(J16),"+")),"+"))))</f>
        <v/>
      </c>
    </row>
    <row r="17" s="4" customFormat="true" ht="14.05" hidden="false" customHeight="false" outlineLevel="0" collapsed="false">
      <c r="A17" s="5" t="n">
        <v>6</v>
      </c>
      <c r="B17" s="5" t="n">
        <v>0</v>
      </c>
      <c r="C17" s="5" t="n">
        <v>0</v>
      </c>
      <c r="D17" s="5" t="n">
        <v>6</v>
      </c>
      <c r="E17" s="5" t="n">
        <v>2</v>
      </c>
      <c r="F17" s="5" t="n">
        <v>0</v>
      </c>
      <c r="G17" s="5" t="n">
        <v>24</v>
      </c>
      <c r="H17" s="5" t="n">
        <v>0</v>
      </c>
      <c r="I17" s="5" t="n">
        <v>626</v>
      </c>
      <c r="J17" s="5" t="n">
        <v>14</v>
      </c>
      <c r="K17" s="6" t="n">
        <v>44.7142857142857</v>
      </c>
      <c r="L17" s="7" t="n">
        <v>44.7142857142857</v>
      </c>
      <c r="M17" s="5" t="str">
        <f aca="false">IF(K17="no cation","",IF(L17="","non-candidate",""))</f>
        <v/>
      </c>
      <c r="N17" s="5" t="str">
        <f aca="false">IF(M17="","",CONCATENATE("[",IF(M17="","",CONCATENATE("Al",IF(D17&gt;1,VALUE(D17),""),IF(E17=0,"",CONCATENATE(" O",IF(E17&gt;1,VALUE(E17),""))),IF(F17=0,"",CONCATENATE("(OH)",IF(F17&gt;1,VALUE(F17),""))),IF(G17=0,"",CONCATENATE("(OH2)",IF(G17&gt;1,VALUE(G17),""))))),"]",IF(M17="","",IF(J17&gt;1,(CONCATENATE(VALUE(J17),"+")),"+"))))</f>
        <v/>
      </c>
    </row>
    <row r="18" s="4" customFormat="true" ht="14.05" hidden="false" customHeight="false" outlineLevel="0" collapsed="false">
      <c r="A18" s="3" t="n">
        <v>6</v>
      </c>
      <c r="B18" s="3" t="n">
        <v>0</v>
      </c>
      <c r="C18" s="3" t="n">
        <v>0</v>
      </c>
      <c r="D18" s="3" t="n">
        <v>1</v>
      </c>
      <c r="E18" s="3" t="n">
        <v>0</v>
      </c>
      <c r="F18" s="5" t="n">
        <v>0</v>
      </c>
      <c r="G18" s="5" t="n">
        <v>6</v>
      </c>
      <c r="H18" s="3" t="n">
        <v>0</v>
      </c>
      <c r="I18" s="5" t="n">
        <v>135</v>
      </c>
      <c r="J18" s="5" t="n">
        <v>3</v>
      </c>
      <c r="K18" s="6" t="n">
        <v>45</v>
      </c>
      <c r="L18" s="7" t="n">
        <v>45</v>
      </c>
      <c r="M18" s="5" t="str">
        <f aca="false">IF(K18="no cation","",IF(L18="","non-candidate",""))</f>
        <v/>
      </c>
      <c r="N18" s="5" t="str">
        <f aca="false">IF(M18="","",CONCATENATE("[",IF(M18="","",CONCATENATE("Al",IF(D18&gt;1,VALUE(D18),""),IF(E18=0,"",CONCATENATE(" O",IF(E18&gt;1,VALUE(E18),""))),IF(F18=0,"",CONCATENATE("(OH)",IF(F18&gt;1,VALUE(F18),""))),IF(G18=0,"",CONCATENATE("(OH2)",IF(G18&gt;1,VALUE(G18),""))))),"]",IF(M18="","",IF(J18&gt;1,(CONCATENATE(VALUE(J18),"+")),"+"))))</f>
        <v/>
      </c>
    </row>
    <row r="19" s="4" customFormat="true" ht="14.05" hidden="false" customHeight="false" outlineLevel="0" collapsed="false">
      <c r="A19" s="3" t="n">
        <v>6</v>
      </c>
      <c r="B19" s="5" t="n">
        <v>0</v>
      </c>
      <c r="C19" s="5" t="n">
        <v>0</v>
      </c>
      <c r="D19" s="3" t="n">
        <v>2</v>
      </c>
      <c r="E19" s="3" t="n">
        <v>0</v>
      </c>
      <c r="F19" s="5" t="n">
        <v>1</v>
      </c>
      <c r="G19" s="5" t="n">
        <v>9</v>
      </c>
      <c r="H19" s="5" t="n">
        <v>0</v>
      </c>
      <c r="I19" s="5" t="n">
        <v>233</v>
      </c>
      <c r="J19" s="5" t="n">
        <v>5</v>
      </c>
      <c r="K19" s="6" t="n">
        <v>46.6</v>
      </c>
      <c r="L19" s="7" t="n">
        <v>46.6</v>
      </c>
      <c r="M19" s="5" t="str">
        <f aca="false">IF(K19="no cation","",IF(L19="","non-candidate",""))</f>
        <v/>
      </c>
      <c r="N19" s="5" t="str">
        <f aca="false">IF(M19="","",CONCATENATE("[",IF(M19="","",CONCATENATE("Al",IF(D19&gt;1,VALUE(D19),""),IF(E19=0,"",CONCATENATE(" O",IF(E19&gt;1,VALUE(E19),""))),IF(F19=0,"",CONCATENATE("(OH)",IF(F19&gt;1,VALUE(F19),""))),IF(G19=0,"",CONCATENATE("(OH2)",IF(G19&gt;1,VALUE(G19),""))))),"]",IF(M19="","",IF(J19&gt;1,(CONCATENATE(VALUE(J19),"+")),"+"))))</f>
        <v/>
      </c>
    </row>
    <row r="20" s="4" customFormat="true" ht="14.05" hidden="false" customHeight="false" outlineLevel="0" collapsed="false">
      <c r="A20" s="5" t="n">
        <v>6</v>
      </c>
      <c r="B20" s="5" t="n">
        <v>0</v>
      </c>
      <c r="C20" s="5" t="n">
        <v>0</v>
      </c>
      <c r="D20" s="5" t="n">
        <v>3</v>
      </c>
      <c r="E20" s="5" t="n">
        <v>0</v>
      </c>
      <c r="F20" s="5" t="n">
        <v>2</v>
      </c>
      <c r="G20" s="5" t="n">
        <v>12</v>
      </c>
      <c r="H20" s="5" t="n">
        <v>0</v>
      </c>
      <c r="I20" s="5" t="n">
        <v>331</v>
      </c>
      <c r="J20" s="5" t="n">
        <v>7</v>
      </c>
      <c r="K20" s="6" t="n">
        <v>47.2857142857143</v>
      </c>
      <c r="L20" s="7" t="n">
        <v>47.2857142857143</v>
      </c>
      <c r="M20" s="5" t="str">
        <f aca="false">IF(K20="no cation","",IF(L20="","non-candidate",""))</f>
        <v/>
      </c>
      <c r="N20" s="5" t="str">
        <f aca="false">IF(M20="","",CONCATENATE("[",IF(M20="","",CONCATENATE("Al",IF(D20&gt;1,VALUE(D20),""),IF(E20=0,"",CONCATENATE(" O",IF(E20&gt;1,VALUE(E20),""))),IF(F20=0,"",CONCATENATE("(OH)",IF(F20&gt;1,VALUE(F20),""))),IF(G20=0,"",CONCATENATE("(OH2)",IF(G20&gt;1,VALUE(G20),""))))),"]",IF(M20="","",IF(J20&gt;1,(CONCATENATE(VALUE(J20),"+")),"+"))))</f>
        <v/>
      </c>
    </row>
    <row r="21" s="4" customFormat="true" ht="14.05" hidden="false" customHeight="false" outlineLevel="0" collapsed="false">
      <c r="A21" s="5" t="n">
        <v>6</v>
      </c>
      <c r="B21" s="5" t="n">
        <v>0</v>
      </c>
      <c r="C21" s="5" t="n">
        <v>0</v>
      </c>
      <c r="D21" s="5" t="n">
        <v>4</v>
      </c>
      <c r="E21" s="5" t="n">
        <v>0</v>
      </c>
      <c r="F21" s="5" t="n">
        <v>3</v>
      </c>
      <c r="G21" s="5" t="n">
        <v>15</v>
      </c>
      <c r="H21" s="5" t="n">
        <v>0</v>
      </c>
      <c r="I21" s="5" t="n">
        <v>429</v>
      </c>
      <c r="J21" s="5" t="n">
        <v>9</v>
      </c>
      <c r="K21" s="6" t="n">
        <v>47.6666666666667</v>
      </c>
      <c r="L21" s="7" t="n">
        <v>47.6666666666667</v>
      </c>
      <c r="M21" s="5" t="str">
        <f aca="false">IF(K21="no cation","",IF(L21="","non-candidate",""))</f>
        <v/>
      </c>
      <c r="N21" s="5" t="str">
        <f aca="false">IF(M21="","",CONCATENATE("[",IF(M21="","",CONCATENATE("Al",IF(D21&gt;1,VALUE(D21),""),IF(E21=0,"",CONCATENATE(" O",IF(E21&gt;1,VALUE(E21),""))),IF(F21=0,"",CONCATENATE("(OH)",IF(F21&gt;1,VALUE(F21),""))),IF(G21=0,"",CONCATENATE("(OH2)",IF(G21&gt;1,VALUE(G21),""))))),"]",IF(M21="","",IF(J21&gt;1,(CONCATENATE(VALUE(J21),"+")),"+"))))</f>
        <v/>
      </c>
    </row>
    <row r="22" s="4" customFormat="true" ht="14.05" hidden="false" customHeight="false" outlineLevel="0" collapsed="false">
      <c r="A22" s="5" t="n">
        <v>6</v>
      </c>
      <c r="B22" s="5" t="n">
        <v>0</v>
      </c>
      <c r="C22" s="5" t="n">
        <v>0</v>
      </c>
      <c r="D22" s="5" t="n">
        <v>5</v>
      </c>
      <c r="E22" s="5" t="n">
        <v>0</v>
      </c>
      <c r="F22" s="5" t="n">
        <v>4</v>
      </c>
      <c r="G22" s="5" t="n">
        <v>18</v>
      </c>
      <c r="H22" s="5" t="n">
        <v>0</v>
      </c>
      <c r="I22" s="5" t="n">
        <v>527</v>
      </c>
      <c r="J22" s="5" t="n">
        <v>11</v>
      </c>
      <c r="K22" s="6" t="n">
        <v>47.9090909090909</v>
      </c>
      <c r="L22" s="7" t="n">
        <v>47.9090909090909</v>
      </c>
      <c r="M22" s="5" t="str">
        <f aca="false">IF(K22="no cation","",IF(L22="","non-candidate",""))</f>
        <v/>
      </c>
      <c r="N22" s="5" t="str">
        <f aca="false">IF(M22="","",CONCATENATE("[",IF(M22="","",CONCATENATE("Al",IF(D22&gt;1,VALUE(D22),""),IF(E22=0,"",CONCATENATE(" O",IF(E22&gt;1,VALUE(E22),""))),IF(F22=0,"",CONCATENATE("(OH)",IF(F22&gt;1,VALUE(F22),""))),IF(G22=0,"",CONCATENATE("(OH2)",IF(G22&gt;1,VALUE(G22),""))))),"]",IF(M22="","",IF(J22&gt;1,(CONCATENATE(VALUE(J22),"+")),"+"))))</f>
        <v/>
      </c>
    </row>
    <row r="23" s="4" customFormat="true" ht="14.05" hidden="false" customHeight="false" outlineLevel="0" collapsed="false">
      <c r="A23" s="5" t="n">
        <v>6</v>
      </c>
      <c r="B23" s="5" t="n">
        <v>0</v>
      </c>
      <c r="C23" s="5" t="n">
        <v>0</v>
      </c>
      <c r="D23" s="5" t="n">
        <v>5</v>
      </c>
      <c r="E23" s="5" t="n">
        <v>2</v>
      </c>
      <c r="F23" s="5" t="n">
        <v>0</v>
      </c>
      <c r="G23" s="5" t="n">
        <v>20</v>
      </c>
      <c r="H23" s="5" t="n">
        <v>0</v>
      </c>
      <c r="I23" s="5" t="n">
        <v>527</v>
      </c>
      <c r="J23" s="5" t="n">
        <v>11</v>
      </c>
      <c r="K23" s="6" t="n">
        <v>47.9090909090909</v>
      </c>
      <c r="L23" s="7" t="n">
        <v>47.9090909090909</v>
      </c>
      <c r="M23" s="5" t="str">
        <f aca="false">IF(K23="no cation","",IF(L23="","non-candidate",""))</f>
        <v/>
      </c>
      <c r="N23" s="5" t="str">
        <f aca="false">IF(M23="","",CONCATENATE("[",IF(M23="","",CONCATENATE("Al",IF(D23&gt;1,VALUE(D23),""),IF(E23=0,"",CONCATENATE(" O",IF(E23&gt;1,VALUE(E23),""))),IF(F23=0,"",CONCATENATE("(OH)",IF(F23&gt;1,VALUE(F23),""))),IF(G23=0,"",CONCATENATE("(OH2)",IF(G23&gt;1,VALUE(G23),""))))),"]",IF(M23="","",IF(J23&gt;1,(CONCATENATE(VALUE(J23),"+")),"+"))))</f>
        <v/>
      </c>
    </row>
    <row r="24" s="4" customFormat="true" ht="14.05" hidden="false" customHeight="false" outlineLevel="0" collapsed="false">
      <c r="A24" s="5" t="n">
        <v>6</v>
      </c>
      <c r="B24" s="5" t="n">
        <v>0</v>
      </c>
      <c r="C24" s="5" t="n">
        <v>0</v>
      </c>
      <c r="D24" s="5" t="n">
        <v>6</v>
      </c>
      <c r="E24" s="5" t="n">
        <v>0</v>
      </c>
      <c r="F24" s="5" t="n">
        <v>5</v>
      </c>
      <c r="G24" s="5" t="n">
        <v>21</v>
      </c>
      <c r="H24" s="5" t="n">
        <v>0</v>
      </c>
      <c r="I24" s="5" t="n">
        <v>625</v>
      </c>
      <c r="J24" s="5" t="n">
        <v>13</v>
      </c>
      <c r="K24" s="6" t="n">
        <v>48.0769230769231</v>
      </c>
      <c r="L24" s="7" t="n">
        <v>48.0769230769231</v>
      </c>
      <c r="M24" s="5" t="str">
        <f aca="false">IF(K24="no cation","",IF(L24="","non-candidate",""))</f>
        <v/>
      </c>
      <c r="N24" s="5" t="str">
        <f aca="false">IF(M24="","",CONCATENATE("[",IF(M24="","",CONCATENATE("Al",IF(D24&gt;1,VALUE(D24),""),IF(E24=0,"",CONCATENATE(" O",IF(E24&gt;1,VALUE(E24),""))),IF(F24=0,"",CONCATENATE("(OH)",IF(F24&gt;1,VALUE(F24),""))),IF(G24=0,"",CONCATENATE("(OH2)",IF(G24&gt;1,VALUE(G24),""))))),"]",IF(M24="","",IF(J24&gt;1,(CONCATENATE(VALUE(J24),"+")),"+"))))</f>
        <v/>
      </c>
    </row>
    <row r="25" s="4" customFormat="true" ht="14.05" hidden="false" customHeight="false" outlineLevel="0" collapsed="false">
      <c r="A25" s="5" t="n">
        <v>6</v>
      </c>
      <c r="B25" s="5" t="n">
        <v>0</v>
      </c>
      <c r="C25" s="5" t="n">
        <v>0</v>
      </c>
      <c r="D25" s="5" t="n">
        <v>6</v>
      </c>
      <c r="E25" s="5" t="n">
        <v>2</v>
      </c>
      <c r="F25" s="5" t="n">
        <v>1</v>
      </c>
      <c r="G25" s="5" t="n">
        <v>23</v>
      </c>
      <c r="H25" s="5" t="n">
        <v>0</v>
      </c>
      <c r="I25" s="5" t="n">
        <v>625</v>
      </c>
      <c r="J25" s="5" t="n">
        <v>13</v>
      </c>
      <c r="K25" s="6" t="n">
        <v>48.0769230769231</v>
      </c>
      <c r="L25" s="7" t="n">
        <v>48.0769230769231</v>
      </c>
      <c r="M25" s="5" t="str">
        <f aca="false">IF(K25="no cation","",IF(L25="","non-candidate",""))</f>
        <v/>
      </c>
      <c r="N25" s="5" t="str">
        <f aca="false">IF(M25="","",CONCATENATE("[",IF(M25="","",CONCATENATE("Al",IF(D25&gt;1,VALUE(D25),""),IF(E25=0,"",CONCATENATE(" O",IF(E25&gt;1,VALUE(E25),""))),IF(F25=0,"",CONCATENATE("(OH)",IF(F25&gt;1,VALUE(F25),""))),IF(G25=0,"",CONCATENATE("(OH2)",IF(G25&gt;1,VALUE(G25),""))))),"]",IF(M25="","",IF(J25&gt;1,(CONCATENATE(VALUE(J25),"+")),"+"))))</f>
        <v/>
      </c>
    </row>
    <row r="26" s="4" customFormat="true" ht="14.05" hidden="false" customHeight="false" outlineLevel="0" collapsed="false">
      <c r="A26" s="5" t="n">
        <v>6</v>
      </c>
      <c r="B26" s="5" t="n">
        <v>0</v>
      </c>
      <c r="C26" s="5" t="n">
        <v>0</v>
      </c>
      <c r="D26" s="5" t="n">
        <v>6</v>
      </c>
      <c r="E26" s="5" t="n">
        <v>0</v>
      </c>
      <c r="F26" s="5" t="n">
        <v>6</v>
      </c>
      <c r="G26" s="5" t="n">
        <v>20</v>
      </c>
      <c r="H26" s="5" t="n">
        <v>0</v>
      </c>
      <c r="I26" s="5" t="n">
        <v>624</v>
      </c>
      <c r="J26" s="5" t="n">
        <v>12</v>
      </c>
      <c r="K26" s="6" t="n">
        <v>52</v>
      </c>
      <c r="L26" s="7" t="n">
        <v>52</v>
      </c>
      <c r="M26" s="5" t="str">
        <f aca="false">IF(K26="no cation","",IF(L26="","non-candidate",""))</f>
        <v/>
      </c>
      <c r="N26" s="5" t="str">
        <f aca="false">IF(M26="","",CONCATENATE("[",IF(M26="","",CONCATENATE("Al",IF(D26&gt;1,VALUE(D26),""),IF(E26=0,"",CONCATENATE(" O",IF(E26&gt;1,VALUE(E26),""))),IF(F26=0,"",CONCATENATE("(OH)",IF(F26&gt;1,VALUE(F26),""))),IF(G26=0,"",CONCATENATE("(OH2)",IF(G26&gt;1,VALUE(G26),""))))),"]",IF(M26="","",IF(J26&gt;1,(CONCATENATE(VALUE(J26),"+")),"+"))))</f>
        <v/>
      </c>
    </row>
    <row r="27" s="4" customFormat="true" ht="14.05" hidden="false" customHeight="false" outlineLevel="0" collapsed="false">
      <c r="A27" s="5" t="n">
        <v>6</v>
      </c>
      <c r="B27" s="5" t="n">
        <v>0</v>
      </c>
      <c r="C27" s="5" t="n">
        <v>0</v>
      </c>
      <c r="D27" s="5" t="n">
        <v>6</v>
      </c>
      <c r="E27" s="5" t="n">
        <v>2</v>
      </c>
      <c r="F27" s="5" t="n">
        <v>2</v>
      </c>
      <c r="G27" s="5" t="n">
        <v>22</v>
      </c>
      <c r="H27" s="5" t="n">
        <v>0</v>
      </c>
      <c r="I27" s="5" t="n">
        <v>624</v>
      </c>
      <c r="J27" s="5" t="n">
        <v>12</v>
      </c>
      <c r="K27" s="6" t="n">
        <v>52</v>
      </c>
      <c r="L27" s="7" t="n">
        <v>52</v>
      </c>
      <c r="M27" s="5" t="str">
        <f aca="false">IF(K27="no cation","",IF(L27="","non-candidate",""))</f>
        <v/>
      </c>
      <c r="N27" s="5" t="str">
        <f aca="false">IF(M27="","",CONCATENATE("[",IF(M27="","",CONCATENATE("Al",IF(D27&gt;1,VALUE(D27),""),IF(E27=0,"",CONCATENATE(" O",IF(E27&gt;1,VALUE(E27),""))),IF(F27=0,"",CONCATENATE("(OH)",IF(F27&gt;1,VALUE(F27),""))),IF(G27=0,"",CONCATENATE("(OH2)",IF(G27&gt;1,VALUE(G27),""))))),"]",IF(M27="","",IF(J27&gt;1,(CONCATENATE(VALUE(J27),"+")),"+"))))</f>
        <v/>
      </c>
    </row>
    <row r="28" s="4" customFormat="true" ht="14.05" hidden="false" customHeight="false" outlineLevel="0" collapsed="false">
      <c r="A28" s="5" t="n">
        <v>6</v>
      </c>
      <c r="B28" s="5" t="n">
        <v>0</v>
      </c>
      <c r="C28" s="5" t="n">
        <v>0</v>
      </c>
      <c r="D28" s="5" t="n">
        <v>5</v>
      </c>
      <c r="E28" s="5" t="n">
        <v>0</v>
      </c>
      <c r="F28" s="5" t="n">
        <v>5</v>
      </c>
      <c r="G28" s="5" t="n">
        <v>17</v>
      </c>
      <c r="H28" s="5" t="n">
        <v>0</v>
      </c>
      <c r="I28" s="5" t="n">
        <v>526</v>
      </c>
      <c r="J28" s="5" t="n">
        <v>10</v>
      </c>
      <c r="K28" s="6" t="n">
        <v>52.6</v>
      </c>
      <c r="L28" s="7" t="n">
        <v>52.6</v>
      </c>
      <c r="M28" s="5" t="str">
        <f aca="false">IF(K28="no cation","",IF(L28="","non-candidate",""))</f>
        <v/>
      </c>
      <c r="N28" s="5" t="str">
        <f aca="false">IF(M28="","",CONCATENATE("[",IF(M28="","",CONCATENATE("Al",IF(D28&gt;1,VALUE(D28),""),IF(E28=0,"",CONCATENATE(" O",IF(E28&gt;1,VALUE(E28),""))),IF(F28=0,"",CONCATENATE("(OH)",IF(F28&gt;1,VALUE(F28),""))),IF(G28=0,"",CONCATENATE("(OH2)",IF(G28&gt;1,VALUE(G28),""))))),"]",IF(M28="","",IF(J28&gt;1,(CONCATENATE(VALUE(J28),"+")),"+"))))</f>
        <v/>
      </c>
    </row>
    <row r="29" s="4" customFormat="true" ht="14.05" hidden="false" customHeight="false" outlineLevel="0" collapsed="false">
      <c r="A29" s="5" t="n">
        <v>6</v>
      </c>
      <c r="B29" s="5" t="n">
        <v>0</v>
      </c>
      <c r="C29" s="5" t="n">
        <v>0</v>
      </c>
      <c r="D29" s="5" t="n">
        <v>5</v>
      </c>
      <c r="E29" s="5" t="n">
        <v>2</v>
      </c>
      <c r="F29" s="5" t="n">
        <v>1</v>
      </c>
      <c r="G29" s="5" t="n">
        <v>19</v>
      </c>
      <c r="H29" s="5" t="n">
        <v>0</v>
      </c>
      <c r="I29" s="5" t="n">
        <v>526</v>
      </c>
      <c r="J29" s="5" t="n">
        <v>10</v>
      </c>
      <c r="K29" s="6" t="n">
        <v>52.6</v>
      </c>
      <c r="L29" s="7" t="n">
        <v>52.6</v>
      </c>
      <c r="M29" s="5" t="str">
        <f aca="false">IF(K29="no cation","",IF(L29="","non-candidate",""))</f>
        <v/>
      </c>
      <c r="N29" s="5" t="str">
        <f aca="false">IF(M29="","",CONCATENATE("[",IF(M29="","",CONCATENATE("Al",IF(D29&gt;1,VALUE(D29),""),IF(E29=0,"",CONCATENATE(" O",IF(E29&gt;1,VALUE(E29),""))),IF(F29=0,"",CONCATENATE("(OH)",IF(F29&gt;1,VALUE(F29),""))),IF(G29=0,"",CONCATENATE("(OH2)",IF(G29&gt;1,VALUE(G29),""))))),"]",IF(M29="","",IF(J29&gt;1,(CONCATENATE(VALUE(J29),"+")),"+"))))</f>
        <v/>
      </c>
    </row>
    <row r="30" s="4" customFormat="true" ht="14.05" hidden="false" customHeight="false" outlineLevel="0" collapsed="false">
      <c r="A30" s="5" t="n">
        <v>6</v>
      </c>
      <c r="B30" s="5" t="n">
        <v>0</v>
      </c>
      <c r="C30" s="5" t="n">
        <v>0</v>
      </c>
      <c r="D30" s="5" t="n">
        <v>4</v>
      </c>
      <c r="E30" s="5" t="n">
        <v>0</v>
      </c>
      <c r="F30" s="5" t="n">
        <v>4</v>
      </c>
      <c r="G30" s="5" t="n">
        <v>14</v>
      </c>
      <c r="H30" s="5" t="n">
        <v>0</v>
      </c>
      <c r="I30" s="5" t="n">
        <v>428</v>
      </c>
      <c r="J30" s="5" t="n">
        <v>8</v>
      </c>
      <c r="K30" s="6" t="n">
        <v>53.5</v>
      </c>
      <c r="L30" s="7" t="n">
        <v>53.5</v>
      </c>
      <c r="M30" s="5" t="str">
        <f aca="false">IF(K30="no cation","",IF(L30="","non-candidate",""))</f>
        <v/>
      </c>
      <c r="N30" s="5" t="str">
        <f aca="false">IF(M30="","",CONCATENATE("[",IF(M30="","",CONCATENATE("Al",IF(D30&gt;1,VALUE(D30),""),IF(E30=0,"",CONCATENATE(" O",IF(E30&gt;1,VALUE(E30),""))),IF(F30=0,"",CONCATENATE("(OH)",IF(F30&gt;1,VALUE(F30),""))),IF(G30=0,"",CONCATENATE("(OH2)",IF(G30&gt;1,VALUE(G30),""))))),"]",IF(M30="","",IF(J30&gt;1,(CONCATENATE(VALUE(J30),"+")),"+"))))</f>
        <v/>
      </c>
    </row>
    <row r="31" s="4" customFormat="true" ht="14.05" hidden="false" customHeight="false" outlineLevel="0" collapsed="false">
      <c r="A31" s="5" t="n">
        <v>6</v>
      </c>
      <c r="B31" s="5" t="n">
        <v>0</v>
      </c>
      <c r="C31" s="5" t="n">
        <v>0</v>
      </c>
      <c r="D31" s="5" t="n">
        <v>3</v>
      </c>
      <c r="E31" s="5" t="n">
        <v>0</v>
      </c>
      <c r="F31" s="5" t="n">
        <v>3</v>
      </c>
      <c r="G31" s="5" t="n">
        <v>11</v>
      </c>
      <c r="H31" s="5" t="n">
        <v>0</v>
      </c>
      <c r="I31" s="5" t="n">
        <v>330</v>
      </c>
      <c r="J31" s="5" t="n">
        <v>6</v>
      </c>
      <c r="K31" s="6" t="n">
        <v>55</v>
      </c>
      <c r="L31" s="7" t="n">
        <v>55</v>
      </c>
      <c r="M31" s="5" t="str">
        <f aca="false">IF(K31="no cation","",IF(L31="","non-candidate",""))</f>
        <v/>
      </c>
      <c r="N31" s="5" t="str">
        <f aca="false">IF(M31="","",CONCATENATE("[",IF(M31="","",CONCATENATE("Al",IF(D31&gt;1,VALUE(D31),""),IF(E31=0,"",CONCATENATE(" O",IF(E31&gt;1,VALUE(E31),""))),IF(F31=0,"",CONCATENATE("(OH)",IF(F31&gt;1,VALUE(F31),""))),IF(G31=0,"",CONCATENATE("(OH2)",IF(G31&gt;1,VALUE(G31),""))))),"]",IF(M31="","",IF(J31&gt;1,(CONCATENATE(VALUE(J31),"+")),"+"))))</f>
        <v/>
      </c>
    </row>
    <row r="32" s="4" customFormat="true" ht="14.05" hidden="false" customHeight="false" outlineLevel="0" collapsed="false">
      <c r="A32" s="5" t="n">
        <v>6</v>
      </c>
      <c r="B32" s="5" t="n">
        <v>0</v>
      </c>
      <c r="C32" s="5" t="n">
        <v>0</v>
      </c>
      <c r="D32" s="5" t="n">
        <v>6</v>
      </c>
      <c r="E32" s="5" t="n">
        <v>0</v>
      </c>
      <c r="F32" s="5" t="n">
        <v>7</v>
      </c>
      <c r="G32" s="5" t="n">
        <v>19</v>
      </c>
      <c r="H32" s="5" t="n">
        <v>0</v>
      </c>
      <c r="I32" s="5" t="n">
        <v>623</v>
      </c>
      <c r="J32" s="5" t="n">
        <v>11</v>
      </c>
      <c r="K32" s="6" t="n">
        <v>56.6363636363636</v>
      </c>
      <c r="L32" s="7" t="n">
        <v>56.6363636363636</v>
      </c>
      <c r="M32" s="5" t="str">
        <f aca="false">IF(K32="no cation","",IF(L32="","non-candidate",""))</f>
        <v/>
      </c>
      <c r="N32" s="5" t="str">
        <f aca="false">IF(M32="","",CONCATENATE("[",IF(M32="","",CONCATENATE("Al",IF(D32&gt;1,VALUE(D32),""),IF(E32=0,"",CONCATENATE(" O",IF(E32&gt;1,VALUE(E32),""))),IF(F32=0,"",CONCATENATE("(OH)",IF(F32&gt;1,VALUE(F32),""))),IF(G32=0,"",CONCATENATE("(OH2)",IF(G32&gt;1,VALUE(G32),""))))),"]",IF(M32="","",IF(J32&gt;1,(CONCATENATE(VALUE(J32),"+")),"+"))))</f>
        <v/>
      </c>
    </row>
    <row r="33" s="4" customFormat="true" ht="14.05" hidden="false" customHeight="false" outlineLevel="0" collapsed="false">
      <c r="A33" s="5" t="n">
        <v>6</v>
      </c>
      <c r="B33" s="5" t="n">
        <v>0</v>
      </c>
      <c r="C33" s="5" t="n">
        <v>0</v>
      </c>
      <c r="D33" s="5" t="n">
        <v>6</v>
      </c>
      <c r="E33" s="5" t="n">
        <v>2</v>
      </c>
      <c r="F33" s="5" t="n">
        <v>3</v>
      </c>
      <c r="G33" s="5" t="n">
        <v>21</v>
      </c>
      <c r="H33" s="5" t="n">
        <v>0</v>
      </c>
      <c r="I33" s="5" t="n">
        <v>623</v>
      </c>
      <c r="J33" s="5" t="n">
        <v>11</v>
      </c>
      <c r="K33" s="6" t="n">
        <v>56.6363636363636</v>
      </c>
      <c r="L33" s="7" t="n">
        <v>56.6363636363636</v>
      </c>
      <c r="M33" s="5" t="str">
        <f aca="false">IF(K33="no cation","",IF(L33="","non-candidate",""))</f>
        <v/>
      </c>
      <c r="N33" s="5" t="str">
        <f aca="false">IF(M33="","",CONCATENATE("[",IF(M33="","",CONCATENATE("Al",IF(D33&gt;1,VALUE(D33),""),IF(E33=0,"",CONCATENATE(" O",IF(E33&gt;1,VALUE(E33),""))),IF(F33=0,"",CONCATENATE("(OH)",IF(F33&gt;1,VALUE(F33),""))),IF(G33=0,"",CONCATENATE("(OH2)",IF(G33&gt;1,VALUE(G33),""))))),"]",IF(M33="","",IF(J33&gt;1,(CONCATENATE(VALUE(J33),"+")),"+"))))</f>
        <v/>
      </c>
    </row>
    <row r="34" s="4" customFormat="true" ht="14.05" hidden="false" customHeight="false" outlineLevel="0" collapsed="false">
      <c r="A34" s="5" t="n">
        <v>6</v>
      </c>
      <c r="B34" s="5" t="n">
        <v>0</v>
      </c>
      <c r="C34" s="5" t="n">
        <v>0</v>
      </c>
      <c r="D34" s="5" t="n">
        <v>2</v>
      </c>
      <c r="E34" s="5" t="n">
        <v>0</v>
      </c>
      <c r="F34" s="5" t="n">
        <v>2</v>
      </c>
      <c r="G34" s="5" t="n">
        <v>8</v>
      </c>
      <c r="H34" s="5" t="n">
        <v>0</v>
      </c>
      <c r="I34" s="5" t="n">
        <v>232</v>
      </c>
      <c r="J34" s="5" t="n">
        <v>4</v>
      </c>
      <c r="K34" s="6" t="n">
        <v>58</v>
      </c>
      <c r="L34" s="7" t="n">
        <v>58</v>
      </c>
      <c r="M34" s="5" t="str">
        <f aca="false">IF(K34="no cation","",IF(L34="","non-candidate",""))</f>
        <v/>
      </c>
      <c r="N34" s="5" t="str">
        <f aca="false">IF(M34="","",CONCATENATE("[",IF(M34="","",CONCATENATE("Al",IF(D34&gt;1,VALUE(D34),""),IF(E34=0,"",CONCATENATE(" O",IF(E34&gt;1,VALUE(E34),""))),IF(F34=0,"",CONCATENATE("(OH)",IF(F34&gt;1,VALUE(F34),""))),IF(G34=0,"",CONCATENATE("(OH2)",IF(G34&gt;1,VALUE(G34),""))))),"]",IF(M34="","",IF(J34&gt;1,(CONCATENATE(VALUE(J34),"+")),"+"))))</f>
        <v/>
      </c>
    </row>
    <row r="35" s="4" customFormat="true" ht="14.05" hidden="false" customHeight="false" outlineLevel="0" collapsed="false">
      <c r="A35" s="3" t="n">
        <v>6</v>
      </c>
      <c r="B35" s="5" t="n">
        <v>0</v>
      </c>
      <c r="C35" s="5" t="n">
        <v>0</v>
      </c>
      <c r="D35" s="3" t="n">
        <v>5</v>
      </c>
      <c r="E35" s="3" t="n">
        <v>0</v>
      </c>
      <c r="F35" s="5" t="n">
        <v>6</v>
      </c>
      <c r="G35" s="5" t="n">
        <v>16</v>
      </c>
      <c r="H35" s="5" t="n">
        <v>0</v>
      </c>
      <c r="I35" s="5" t="n">
        <v>525</v>
      </c>
      <c r="J35" s="5" t="n">
        <v>9</v>
      </c>
      <c r="K35" s="6" t="n">
        <v>58.3333333333333</v>
      </c>
      <c r="L35" s="7" t="n">
        <v>58.3333333333333</v>
      </c>
      <c r="M35" s="5" t="str">
        <f aca="false">IF(K35="no cation","",IF(L35="","non-candidate",""))</f>
        <v/>
      </c>
      <c r="N35" s="5" t="str">
        <f aca="false">IF(M35="","",CONCATENATE("[",IF(M35="","",CONCATENATE("Al",IF(D35&gt;1,VALUE(D35),""),IF(E35=0,"",CONCATENATE(" O",IF(E35&gt;1,VALUE(E35),""))),IF(F35=0,"",CONCATENATE("(OH)",IF(F35&gt;1,VALUE(F35),""))),IF(G35=0,"",CONCATENATE("(OH2)",IF(G35&gt;1,VALUE(G35),""))))),"]",IF(M35="","",IF(J35&gt;1,(CONCATENATE(VALUE(J35),"+")),"+"))))</f>
        <v/>
      </c>
    </row>
    <row r="36" s="4" customFormat="true" ht="14.05" hidden="false" customHeight="false" outlineLevel="0" collapsed="false">
      <c r="A36" s="5" t="n">
        <v>6</v>
      </c>
      <c r="B36" s="5" t="n">
        <v>0</v>
      </c>
      <c r="C36" s="5" t="n">
        <v>0</v>
      </c>
      <c r="D36" s="5" t="n">
        <v>5</v>
      </c>
      <c r="E36" s="5" t="n">
        <v>2</v>
      </c>
      <c r="F36" s="5" t="n">
        <v>2</v>
      </c>
      <c r="G36" s="5" t="n">
        <v>18</v>
      </c>
      <c r="H36" s="5" t="n">
        <v>0</v>
      </c>
      <c r="I36" s="5" t="n">
        <v>525</v>
      </c>
      <c r="J36" s="5" t="n">
        <v>9</v>
      </c>
      <c r="K36" s="6" t="n">
        <v>58.3333333333333</v>
      </c>
      <c r="L36" s="7" t="n">
        <v>58.3333333333333</v>
      </c>
      <c r="M36" s="5" t="str">
        <f aca="false">IF(K36="no cation","",IF(L36="","non-candidate",""))</f>
        <v/>
      </c>
      <c r="N36" s="5" t="str">
        <f aca="false">IF(M36="","",CONCATENATE("[",IF(M36="","",CONCATENATE("Al",IF(D36&gt;1,VALUE(D36),""),IF(E36=0,"",CONCATENATE(" O",IF(E36&gt;1,VALUE(E36),""))),IF(F36=0,"",CONCATENATE("(OH)",IF(F36&gt;1,VALUE(F36),""))),IF(G36=0,"",CONCATENATE("(OH2)",IF(G36&gt;1,VALUE(G36),""))))),"]",IF(M36="","",IF(J36&gt;1,(CONCATENATE(VALUE(J36),"+")),"+"))))</f>
        <v/>
      </c>
    </row>
    <row r="37" s="4" customFormat="true" ht="14.05" hidden="false" customHeight="false" outlineLevel="0" collapsed="false">
      <c r="A37" s="5" t="n">
        <v>6</v>
      </c>
      <c r="B37" s="5" t="n">
        <v>0</v>
      </c>
      <c r="C37" s="5" t="n">
        <v>0</v>
      </c>
      <c r="D37" s="5" t="n">
        <v>4</v>
      </c>
      <c r="E37" s="5" t="n">
        <v>0</v>
      </c>
      <c r="F37" s="5" t="n">
        <v>5</v>
      </c>
      <c r="G37" s="5" t="n">
        <v>13</v>
      </c>
      <c r="H37" s="5" t="n">
        <v>0</v>
      </c>
      <c r="I37" s="5" t="n">
        <v>427</v>
      </c>
      <c r="J37" s="5" t="n">
        <v>7</v>
      </c>
      <c r="K37" s="6" t="n">
        <v>61</v>
      </c>
      <c r="L37" s="7" t="n">
        <v>61</v>
      </c>
      <c r="M37" s="5" t="str">
        <f aca="false">IF(K37="no cation","",IF(L37="","non-candidate",""))</f>
        <v/>
      </c>
      <c r="N37" s="5" t="str">
        <f aca="false">IF(M37="","",CONCATENATE("[",IF(M37="","",CONCATENATE("Al",IF(D37&gt;1,VALUE(D37),""),IF(E37=0,"",CONCATENATE(" O",IF(E37&gt;1,VALUE(E37),""))),IF(F37=0,"",CONCATENATE("(OH)",IF(F37&gt;1,VALUE(F37),""))),IF(G37=0,"",CONCATENATE("(OH2)",IF(G37&gt;1,VALUE(G37),""))))),"]",IF(M37="","",IF(J37&gt;1,(CONCATENATE(VALUE(J37),"+")),"+"))))</f>
        <v/>
      </c>
    </row>
    <row r="38" s="4" customFormat="true" ht="14.05" hidden="false" customHeight="false" outlineLevel="0" collapsed="false">
      <c r="A38" s="5" t="n">
        <v>6</v>
      </c>
      <c r="B38" s="5" t="n">
        <v>0</v>
      </c>
      <c r="C38" s="5" t="n">
        <v>0</v>
      </c>
      <c r="D38" s="5" t="n">
        <v>6</v>
      </c>
      <c r="E38" s="5" t="n">
        <v>0</v>
      </c>
      <c r="F38" s="5" t="n">
        <v>8</v>
      </c>
      <c r="G38" s="5" t="n">
        <v>18</v>
      </c>
      <c r="H38" s="5" t="n">
        <v>0</v>
      </c>
      <c r="I38" s="5" t="n">
        <v>622</v>
      </c>
      <c r="J38" s="5" t="n">
        <v>10</v>
      </c>
      <c r="K38" s="6" t="n">
        <v>62.2</v>
      </c>
      <c r="L38" s="7" t="n">
        <v>62.2</v>
      </c>
      <c r="M38" s="5" t="str">
        <f aca="false">IF(K38="no cation","",IF(L38="","non-candidate",""))</f>
        <v/>
      </c>
      <c r="N38" s="5" t="str">
        <f aca="false">IF(M38="","",CONCATENATE("[",IF(M38="","",CONCATENATE("Al",IF(D38&gt;1,VALUE(D38),""),IF(E38=0,"",CONCATENATE(" O",IF(E38&gt;1,VALUE(E38),""))),IF(F38=0,"",CONCATENATE("(OH)",IF(F38&gt;1,VALUE(F38),""))),IF(G38=0,"",CONCATENATE("(OH2)",IF(G38&gt;1,VALUE(G38),""))))),"]",IF(M38="","",IF(J38&gt;1,(CONCATENATE(VALUE(J38),"+")),"+"))))</f>
        <v/>
      </c>
    </row>
    <row r="39" s="4" customFormat="true" ht="14.05" hidden="false" customHeight="false" outlineLevel="0" collapsed="false">
      <c r="A39" s="3" t="n">
        <v>6</v>
      </c>
      <c r="B39" s="5" t="n">
        <v>0</v>
      </c>
      <c r="C39" s="5" t="n">
        <v>0</v>
      </c>
      <c r="D39" s="3" t="n">
        <v>6</v>
      </c>
      <c r="E39" s="3" t="n">
        <v>2</v>
      </c>
      <c r="F39" s="5" t="n">
        <v>4</v>
      </c>
      <c r="G39" s="5" t="n">
        <v>20</v>
      </c>
      <c r="H39" s="5" t="n">
        <v>0</v>
      </c>
      <c r="I39" s="5" t="n">
        <v>622</v>
      </c>
      <c r="J39" s="5" t="n">
        <v>10</v>
      </c>
      <c r="K39" s="6" t="n">
        <v>62.2</v>
      </c>
      <c r="L39" s="7" t="n">
        <v>62.2</v>
      </c>
      <c r="M39" s="5" t="str">
        <f aca="false">IF(K39="no cation","",IF(L39="","non-candidate",""))</f>
        <v/>
      </c>
      <c r="N39" s="5" t="str">
        <f aca="false">IF(M39="","",CONCATENATE("[",IF(M39="","",CONCATENATE("Al",IF(D39&gt;1,VALUE(D39),""),IF(E39=0,"",CONCATENATE(" O",IF(E39&gt;1,VALUE(E39),""))),IF(F39=0,"",CONCATENATE("(OH)",IF(F39&gt;1,VALUE(F39),""))),IF(G39=0,"",CONCATENATE("(OH2)",IF(G39&gt;1,VALUE(G39),""))))),"]",IF(M39="","",IF(J39&gt;1,(CONCATENATE(VALUE(J39),"+")),"+"))))</f>
        <v/>
      </c>
    </row>
    <row r="40" s="4" customFormat="true" ht="14.05" hidden="false" customHeight="false" outlineLevel="0" collapsed="false">
      <c r="A40" s="5" t="n">
        <v>6</v>
      </c>
      <c r="B40" s="5" t="n">
        <v>0</v>
      </c>
      <c r="C40" s="5" t="n">
        <v>0</v>
      </c>
      <c r="D40" s="5" t="n">
        <v>6</v>
      </c>
      <c r="E40" s="5" t="n">
        <v>4</v>
      </c>
      <c r="F40" s="5" t="n">
        <v>0</v>
      </c>
      <c r="G40" s="5" t="n">
        <v>22</v>
      </c>
      <c r="H40" s="5" t="n">
        <v>0</v>
      </c>
      <c r="I40" s="5" t="n">
        <v>622</v>
      </c>
      <c r="J40" s="5" t="n">
        <v>10</v>
      </c>
      <c r="K40" s="6" t="n">
        <v>62.2</v>
      </c>
      <c r="L40" s="7" t="n">
        <v>62.2</v>
      </c>
      <c r="M40" s="5" t="str">
        <f aca="false">IF(K40="no cation","",IF(L40="","non-candidate",""))</f>
        <v/>
      </c>
      <c r="N40" s="5" t="str">
        <f aca="false">IF(M40="","",CONCATENATE("[",IF(M40="","",CONCATENATE("Al",IF(D40&gt;1,VALUE(D40),""),IF(E40=0,"",CONCATENATE(" O",IF(E40&gt;1,VALUE(E40),""))),IF(F40=0,"",CONCATENATE("(OH)",IF(F40&gt;1,VALUE(F40),""))),IF(G40=0,"",CONCATENATE("(OH2)",IF(G40&gt;1,VALUE(G40),""))))),"]",IF(M40="","",IF(J40&gt;1,(CONCATENATE(VALUE(J40),"+")),"+"))))</f>
        <v/>
      </c>
    </row>
    <row r="41" s="4" customFormat="true" ht="14.05" hidden="false" customHeight="false" outlineLevel="0" collapsed="false">
      <c r="A41" s="5" t="n">
        <v>6</v>
      </c>
      <c r="B41" s="5" t="n">
        <v>0</v>
      </c>
      <c r="C41" s="5" t="n">
        <v>0</v>
      </c>
      <c r="D41" s="5" t="n">
        <v>5</v>
      </c>
      <c r="E41" s="5" t="n">
        <v>0</v>
      </c>
      <c r="F41" s="5" t="n">
        <v>7</v>
      </c>
      <c r="G41" s="5" t="n">
        <v>15</v>
      </c>
      <c r="H41" s="5" t="n">
        <v>0</v>
      </c>
      <c r="I41" s="5" t="n">
        <v>524</v>
      </c>
      <c r="J41" s="5" t="n">
        <v>8</v>
      </c>
      <c r="K41" s="6" t="n">
        <v>65.5</v>
      </c>
      <c r="L41" s="7" t="n">
        <v>65.5</v>
      </c>
      <c r="M41" s="5" t="str">
        <f aca="false">IF(K41="no cation","",IF(L41="","non-candidate",""))</f>
        <v/>
      </c>
      <c r="N41" s="5" t="str">
        <f aca="false">IF(M41="","",CONCATENATE("[",IF(M41="","",CONCATENATE("Al",IF(D41&gt;1,VALUE(D41),""),IF(E41=0,"",CONCATENATE(" O",IF(E41&gt;1,VALUE(E41),""))),IF(F41=0,"",CONCATENATE("(OH)",IF(F41&gt;1,VALUE(F41),""))),IF(G41=0,"",CONCATENATE("(OH2)",IF(G41&gt;1,VALUE(G41),""))))),"]",IF(M41="","",IF(J41&gt;1,(CONCATENATE(VALUE(J41),"+")),"+"))))</f>
        <v/>
      </c>
    </row>
    <row r="42" s="4" customFormat="true" ht="14.05" hidden="false" customHeight="false" outlineLevel="0" collapsed="false">
      <c r="A42" s="5" t="n">
        <v>6</v>
      </c>
      <c r="B42" s="5" t="n">
        <v>0</v>
      </c>
      <c r="C42" s="5" t="n">
        <v>0</v>
      </c>
      <c r="D42" s="5" t="n">
        <v>5</v>
      </c>
      <c r="E42" s="5" t="n">
        <v>2</v>
      </c>
      <c r="F42" s="5" t="n">
        <v>3</v>
      </c>
      <c r="G42" s="5" t="n">
        <v>17</v>
      </c>
      <c r="H42" s="5" t="n">
        <v>0</v>
      </c>
      <c r="I42" s="5" t="n">
        <v>524</v>
      </c>
      <c r="J42" s="5" t="n">
        <v>8</v>
      </c>
      <c r="K42" s="6" t="n">
        <v>65.5</v>
      </c>
      <c r="L42" s="7" t="n">
        <v>65.5</v>
      </c>
      <c r="M42" s="5" t="str">
        <f aca="false">IF(K42="no cation","",IF(L42="","non-candidate",""))</f>
        <v/>
      </c>
      <c r="N42" s="5" t="str">
        <f aca="false">IF(M42="","",CONCATENATE("[",IF(M42="","",CONCATENATE("Al",IF(D42&gt;1,VALUE(D42),""),IF(E42=0,"",CONCATENATE(" O",IF(E42&gt;1,VALUE(E42),""))),IF(F42=0,"",CONCATENATE("(OH)",IF(F42&gt;1,VALUE(F42),""))),IF(G42=0,"",CONCATENATE("(OH2)",IF(G42&gt;1,VALUE(G42),""))))),"]",IF(M42="","",IF(J42&gt;1,(CONCATENATE(VALUE(J42),"+")),"+"))))</f>
        <v/>
      </c>
    </row>
    <row r="43" s="4" customFormat="true" ht="14.05" hidden="false" customHeight="false" outlineLevel="0" collapsed="false">
      <c r="A43" s="3" t="n">
        <v>6</v>
      </c>
      <c r="B43" s="5" t="n">
        <v>0</v>
      </c>
      <c r="C43" s="5" t="n">
        <v>0</v>
      </c>
      <c r="D43" s="3" t="n">
        <v>3</v>
      </c>
      <c r="E43" s="3" t="n">
        <v>0</v>
      </c>
      <c r="F43" s="5" t="n">
        <v>4</v>
      </c>
      <c r="G43" s="5" t="n">
        <v>10</v>
      </c>
      <c r="H43" s="5" t="n">
        <v>0</v>
      </c>
      <c r="I43" s="5" t="n">
        <v>329</v>
      </c>
      <c r="J43" s="5" t="n">
        <v>5</v>
      </c>
      <c r="K43" s="6" t="n">
        <v>65.8</v>
      </c>
      <c r="L43" s="7" t="n">
        <v>65.8</v>
      </c>
      <c r="M43" s="5" t="str">
        <f aca="false">IF(K43="no cation","",IF(L43="","non-candidate",""))</f>
        <v/>
      </c>
      <c r="N43" s="5" t="str">
        <f aca="false">IF(M43="","",CONCATENATE("[",IF(M43="","",CONCATENATE("Al",IF(D43&gt;1,VALUE(D43),""),IF(E43=0,"",CONCATENATE(" O",IF(E43&gt;1,VALUE(E43),""))),IF(F43=0,"",CONCATENATE("(OH)",IF(F43&gt;1,VALUE(F43),""))),IF(G43=0,"",CONCATENATE("(OH2)",IF(G43&gt;1,VALUE(G43),""))))),"]",IF(M43="","",IF(J43&gt;1,(CONCATENATE(VALUE(J43),"+")),"+"))))</f>
        <v/>
      </c>
    </row>
    <row r="44" s="4" customFormat="true" ht="14.05" hidden="false" customHeight="false" outlineLevel="0" collapsed="false">
      <c r="A44" s="5" t="n">
        <v>6</v>
      </c>
      <c r="B44" s="5" t="n">
        <v>0</v>
      </c>
      <c r="C44" s="5" t="n">
        <v>0</v>
      </c>
      <c r="D44" s="5" t="n">
        <v>3</v>
      </c>
      <c r="E44" s="5" t="n">
        <v>2</v>
      </c>
      <c r="F44" s="5" t="n">
        <v>0</v>
      </c>
      <c r="G44" s="5" t="n">
        <v>12</v>
      </c>
      <c r="H44" s="5" t="n">
        <v>0</v>
      </c>
      <c r="I44" s="5" t="n">
        <v>329</v>
      </c>
      <c r="J44" s="5" t="n">
        <v>5</v>
      </c>
      <c r="K44" s="6" t="n">
        <v>65.8</v>
      </c>
      <c r="L44" s="7" t="n">
        <v>65.8</v>
      </c>
      <c r="M44" s="5" t="str">
        <f aca="false">IF(K44="no cation","",IF(L44="","non-candidate",""))</f>
        <v/>
      </c>
      <c r="N44" s="5" t="str">
        <f aca="false">IF(M44="","",CONCATENATE("[",IF(M44="","",CONCATENATE("Al",IF(D44&gt;1,VALUE(D44),""),IF(E44=0,"",CONCATENATE(" O",IF(E44&gt;1,VALUE(E44),""))),IF(F44=0,"",CONCATENATE("(OH)",IF(F44&gt;1,VALUE(F44),""))),IF(G44=0,"",CONCATENATE("(OH2)",IF(G44&gt;1,VALUE(G44),""))))),"]",IF(M44="","",IF(J44&gt;1,(CONCATENATE(VALUE(J44),"+")),"+"))))</f>
        <v/>
      </c>
    </row>
    <row r="45" s="4" customFormat="true" ht="14.05" hidden="false" customHeight="false" outlineLevel="0" collapsed="false">
      <c r="A45" s="3" t="n">
        <v>6</v>
      </c>
      <c r="B45" s="5" t="n">
        <v>0</v>
      </c>
      <c r="C45" s="5" t="n">
        <v>0</v>
      </c>
      <c r="D45" s="3" t="n">
        <v>1</v>
      </c>
      <c r="E45" s="3" t="n">
        <v>0</v>
      </c>
      <c r="F45" s="5" t="n">
        <v>1</v>
      </c>
      <c r="G45" s="5" t="n">
        <v>5</v>
      </c>
      <c r="H45" s="5" t="n">
        <v>0</v>
      </c>
      <c r="I45" s="5" t="n">
        <v>134</v>
      </c>
      <c r="J45" s="5" t="n">
        <v>2</v>
      </c>
      <c r="K45" s="6" t="n">
        <v>67</v>
      </c>
      <c r="L45" s="7" t="n">
        <v>67</v>
      </c>
      <c r="M45" s="5" t="str">
        <f aca="false">IF(K45="no cation","",IF(L45="","non-candidate",""))</f>
        <v/>
      </c>
      <c r="N45" s="5" t="str">
        <f aca="false">IF(M45="","",CONCATENATE("[",IF(M45="","",CONCATENATE("Al",IF(D45&gt;1,VALUE(D45),""),IF(E45=0,"",CONCATENATE(" O",IF(E45&gt;1,VALUE(E45),""))),IF(F45=0,"",CONCATENATE("(OH)",IF(F45&gt;1,VALUE(F45),""))),IF(G45=0,"",CONCATENATE("(OH2)",IF(G45&gt;1,VALUE(G45),""))))),"]",IF(M45="","",IF(J45&gt;1,(CONCATENATE(VALUE(J45),"+")),"+"))))</f>
        <v/>
      </c>
    </row>
    <row r="46" s="4" customFormat="true" ht="14.05" hidden="false" customHeight="false" outlineLevel="0" collapsed="false">
      <c r="A46" s="5" t="n">
        <v>6</v>
      </c>
      <c r="B46" s="5" t="n">
        <v>0</v>
      </c>
      <c r="C46" s="5" t="n">
        <v>0</v>
      </c>
      <c r="D46" s="5" t="n">
        <v>6</v>
      </c>
      <c r="E46" s="5" t="n">
        <v>0</v>
      </c>
      <c r="F46" s="5" t="n">
        <v>9</v>
      </c>
      <c r="G46" s="5" t="n">
        <v>17</v>
      </c>
      <c r="H46" s="5" t="n">
        <v>0</v>
      </c>
      <c r="I46" s="5" t="n">
        <v>621</v>
      </c>
      <c r="J46" s="5" t="n">
        <v>9</v>
      </c>
      <c r="K46" s="6" t="n">
        <v>69</v>
      </c>
      <c r="L46" s="7" t="n">
        <v>69</v>
      </c>
      <c r="M46" s="5" t="str">
        <f aca="false">IF(K46="no cation","",IF(L46="","non-candidate",""))</f>
        <v/>
      </c>
      <c r="N46" s="5" t="str">
        <f aca="false">IF(M46="","",CONCATENATE("[",IF(M46="","",CONCATENATE("Al",IF(D46&gt;1,VALUE(D46),""),IF(E46=0,"",CONCATENATE(" O",IF(E46&gt;1,VALUE(E46),""))),IF(F46=0,"",CONCATENATE("(OH)",IF(F46&gt;1,VALUE(F46),""))),IF(G46=0,"",CONCATENATE("(OH2)",IF(G46&gt;1,VALUE(G46),""))))),"]",IF(M46="","",IF(J46&gt;1,(CONCATENATE(VALUE(J46),"+")),"+"))))</f>
        <v/>
      </c>
    </row>
    <row r="47" s="4" customFormat="true" ht="14.05" hidden="false" customHeight="false" outlineLevel="0" collapsed="false">
      <c r="A47" s="5" t="n">
        <v>6</v>
      </c>
      <c r="B47" s="5" t="n">
        <v>0</v>
      </c>
      <c r="C47" s="5" t="n">
        <v>0</v>
      </c>
      <c r="D47" s="5" t="n">
        <v>6</v>
      </c>
      <c r="E47" s="5" t="n">
        <v>2</v>
      </c>
      <c r="F47" s="5" t="n">
        <v>5</v>
      </c>
      <c r="G47" s="5" t="n">
        <v>19</v>
      </c>
      <c r="H47" s="5" t="n">
        <v>0</v>
      </c>
      <c r="I47" s="5" t="n">
        <v>621</v>
      </c>
      <c r="J47" s="5" t="n">
        <v>9</v>
      </c>
      <c r="K47" s="6" t="n">
        <v>69</v>
      </c>
      <c r="L47" s="7" t="n">
        <v>69</v>
      </c>
      <c r="M47" s="5" t="str">
        <f aca="false">IF(K47="no cation","",IF(L47="","non-candidate",""))</f>
        <v/>
      </c>
      <c r="N47" s="5" t="str">
        <f aca="false">IF(M47="","",CONCATENATE("[",IF(M47="","",CONCATENATE("Al",IF(D47&gt;1,VALUE(D47),""),IF(E47=0,"",CONCATENATE(" O",IF(E47&gt;1,VALUE(E47),""))),IF(F47=0,"",CONCATENATE("(OH)",IF(F47&gt;1,VALUE(F47),""))),IF(G47=0,"",CONCATENATE("(OH2)",IF(G47&gt;1,VALUE(G47),""))))),"]",IF(M47="","",IF(J47&gt;1,(CONCATENATE(VALUE(J47),"+")),"+"))))</f>
        <v/>
      </c>
    </row>
    <row r="48" s="4" customFormat="true" ht="14.05" hidden="false" customHeight="false" outlineLevel="0" collapsed="false">
      <c r="A48" s="5" t="n">
        <v>6</v>
      </c>
      <c r="B48" s="5" t="n">
        <v>0</v>
      </c>
      <c r="C48" s="5" t="n">
        <v>0</v>
      </c>
      <c r="D48" s="5" t="n">
        <v>6</v>
      </c>
      <c r="E48" s="5" t="n">
        <v>4</v>
      </c>
      <c r="F48" s="5" t="n">
        <v>1</v>
      </c>
      <c r="G48" s="5" t="n">
        <v>21</v>
      </c>
      <c r="H48" s="5" t="n">
        <v>0</v>
      </c>
      <c r="I48" s="5" t="n">
        <v>621</v>
      </c>
      <c r="J48" s="5" t="n">
        <v>9</v>
      </c>
      <c r="K48" s="6" t="n">
        <v>69</v>
      </c>
      <c r="L48" s="7" t="n">
        <v>69</v>
      </c>
      <c r="M48" s="5" t="str">
        <f aca="false">IF(K48="no cation","",IF(L48="","non-candidate",""))</f>
        <v/>
      </c>
      <c r="N48" s="5" t="str">
        <f aca="false">IF(M48="","",CONCATENATE("[",IF(M48="","",CONCATENATE("Al",IF(D48&gt;1,VALUE(D48),""),IF(E48=0,"",CONCATENATE(" O",IF(E48&gt;1,VALUE(E48),""))),IF(F48=0,"",CONCATENATE("(OH)",IF(F48&gt;1,VALUE(F48),""))),IF(G48=0,"",CONCATENATE("(OH2)",IF(G48&gt;1,VALUE(G48),""))))),"]",IF(M48="","",IF(J48&gt;1,(CONCATENATE(VALUE(J48),"+")),"+"))))</f>
        <v/>
      </c>
    </row>
    <row r="49" s="4" customFormat="true" ht="14.05" hidden="false" customHeight="false" outlineLevel="0" collapsed="false">
      <c r="A49" s="5" t="n">
        <v>6</v>
      </c>
      <c r="B49" s="5" t="n">
        <v>0</v>
      </c>
      <c r="C49" s="5" t="n">
        <v>0</v>
      </c>
      <c r="D49" s="5" t="n">
        <v>4</v>
      </c>
      <c r="E49" s="5" t="n">
        <v>0</v>
      </c>
      <c r="F49" s="5" t="n">
        <v>6</v>
      </c>
      <c r="G49" s="5" t="n">
        <v>12</v>
      </c>
      <c r="H49" s="5" t="n">
        <v>0</v>
      </c>
      <c r="I49" s="5" t="n">
        <v>426</v>
      </c>
      <c r="J49" s="5" t="n">
        <v>6</v>
      </c>
      <c r="K49" s="6" t="n">
        <v>71</v>
      </c>
      <c r="L49" s="7" t="n">
        <v>71</v>
      </c>
      <c r="M49" s="5" t="str">
        <f aca="false">IF(K49="no cation","",IF(L49="","non-candidate",""))</f>
        <v/>
      </c>
      <c r="N49" s="5" t="str">
        <f aca="false">IF(M49="","",CONCATENATE("[",IF(M49="","",CONCATENATE("Al",IF(D49&gt;1,VALUE(D49),""),IF(E49=0,"",CONCATENATE(" O",IF(E49&gt;1,VALUE(E49),""))),IF(F49=0,"",CONCATENATE("(OH)",IF(F49&gt;1,VALUE(F49),""))),IF(G49=0,"",CONCATENATE("(OH2)",IF(G49&gt;1,VALUE(G49),""))))),"]",IF(M49="","",IF(J49&gt;1,(CONCATENATE(VALUE(J49),"+")),"+"))))</f>
        <v/>
      </c>
    </row>
    <row r="50" s="4" customFormat="true" ht="14.05" hidden="false" customHeight="false" outlineLevel="0" collapsed="false">
      <c r="A50" s="5" t="n">
        <v>6</v>
      </c>
      <c r="B50" s="5" t="n">
        <v>0</v>
      </c>
      <c r="C50" s="5" t="n">
        <v>0</v>
      </c>
      <c r="D50" s="5" t="n">
        <v>5</v>
      </c>
      <c r="E50" s="5" t="n">
        <v>0</v>
      </c>
      <c r="F50" s="5" t="n">
        <v>8</v>
      </c>
      <c r="G50" s="5" t="n">
        <v>14</v>
      </c>
      <c r="H50" s="5" t="n">
        <v>0</v>
      </c>
      <c r="I50" s="5" t="n">
        <v>523</v>
      </c>
      <c r="J50" s="5" t="n">
        <v>7</v>
      </c>
      <c r="K50" s="6" t="n">
        <v>74.7142857142857</v>
      </c>
      <c r="L50" s="7" t="n">
        <v>74.7142857142857</v>
      </c>
      <c r="M50" s="5" t="str">
        <f aca="false">IF(K50="no cation","",IF(L50="","non-candidate",""))</f>
        <v/>
      </c>
      <c r="N50" s="5" t="str">
        <f aca="false">IF(M50="","",CONCATENATE("[",IF(M50="","",CONCATENATE("Al",IF(D50&gt;1,VALUE(D50),""),IF(E50=0,"",CONCATENATE(" O",IF(E50&gt;1,VALUE(E50),""))),IF(F50=0,"",CONCATENATE("(OH)",IF(F50&gt;1,VALUE(F50),""))),IF(G50=0,"",CONCATENATE("(OH2)",IF(G50&gt;1,VALUE(G50),""))))),"]",IF(M50="","",IF(J50&gt;1,(CONCATENATE(VALUE(J50),"+")),"+"))))</f>
        <v/>
      </c>
    </row>
    <row r="51" s="4" customFormat="true" ht="14.05" hidden="false" customHeight="false" outlineLevel="0" collapsed="false">
      <c r="A51" s="5" t="n">
        <v>6</v>
      </c>
      <c r="B51" s="5" t="n">
        <v>0</v>
      </c>
      <c r="C51" s="5" t="n">
        <v>0</v>
      </c>
      <c r="D51" s="5" t="n">
        <v>5</v>
      </c>
      <c r="E51" s="5" t="n">
        <v>2</v>
      </c>
      <c r="F51" s="5" t="n">
        <v>4</v>
      </c>
      <c r="G51" s="5" t="n">
        <v>16</v>
      </c>
      <c r="H51" s="5" t="n">
        <v>0</v>
      </c>
      <c r="I51" s="5" t="n">
        <v>523</v>
      </c>
      <c r="J51" s="5" t="n">
        <v>7</v>
      </c>
      <c r="K51" s="6" t="n">
        <v>74.7142857142857</v>
      </c>
      <c r="L51" s="7" t="n">
        <v>74.7142857142857</v>
      </c>
      <c r="M51" s="5" t="str">
        <f aca="false">IF(K51="no cation","",IF(L51="","non-candidate",""))</f>
        <v/>
      </c>
      <c r="N51" s="5" t="str">
        <f aca="false">IF(M51="","",CONCATENATE("[",IF(M51="","",CONCATENATE("Al",IF(D51&gt;1,VALUE(D51),""),IF(E51=0,"",CONCATENATE(" O",IF(E51&gt;1,VALUE(E51),""))),IF(F51=0,"",CONCATENATE("(OH)",IF(F51&gt;1,VALUE(F51),""))),IF(G51=0,"",CONCATENATE("(OH2)",IF(G51&gt;1,VALUE(G51),""))))),"]",IF(M51="","",IF(J51&gt;1,(CONCATENATE(VALUE(J51),"+")),"+"))))</f>
        <v/>
      </c>
    </row>
    <row r="52" s="4" customFormat="true" ht="14.05" hidden="false" customHeight="false" outlineLevel="0" collapsed="false">
      <c r="A52" s="5" t="n">
        <v>6</v>
      </c>
      <c r="B52" s="5" t="n">
        <v>0</v>
      </c>
      <c r="C52" s="5" t="n">
        <v>0</v>
      </c>
      <c r="D52" s="5" t="n">
        <v>5</v>
      </c>
      <c r="E52" s="5" t="n">
        <v>4</v>
      </c>
      <c r="F52" s="5" t="n">
        <v>0</v>
      </c>
      <c r="G52" s="5" t="n">
        <v>18</v>
      </c>
      <c r="H52" s="5" t="n">
        <v>0</v>
      </c>
      <c r="I52" s="5" t="n">
        <v>523</v>
      </c>
      <c r="J52" s="5" t="n">
        <v>7</v>
      </c>
      <c r="K52" s="6" t="n">
        <v>74.7142857142857</v>
      </c>
      <c r="L52" s="7" t="n">
        <v>74.7142857142857</v>
      </c>
      <c r="M52" s="5" t="str">
        <f aca="false">IF(K52="no cation","",IF(L52="","non-candidate",""))</f>
        <v/>
      </c>
      <c r="N52" s="5" t="str">
        <f aca="false">IF(M52="","",CONCATENATE("[",IF(M52="","",CONCATENATE("Al",IF(D52&gt;1,VALUE(D52),""),IF(E52=0,"",CONCATENATE(" O",IF(E52&gt;1,VALUE(E52),""))),IF(F52=0,"",CONCATENATE("(OH)",IF(F52&gt;1,VALUE(F52),""))),IF(G52=0,"",CONCATENATE("(OH2)",IF(G52&gt;1,VALUE(G52),""))))),"]",IF(M52="","",IF(J52&gt;1,(CONCATENATE(VALUE(J52),"+")),"+"))))</f>
        <v/>
      </c>
    </row>
    <row r="53" s="4" customFormat="true" ht="14.05" hidden="false" customHeight="false" outlineLevel="0" collapsed="false">
      <c r="A53" s="5" t="n">
        <v>6</v>
      </c>
      <c r="B53" s="5" t="n">
        <v>0</v>
      </c>
      <c r="C53" s="5" t="n">
        <v>0</v>
      </c>
      <c r="D53" s="5" t="n">
        <v>2</v>
      </c>
      <c r="E53" s="5" t="n">
        <v>0</v>
      </c>
      <c r="F53" s="5" t="n">
        <v>3</v>
      </c>
      <c r="G53" s="5" t="n">
        <v>7</v>
      </c>
      <c r="H53" s="5" t="n">
        <v>0</v>
      </c>
      <c r="I53" s="5" t="n">
        <v>231</v>
      </c>
      <c r="J53" s="5" t="n">
        <v>3</v>
      </c>
      <c r="K53" s="6" t="n">
        <v>77</v>
      </c>
      <c r="L53" s="7" t="n">
        <v>77</v>
      </c>
      <c r="M53" s="5" t="str">
        <f aca="false">IF(K53="no cation","",IF(L53="","non-candidate",""))</f>
        <v/>
      </c>
      <c r="N53" s="5" t="str">
        <f aca="false">IF(M53="","",CONCATENATE("[",IF(M53="","",CONCATENATE("Al",IF(D53&gt;1,VALUE(D53),""),IF(E53=0,"",CONCATENATE(" O",IF(E53&gt;1,VALUE(E53),""))),IF(F53=0,"",CONCATENATE("(OH)",IF(F53&gt;1,VALUE(F53),""))),IF(G53=0,"",CONCATENATE("(OH2)",IF(G53&gt;1,VALUE(G53),""))))),"]",IF(M53="","",IF(J53&gt;1,(CONCATENATE(VALUE(J53),"+")),"+"))))</f>
        <v/>
      </c>
    </row>
    <row r="54" s="4" customFormat="true" ht="14.05" hidden="false" customHeight="false" outlineLevel="0" collapsed="false">
      <c r="A54" s="5" t="n">
        <v>6</v>
      </c>
      <c r="B54" s="5" t="n">
        <v>0</v>
      </c>
      <c r="C54" s="5" t="n">
        <v>0</v>
      </c>
      <c r="D54" s="5" t="n">
        <v>6</v>
      </c>
      <c r="E54" s="5" t="n">
        <v>0</v>
      </c>
      <c r="F54" s="5" t="n">
        <v>10</v>
      </c>
      <c r="G54" s="5" t="n">
        <v>16</v>
      </c>
      <c r="H54" s="5" t="n">
        <v>0</v>
      </c>
      <c r="I54" s="5" t="n">
        <v>620</v>
      </c>
      <c r="J54" s="5" t="n">
        <v>8</v>
      </c>
      <c r="K54" s="6" t="n">
        <v>77.5</v>
      </c>
      <c r="L54" s="7" t="n">
        <v>77.5</v>
      </c>
      <c r="M54" s="5" t="str">
        <f aca="false">IF(K54="no cation","",IF(L54="","non-candidate",""))</f>
        <v/>
      </c>
      <c r="N54" s="5" t="str">
        <f aca="false">IF(M54="","",CONCATENATE("[",IF(M54="","",CONCATENATE("Al",IF(D54&gt;1,VALUE(D54),""),IF(E54=0,"",CONCATENATE(" O",IF(E54&gt;1,VALUE(E54),""))),IF(F54=0,"",CONCATENATE("(OH)",IF(F54&gt;1,VALUE(F54),""))),IF(G54=0,"",CONCATENATE("(OH2)",IF(G54&gt;1,VALUE(G54),""))))),"]",IF(M54="","",IF(J54&gt;1,(CONCATENATE(VALUE(J54),"+")),"+"))))</f>
        <v/>
      </c>
    </row>
    <row r="55" s="4" customFormat="true" ht="14.05" hidden="false" customHeight="false" outlineLevel="0" collapsed="false">
      <c r="A55" s="5" t="n">
        <v>6</v>
      </c>
      <c r="B55" s="5" t="n">
        <v>0</v>
      </c>
      <c r="C55" s="5" t="n">
        <v>0</v>
      </c>
      <c r="D55" s="5" t="n">
        <v>6</v>
      </c>
      <c r="E55" s="5" t="n">
        <v>2</v>
      </c>
      <c r="F55" s="5" t="n">
        <v>6</v>
      </c>
      <c r="G55" s="5" t="n">
        <v>18</v>
      </c>
      <c r="H55" s="5" t="n">
        <v>0</v>
      </c>
      <c r="I55" s="5" t="n">
        <v>620</v>
      </c>
      <c r="J55" s="5" t="n">
        <v>8</v>
      </c>
      <c r="K55" s="6" t="n">
        <v>77.5</v>
      </c>
      <c r="L55" s="7" t="n">
        <v>77.5</v>
      </c>
      <c r="M55" s="5" t="str">
        <f aca="false">IF(K55="no cation","",IF(L55="","non-candidate",""))</f>
        <v/>
      </c>
      <c r="N55" s="5" t="str">
        <f aca="false">IF(M55="","",CONCATENATE("[",IF(M55="","",CONCATENATE("Al",IF(D55&gt;1,VALUE(D55),""),IF(E55=0,"",CONCATENATE(" O",IF(E55&gt;1,VALUE(E55),""))),IF(F55=0,"",CONCATENATE("(OH)",IF(F55&gt;1,VALUE(F55),""))),IF(G55=0,"",CONCATENATE("(OH2)",IF(G55&gt;1,VALUE(G55),""))))),"]",IF(M55="","",IF(J55&gt;1,(CONCATENATE(VALUE(J55),"+")),"+"))))</f>
        <v/>
      </c>
    </row>
    <row r="56" s="4" customFormat="true" ht="14.05" hidden="false" customHeight="false" outlineLevel="0" collapsed="false">
      <c r="A56" s="5" t="n">
        <v>6</v>
      </c>
      <c r="B56" s="5" t="n">
        <v>0</v>
      </c>
      <c r="C56" s="5" t="n">
        <v>0</v>
      </c>
      <c r="D56" s="5" t="n">
        <v>6</v>
      </c>
      <c r="E56" s="5" t="n">
        <v>4</v>
      </c>
      <c r="F56" s="5" t="n">
        <v>2</v>
      </c>
      <c r="G56" s="5" t="n">
        <v>20</v>
      </c>
      <c r="H56" s="5" t="n">
        <v>0</v>
      </c>
      <c r="I56" s="5" t="n">
        <v>620</v>
      </c>
      <c r="J56" s="5" t="n">
        <v>8</v>
      </c>
      <c r="K56" s="6" t="n">
        <v>77.5</v>
      </c>
      <c r="L56" s="7" t="n">
        <v>77.5</v>
      </c>
      <c r="M56" s="5" t="str">
        <f aca="false">IF(K56="no cation","",IF(L56="","non-candidate",""))</f>
        <v/>
      </c>
      <c r="N56" s="5" t="str">
        <f aca="false">IF(M56="","",CONCATENATE("[",IF(M56="","",CONCATENATE("Al",IF(D56&gt;1,VALUE(D56),""),IF(E56=0,"",CONCATENATE(" O",IF(E56&gt;1,VALUE(E56),""))),IF(F56=0,"",CONCATENATE("(OH)",IF(F56&gt;1,VALUE(F56),""))),IF(G56=0,"",CONCATENATE("(OH2)",IF(G56&gt;1,VALUE(G56),""))))),"]",IF(M56="","",IF(J56&gt;1,(CONCATENATE(VALUE(J56),"+")),"+"))))</f>
        <v/>
      </c>
    </row>
    <row r="57" s="4" customFormat="true" ht="14.05" hidden="false" customHeight="false" outlineLevel="0" collapsed="false">
      <c r="A57" s="3" t="n">
        <v>6</v>
      </c>
      <c r="B57" s="5" t="n">
        <v>0</v>
      </c>
      <c r="C57" s="5" t="n">
        <v>0</v>
      </c>
      <c r="D57" s="3" t="n">
        <v>3</v>
      </c>
      <c r="E57" s="3" t="n">
        <v>0</v>
      </c>
      <c r="F57" s="5" t="n">
        <v>5</v>
      </c>
      <c r="G57" s="5" t="n">
        <v>9</v>
      </c>
      <c r="H57" s="5" t="n">
        <v>0</v>
      </c>
      <c r="I57" s="5" t="n">
        <v>328</v>
      </c>
      <c r="J57" s="5" t="n">
        <v>4</v>
      </c>
      <c r="K57" s="6" t="n">
        <v>82</v>
      </c>
      <c r="L57" s="7" t="n">
        <v>82</v>
      </c>
      <c r="M57" s="5" t="str">
        <f aca="false">IF(K57="no cation","",IF(L57="","non-candidate",""))</f>
        <v/>
      </c>
      <c r="N57" s="5" t="str">
        <f aca="false">IF(M57="","",CONCATENATE("[",IF(M57="","",CONCATENATE("Al",IF(D57&gt;1,VALUE(D57),""),IF(E57=0,"",CONCATENATE(" O",IF(E57&gt;1,VALUE(E57),""))),IF(F57=0,"",CONCATENATE("(OH)",IF(F57&gt;1,VALUE(F57),""))),IF(G57=0,"",CONCATENATE("(OH2)",IF(G57&gt;1,VALUE(G57),""))))),"]",IF(M57="","",IF(J57&gt;1,(CONCATENATE(VALUE(J57),"+")),"+"))))</f>
        <v/>
      </c>
    </row>
    <row r="58" s="4" customFormat="true" ht="14.05" hidden="false" customHeight="false" outlineLevel="0" collapsed="false">
      <c r="A58" s="3" t="n">
        <v>6</v>
      </c>
      <c r="B58" s="5" t="n">
        <v>0</v>
      </c>
      <c r="C58" s="5" t="n">
        <v>0</v>
      </c>
      <c r="D58" s="3" t="n">
        <v>3</v>
      </c>
      <c r="E58" s="3" t="n">
        <v>2</v>
      </c>
      <c r="F58" s="5" t="n">
        <v>1</v>
      </c>
      <c r="G58" s="5" t="n">
        <v>11</v>
      </c>
      <c r="H58" s="5" t="n">
        <v>0</v>
      </c>
      <c r="I58" s="5" t="n">
        <v>328</v>
      </c>
      <c r="J58" s="5" t="n">
        <v>4</v>
      </c>
      <c r="K58" s="6" t="n">
        <v>82</v>
      </c>
      <c r="L58" s="7" t="n">
        <v>82</v>
      </c>
      <c r="M58" s="5" t="str">
        <f aca="false">IF(K58="no cation","",IF(L58="","non-candidate",""))</f>
        <v/>
      </c>
      <c r="N58" s="5" t="str">
        <f aca="false">IF(M58="","",CONCATENATE("[",IF(M58="","",CONCATENATE("Al",IF(D58&gt;1,VALUE(D58),""),IF(E58=0,"",CONCATENATE(" O",IF(E58&gt;1,VALUE(E58),""))),IF(F58=0,"",CONCATENATE("(OH)",IF(F58&gt;1,VALUE(F58),""))),IF(G58=0,"",CONCATENATE("(OH2)",IF(G58&gt;1,VALUE(G58),""))))),"]",IF(M58="","",IF(J58&gt;1,(CONCATENATE(VALUE(J58),"+")),"+"))))</f>
        <v/>
      </c>
    </row>
    <row r="59" s="4" customFormat="true" ht="14.05" hidden="false" customHeight="false" outlineLevel="0" collapsed="false">
      <c r="A59" s="5" t="n">
        <v>6</v>
      </c>
      <c r="B59" s="5" t="n">
        <v>0</v>
      </c>
      <c r="C59" s="5" t="n">
        <v>0</v>
      </c>
      <c r="D59" s="5" t="n">
        <v>4</v>
      </c>
      <c r="E59" s="5" t="n">
        <v>0</v>
      </c>
      <c r="F59" s="5" t="n">
        <v>7</v>
      </c>
      <c r="G59" s="5" t="n">
        <v>11</v>
      </c>
      <c r="H59" s="5" t="n">
        <v>0</v>
      </c>
      <c r="I59" s="5" t="n">
        <v>425</v>
      </c>
      <c r="J59" s="5" t="n">
        <v>5</v>
      </c>
      <c r="K59" s="6" t="n">
        <v>85</v>
      </c>
      <c r="L59" s="7" t="n">
        <v>85</v>
      </c>
      <c r="M59" s="5" t="str">
        <f aca="false">IF(K59="no cation","",IF(L59="","non-candidate",""))</f>
        <v/>
      </c>
      <c r="N59" s="5" t="str">
        <f aca="false">IF(M59="","",CONCATENATE("[",IF(M59="","",CONCATENATE("Al",IF(D59&gt;1,VALUE(D59),""),IF(E59=0,"",CONCATENATE(" O",IF(E59&gt;1,VALUE(E59),""))),IF(F59=0,"",CONCATENATE("(OH)",IF(F59&gt;1,VALUE(F59),""))),IF(G59=0,"",CONCATENATE("(OH2)",IF(G59&gt;1,VALUE(G59),""))))),"]",IF(M59="","",IF(J59&gt;1,(CONCATENATE(VALUE(J59),"+")),"+"))))</f>
        <v/>
      </c>
    </row>
    <row r="60" s="4" customFormat="true" ht="14.05" hidden="false" customHeight="false" outlineLevel="0" collapsed="false">
      <c r="A60" s="5" t="n">
        <v>6</v>
      </c>
      <c r="B60" s="5" t="n">
        <v>0</v>
      </c>
      <c r="C60" s="5" t="n">
        <v>0</v>
      </c>
      <c r="D60" s="5" t="n">
        <v>5</v>
      </c>
      <c r="E60" s="5" t="n">
        <v>0</v>
      </c>
      <c r="F60" s="5" t="n">
        <v>9</v>
      </c>
      <c r="G60" s="5" t="n">
        <v>13</v>
      </c>
      <c r="H60" s="5" t="n">
        <v>0</v>
      </c>
      <c r="I60" s="5" t="n">
        <v>522</v>
      </c>
      <c r="J60" s="5" t="n">
        <v>6</v>
      </c>
      <c r="K60" s="6" t="n">
        <v>87</v>
      </c>
      <c r="L60" s="7" t="n">
        <v>87</v>
      </c>
      <c r="M60" s="5" t="str">
        <f aca="false">IF(K60="no cation","",IF(L60="","non-candidate",""))</f>
        <v/>
      </c>
      <c r="N60" s="5" t="str">
        <f aca="false">IF(M60="","",CONCATENATE("[",IF(M60="","",CONCATENATE("Al",IF(D60&gt;1,VALUE(D60),""),IF(E60=0,"",CONCATENATE(" O",IF(E60&gt;1,VALUE(E60),""))),IF(F60=0,"",CONCATENATE("(OH)",IF(F60&gt;1,VALUE(F60),""))),IF(G60=0,"",CONCATENATE("(OH2)",IF(G60&gt;1,VALUE(G60),""))))),"]",IF(M60="","",IF(J60&gt;1,(CONCATENATE(VALUE(J60),"+")),"+"))))</f>
        <v/>
      </c>
    </row>
    <row r="61" s="4" customFormat="true" ht="14.05" hidden="false" customHeight="false" outlineLevel="0" collapsed="false">
      <c r="A61" s="5" t="n">
        <v>6</v>
      </c>
      <c r="B61" s="5" t="n">
        <v>0</v>
      </c>
      <c r="C61" s="5" t="n">
        <v>0</v>
      </c>
      <c r="D61" s="5" t="n">
        <v>5</v>
      </c>
      <c r="E61" s="5" t="n">
        <v>2</v>
      </c>
      <c r="F61" s="5" t="n">
        <v>5</v>
      </c>
      <c r="G61" s="5" t="n">
        <v>15</v>
      </c>
      <c r="H61" s="5" t="n">
        <v>0</v>
      </c>
      <c r="I61" s="5" t="n">
        <v>522</v>
      </c>
      <c r="J61" s="5" t="n">
        <v>6</v>
      </c>
      <c r="K61" s="6" t="n">
        <v>87</v>
      </c>
      <c r="L61" s="7" t="n">
        <v>87</v>
      </c>
      <c r="M61" s="5" t="str">
        <f aca="false">IF(K61="no cation","",IF(L61="","non-candidate",""))</f>
        <v/>
      </c>
      <c r="N61" s="5" t="str">
        <f aca="false">IF(M61="","",CONCATENATE("[",IF(M61="","",CONCATENATE("Al",IF(D61&gt;1,VALUE(D61),""),IF(E61=0,"",CONCATENATE(" O",IF(E61&gt;1,VALUE(E61),""))),IF(F61=0,"",CONCATENATE("(OH)",IF(F61&gt;1,VALUE(F61),""))),IF(G61=0,"",CONCATENATE("(OH2)",IF(G61&gt;1,VALUE(G61),""))))),"]",IF(M61="","",IF(J61&gt;1,(CONCATENATE(VALUE(J61),"+")),"+"))))</f>
        <v/>
      </c>
    </row>
    <row r="62" s="4" customFormat="true" ht="14.05" hidden="false" customHeight="false" outlineLevel="0" collapsed="false">
      <c r="A62" s="5" t="n">
        <v>6</v>
      </c>
      <c r="B62" s="5" t="n">
        <v>0</v>
      </c>
      <c r="C62" s="5" t="n">
        <v>0</v>
      </c>
      <c r="D62" s="5" t="n">
        <v>5</v>
      </c>
      <c r="E62" s="5" t="n">
        <v>4</v>
      </c>
      <c r="F62" s="5" t="n">
        <v>1</v>
      </c>
      <c r="G62" s="5" t="n">
        <v>17</v>
      </c>
      <c r="H62" s="5" t="n">
        <v>0</v>
      </c>
      <c r="I62" s="5" t="n">
        <v>522</v>
      </c>
      <c r="J62" s="5" t="n">
        <v>6</v>
      </c>
      <c r="K62" s="6" t="n">
        <v>87</v>
      </c>
      <c r="L62" s="7" t="n">
        <v>87</v>
      </c>
      <c r="M62" s="5" t="str">
        <f aca="false">IF(K62="no cation","",IF(L62="","non-candidate",""))</f>
        <v/>
      </c>
      <c r="N62" s="5" t="str">
        <f aca="false">IF(M62="","",CONCATENATE("[",IF(M62="","",CONCATENATE("Al",IF(D62&gt;1,VALUE(D62),""),IF(E62=0,"",CONCATENATE(" O",IF(E62&gt;1,VALUE(E62),""))),IF(F62=0,"",CONCATENATE("(OH)",IF(F62&gt;1,VALUE(F62),""))),IF(G62=0,"",CONCATENATE("(OH2)",IF(G62&gt;1,VALUE(G62),""))))),"]",IF(M62="","",IF(J62&gt;1,(CONCATENATE(VALUE(J62),"+")),"+"))))</f>
        <v/>
      </c>
    </row>
    <row r="63" s="4" customFormat="true" ht="14.05" hidden="false" customHeight="false" outlineLevel="0" collapsed="false">
      <c r="A63" s="5" t="n">
        <v>6</v>
      </c>
      <c r="B63" s="5" t="n">
        <v>0</v>
      </c>
      <c r="C63" s="5" t="n">
        <v>0</v>
      </c>
      <c r="D63" s="5" t="n">
        <v>6</v>
      </c>
      <c r="E63" s="5" t="n">
        <v>0</v>
      </c>
      <c r="F63" s="5" t="n">
        <v>11</v>
      </c>
      <c r="G63" s="5" t="n">
        <v>15</v>
      </c>
      <c r="H63" s="5" t="n">
        <v>0</v>
      </c>
      <c r="I63" s="5" t="n">
        <v>619</v>
      </c>
      <c r="J63" s="5" t="n">
        <v>7</v>
      </c>
      <c r="K63" s="6" t="n">
        <v>88.4285714285714</v>
      </c>
      <c r="L63" s="7" t="n">
        <v>88.4285714285714</v>
      </c>
      <c r="M63" s="5" t="str">
        <f aca="false">IF(K63="no cation","",IF(L63="","non-candidate",""))</f>
        <v/>
      </c>
      <c r="N63" s="5" t="str">
        <f aca="false">IF(M63="","",CONCATENATE("[",IF(M63="","",CONCATENATE("Al",IF(D63&gt;1,VALUE(D63),""),IF(E63=0,"",CONCATENATE(" O",IF(E63&gt;1,VALUE(E63),""))),IF(F63=0,"",CONCATENATE("(OH)",IF(F63&gt;1,VALUE(F63),""))),IF(G63=0,"",CONCATENATE("(OH2)",IF(G63&gt;1,VALUE(G63),""))))),"]",IF(M63="","",IF(J63&gt;1,(CONCATENATE(VALUE(J63),"+")),"+"))))</f>
        <v/>
      </c>
    </row>
    <row r="64" s="4" customFormat="true" ht="14.05" hidden="false" customHeight="false" outlineLevel="0" collapsed="false">
      <c r="A64" s="5" t="n">
        <v>6</v>
      </c>
      <c r="B64" s="5" t="n">
        <v>0</v>
      </c>
      <c r="C64" s="5" t="n">
        <v>0</v>
      </c>
      <c r="D64" s="5" t="n">
        <v>6</v>
      </c>
      <c r="E64" s="5" t="n">
        <v>2</v>
      </c>
      <c r="F64" s="5" t="n">
        <v>7</v>
      </c>
      <c r="G64" s="5" t="n">
        <v>17</v>
      </c>
      <c r="H64" s="5" t="n">
        <v>0</v>
      </c>
      <c r="I64" s="5" t="n">
        <v>619</v>
      </c>
      <c r="J64" s="5" t="n">
        <v>7</v>
      </c>
      <c r="K64" s="6" t="n">
        <v>88.4285714285714</v>
      </c>
      <c r="L64" s="7" t="n">
        <v>88.4285714285714</v>
      </c>
      <c r="M64" s="5" t="str">
        <f aca="false">IF(K64="no cation","",IF(L64="","non-candidate",""))</f>
        <v/>
      </c>
      <c r="N64" s="5" t="str">
        <f aca="false">IF(M64="","",CONCATENATE("[",IF(M64="","",CONCATENATE("Al",IF(D64&gt;1,VALUE(D64),""),IF(E64=0,"",CONCATENATE(" O",IF(E64&gt;1,VALUE(E64),""))),IF(F64=0,"",CONCATENATE("(OH)",IF(F64&gt;1,VALUE(F64),""))),IF(G64=0,"",CONCATENATE("(OH2)",IF(G64&gt;1,VALUE(G64),""))))),"]",IF(M64="","",IF(J64&gt;1,(CONCATENATE(VALUE(J64),"+")),"+"))))</f>
        <v/>
      </c>
    </row>
    <row r="65" s="4" customFormat="true" ht="14.05" hidden="false" customHeight="false" outlineLevel="0" collapsed="false">
      <c r="A65" s="5" t="n">
        <v>6</v>
      </c>
      <c r="B65" s="5" t="n">
        <v>0</v>
      </c>
      <c r="C65" s="5" t="n">
        <v>0</v>
      </c>
      <c r="D65" s="5" t="n">
        <v>6</v>
      </c>
      <c r="E65" s="5" t="n">
        <v>4</v>
      </c>
      <c r="F65" s="5" t="n">
        <v>3</v>
      </c>
      <c r="G65" s="5" t="n">
        <v>19</v>
      </c>
      <c r="H65" s="5" t="n">
        <v>0</v>
      </c>
      <c r="I65" s="5" t="n">
        <v>619</v>
      </c>
      <c r="J65" s="5" t="n">
        <v>7</v>
      </c>
      <c r="K65" s="6" t="n">
        <v>88.4285714285714</v>
      </c>
      <c r="L65" s="7" t="n">
        <v>88.4285714285714</v>
      </c>
      <c r="M65" s="5" t="str">
        <f aca="false">IF(K65="no cation","",IF(L65="","non-candidate",""))</f>
        <v/>
      </c>
      <c r="N65" s="5" t="str">
        <f aca="false">IF(M65="","",CONCATENATE("[",IF(M65="","",CONCATENATE("Al",IF(D65&gt;1,VALUE(D65),""),IF(E65=0,"",CONCATENATE(" O",IF(E65&gt;1,VALUE(E65),""))),IF(F65=0,"",CONCATENATE("(OH)",IF(F65&gt;1,VALUE(F65),""))),IF(G65=0,"",CONCATENATE("(OH2)",IF(G65&gt;1,VALUE(G65),""))))),"]",IF(M65="","",IF(J65&gt;1,(CONCATENATE(VALUE(J65),"+")),"+"))))</f>
        <v/>
      </c>
    </row>
    <row r="66" s="4" customFormat="true" ht="14.05" hidden="false" customHeight="false" outlineLevel="0" collapsed="false">
      <c r="A66" s="5" t="n">
        <v>6</v>
      </c>
      <c r="B66" s="5" t="n">
        <v>0</v>
      </c>
      <c r="C66" s="5" t="n">
        <v>0</v>
      </c>
      <c r="D66" s="5" t="n">
        <v>6</v>
      </c>
      <c r="E66" s="5" t="n">
        <v>0</v>
      </c>
      <c r="F66" s="5" t="n">
        <v>12</v>
      </c>
      <c r="G66" s="5" t="n">
        <v>14</v>
      </c>
      <c r="H66" s="5" t="n">
        <v>0</v>
      </c>
      <c r="I66" s="5" t="n">
        <v>618</v>
      </c>
      <c r="J66" s="5" t="n">
        <v>6</v>
      </c>
      <c r="K66" s="6" t="n">
        <v>103</v>
      </c>
      <c r="L66" s="7" t="n">
        <v>103</v>
      </c>
      <c r="M66" s="5" t="str">
        <f aca="false">IF(K66="no cation","",IF(L66="","non-candidate",""))</f>
        <v/>
      </c>
      <c r="N66" s="5" t="str">
        <f aca="false">IF(M66="","",CONCATENATE("[",IF(M66="","",CONCATENATE("Al",IF(D66&gt;1,VALUE(D66),""),IF(E66=0,"",CONCATENATE(" O",IF(E66&gt;1,VALUE(E66),""))),IF(F66=0,"",CONCATENATE("(OH)",IF(F66&gt;1,VALUE(F66),""))),IF(G66=0,"",CONCATENATE("(OH2)",IF(G66&gt;1,VALUE(G66),""))))),"]",IF(M66="","",IF(J66&gt;1,(CONCATENATE(VALUE(J66),"+")),"+"))))</f>
        <v/>
      </c>
    </row>
    <row r="67" s="4" customFormat="true" ht="14.05" hidden="false" customHeight="false" outlineLevel="0" collapsed="false">
      <c r="A67" s="5" t="n">
        <v>6</v>
      </c>
      <c r="B67" s="5" t="n">
        <v>0</v>
      </c>
      <c r="C67" s="5" t="n">
        <v>0</v>
      </c>
      <c r="D67" s="5" t="n">
        <v>6</v>
      </c>
      <c r="E67" s="5" t="n">
        <v>2</v>
      </c>
      <c r="F67" s="5" t="n">
        <v>8</v>
      </c>
      <c r="G67" s="5" t="n">
        <v>16</v>
      </c>
      <c r="H67" s="5" t="n">
        <v>0</v>
      </c>
      <c r="I67" s="5" t="n">
        <v>618</v>
      </c>
      <c r="J67" s="5" t="n">
        <v>6</v>
      </c>
      <c r="K67" s="6" t="n">
        <v>103</v>
      </c>
      <c r="L67" s="7" t="n">
        <v>103</v>
      </c>
      <c r="M67" s="5" t="str">
        <f aca="false">IF(K67="no cation","",IF(L67="","non-candidate",""))</f>
        <v/>
      </c>
      <c r="N67" s="5" t="str">
        <f aca="false">IF(M67="","",CONCATENATE("[",IF(M67="","",CONCATENATE("Al",IF(D67&gt;1,VALUE(D67),""),IF(E67=0,"",CONCATENATE(" O",IF(E67&gt;1,VALUE(E67),""))),IF(F67=0,"",CONCATENATE("(OH)",IF(F67&gt;1,VALUE(F67),""))),IF(G67=0,"",CONCATENATE("(OH2)",IF(G67&gt;1,VALUE(G67),""))))),"]",IF(M67="","",IF(J67&gt;1,(CONCATENATE(VALUE(J67),"+")),"+"))))</f>
        <v/>
      </c>
    </row>
    <row r="68" s="4" customFormat="true" ht="14.05" hidden="false" customHeight="false" outlineLevel="0" collapsed="false">
      <c r="A68" s="5" t="n">
        <v>6</v>
      </c>
      <c r="B68" s="5" t="n">
        <v>0</v>
      </c>
      <c r="C68" s="5" t="n">
        <v>0</v>
      </c>
      <c r="D68" s="5" t="n">
        <v>6</v>
      </c>
      <c r="E68" s="5" t="n">
        <v>4</v>
      </c>
      <c r="F68" s="5" t="n">
        <v>4</v>
      </c>
      <c r="G68" s="5" t="n">
        <v>18</v>
      </c>
      <c r="H68" s="5" t="n">
        <v>0</v>
      </c>
      <c r="I68" s="5" t="n">
        <v>618</v>
      </c>
      <c r="J68" s="5" t="n">
        <v>6</v>
      </c>
      <c r="K68" s="6" t="n">
        <v>103</v>
      </c>
      <c r="L68" s="7" t="n">
        <v>103</v>
      </c>
      <c r="M68" s="5" t="str">
        <f aca="false">IF(K68="no cation","",IF(L68="","non-candidate",""))</f>
        <v/>
      </c>
      <c r="N68" s="5" t="str">
        <f aca="false">IF(M68="","",CONCATENATE("[",IF(M68="","",CONCATENATE("Al",IF(D68&gt;1,VALUE(D68),""),IF(E68=0,"",CONCATENATE(" O",IF(E68&gt;1,VALUE(E68),""))),IF(F68=0,"",CONCATENATE("(OH)",IF(F68&gt;1,VALUE(F68),""))),IF(G68=0,"",CONCATENATE("(OH2)",IF(G68&gt;1,VALUE(G68),""))))),"]",IF(M68="","",IF(J68&gt;1,(CONCATENATE(VALUE(J68),"+")),"+"))))</f>
        <v/>
      </c>
    </row>
    <row r="69" s="4" customFormat="true" ht="14.05" hidden="false" customHeight="false" outlineLevel="0" collapsed="false">
      <c r="A69" s="5" t="n">
        <v>6</v>
      </c>
      <c r="B69" s="5" t="n">
        <v>0</v>
      </c>
      <c r="C69" s="5" t="n">
        <v>0</v>
      </c>
      <c r="D69" s="5" t="n">
        <v>6</v>
      </c>
      <c r="E69" s="5" t="n">
        <v>6</v>
      </c>
      <c r="F69" s="5" t="n">
        <v>0</v>
      </c>
      <c r="G69" s="5" t="n">
        <v>20</v>
      </c>
      <c r="H69" s="5" t="n">
        <v>0</v>
      </c>
      <c r="I69" s="5" t="n">
        <v>618</v>
      </c>
      <c r="J69" s="5" t="n">
        <v>6</v>
      </c>
      <c r="K69" s="6" t="n">
        <v>103</v>
      </c>
      <c r="L69" s="7" t="n">
        <v>103</v>
      </c>
      <c r="M69" s="5" t="str">
        <f aca="false">IF(K69="no cation","",IF(L69="","non-candidate",""))</f>
        <v/>
      </c>
      <c r="N69" s="5" t="str">
        <f aca="false">IF(M69="","",CONCATENATE("[",IF(M69="","",CONCATENATE("Al",IF(D69&gt;1,VALUE(D69),""),IF(E69=0,"",CONCATENATE(" O",IF(E69&gt;1,VALUE(E69),""))),IF(F69=0,"",CONCATENATE("(OH)",IF(F69&gt;1,VALUE(F69),""))),IF(G69=0,"",CONCATENATE("(OH2)",IF(G69&gt;1,VALUE(G69),""))))),"]",IF(M69="","",IF(J69&gt;1,(CONCATENATE(VALUE(J69),"+")),"+"))))</f>
        <v/>
      </c>
    </row>
    <row r="70" s="4" customFormat="true" ht="14.05" hidden="false" customHeight="false" outlineLevel="0" collapsed="false">
      <c r="A70" s="5" t="n">
        <v>6</v>
      </c>
      <c r="B70" s="5" t="n">
        <v>0</v>
      </c>
      <c r="C70" s="5" t="n">
        <v>0</v>
      </c>
      <c r="D70" s="5" t="n">
        <v>5</v>
      </c>
      <c r="E70" s="5" t="n">
        <v>0</v>
      </c>
      <c r="F70" s="5" t="n">
        <v>10</v>
      </c>
      <c r="G70" s="5" t="n">
        <v>12</v>
      </c>
      <c r="H70" s="5" t="n">
        <v>0</v>
      </c>
      <c r="I70" s="5" t="n">
        <v>521</v>
      </c>
      <c r="J70" s="5" t="n">
        <v>5</v>
      </c>
      <c r="K70" s="6" t="n">
        <v>104.2</v>
      </c>
      <c r="L70" s="7" t="n">
        <v>104.2</v>
      </c>
      <c r="M70" s="5" t="str">
        <f aca="false">IF(K70="no cation","",IF(L70="","non-candidate",""))</f>
        <v/>
      </c>
      <c r="N70" s="5" t="str">
        <f aca="false">IF(M70="","",CONCATENATE("[",IF(M70="","",CONCATENATE("Al",IF(D70&gt;1,VALUE(D70),""),IF(E70=0,"",CONCATENATE(" O",IF(E70&gt;1,VALUE(E70),""))),IF(F70=0,"",CONCATENATE("(OH)",IF(F70&gt;1,VALUE(F70),""))),IF(G70=0,"",CONCATENATE("(OH2)",IF(G70&gt;1,VALUE(G70),""))))),"]",IF(M70="","",IF(J70&gt;1,(CONCATENATE(VALUE(J70),"+")),"+"))))</f>
        <v/>
      </c>
    </row>
    <row r="71" s="4" customFormat="true" ht="14.05" hidden="false" customHeight="false" outlineLevel="0" collapsed="false">
      <c r="A71" s="5" t="n">
        <v>6</v>
      </c>
      <c r="B71" s="5" t="n">
        <v>0</v>
      </c>
      <c r="C71" s="5" t="n">
        <v>0</v>
      </c>
      <c r="D71" s="5" t="n">
        <v>5</v>
      </c>
      <c r="E71" s="5" t="n">
        <v>2</v>
      </c>
      <c r="F71" s="5" t="n">
        <v>6</v>
      </c>
      <c r="G71" s="5" t="n">
        <v>14</v>
      </c>
      <c r="H71" s="5" t="n">
        <v>0</v>
      </c>
      <c r="I71" s="5" t="n">
        <v>521</v>
      </c>
      <c r="J71" s="5" t="n">
        <v>5</v>
      </c>
      <c r="K71" s="6" t="n">
        <v>104.2</v>
      </c>
      <c r="L71" s="7" t="n">
        <v>104.2</v>
      </c>
      <c r="M71" s="5" t="str">
        <f aca="false">IF(K71="no cation","",IF(L71="","non-candidate",""))</f>
        <v/>
      </c>
      <c r="N71" s="5" t="str">
        <f aca="false">IF(M71="","",CONCATENATE("[",IF(M71="","",CONCATENATE("Al",IF(D71&gt;1,VALUE(D71),""),IF(E71=0,"",CONCATENATE(" O",IF(E71&gt;1,VALUE(E71),""))),IF(F71=0,"",CONCATENATE("(OH)",IF(F71&gt;1,VALUE(F71),""))),IF(G71=0,"",CONCATENATE("(OH2)",IF(G71&gt;1,VALUE(G71),""))))),"]",IF(M71="","",IF(J71&gt;1,(CONCATENATE(VALUE(J71),"+")),"+"))))</f>
        <v/>
      </c>
    </row>
    <row r="72" s="4" customFormat="true" ht="14.05" hidden="false" customHeight="false" outlineLevel="0" collapsed="false">
      <c r="A72" s="5" t="n">
        <v>6</v>
      </c>
      <c r="B72" s="5" t="n">
        <v>0</v>
      </c>
      <c r="C72" s="5" t="n">
        <v>0</v>
      </c>
      <c r="D72" s="5" t="n">
        <v>5</v>
      </c>
      <c r="E72" s="5" t="n">
        <v>4</v>
      </c>
      <c r="F72" s="5" t="n">
        <v>2</v>
      </c>
      <c r="G72" s="5" t="n">
        <v>16</v>
      </c>
      <c r="H72" s="5" t="n">
        <v>0</v>
      </c>
      <c r="I72" s="5" t="n">
        <v>521</v>
      </c>
      <c r="J72" s="5" t="n">
        <v>5</v>
      </c>
      <c r="K72" s="6" t="n">
        <v>104.2</v>
      </c>
      <c r="L72" s="7" t="n">
        <v>104.2</v>
      </c>
      <c r="M72" s="5" t="str">
        <f aca="false">IF(K72="no cation","",IF(L72="","non-candidate",""))</f>
        <v/>
      </c>
      <c r="N72" s="5" t="str">
        <f aca="false">IF(M72="","",CONCATENATE("[",IF(M72="","",CONCATENATE("Al",IF(D72&gt;1,VALUE(D72),""),IF(E72=0,"",CONCATENATE(" O",IF(E72&gt;1,VALUE(E72),""))),IF(F72=0,"",CONCATENATE("(OH)",IF(F72&gt;1,VALUE(F72),""))),IF(G72=0,"",CONCATENATE("(OH2)",IF(G72&gt;1,VALUE(G72),""))))),"]",IF(M72="","",IF(J72&gt;1,(CONCATENATE(VALUE(J72),"+")),"+"))))</f>
        <v/>
      </c>
    </row>
    <row r="73" s="4" customFormat="true" ht="14.05" hidden="false" customHeight="false" outlineLevel="0" collapsed="false">
      <c r="A73" s="5" t="n">
        <v>6</v>
      </c>
      <c r="B73" s="5" t="n">
        <v>0</v>
      </c>
      <c r="C73" s="5" t="n">
        <v>0</v>
      </c>
      <c r="D73" s="5" t="n">
        <v>4</v>
      </c>
      <c r="E73" s="5" t="n">
        <v>0</v>
      </c>
      <c r="F73" s="5" t="n">
        <v>8</v>
      </c>
      <c r="G73" s="5" t="n">
        <v>10</v>
      </c>
      <c r="H73" s="5" t="n">
        <v>0</v>
      </c>
      <c r="I73" s="5" t="n">
        <v>424</v>
      </c>
      <c r="J73" s="5" t="n">
        <v>4</v>
      </c>
      <c r="K73" s="6" t="n">
        <v>106</v>
      </c>
      <c r="L73" s="7" t="n">
        <v>106</v>
      </c>
      <c r="M73" s="5" t="str">
        <f aca="false">IF(K73="no cation","",IF(L73="","non-candidate",""))</f>
        <v/>
      </c>
      <c r="N73" s="5" t="str">
        <f aca="false">IF(M73="","",CONCATENATE("[",IF(M73="","",CONCATENATE("Al",IF(D73&gt;1,VALUE(D73),""),IF(E73=0,"",CONCATENATE(" O",IF(E73&gt;1,VALUE(E73),""))),IF(F73=0,"",CONCATENATE("(OH)",IF(F73&gt;1,VALUE(F73),""))),IF(G73=0,"",CONCATENATE("(OH2)",IF(G73&gt;1,VALUE(G73),""))))),"]",IF(M73="","",IF(J73&gt;1,(CONCATENATE(VALUE(J73),"+")),"+"))))</f>
        <v/>
      </c>
    </row>
    <row r="74" s="4" customFormat="true" ht="14.05" hidden="false" customHeight="false" outlineLevel="0" collapsed="false">
      <c r="A74" s="5" t="n">
        <v>6</v>
      </c>
      <c r="B74" s="5" t="n">
        <v>0</v>
      </c>
      <c r="C74" s="5" t="n">
        <v>0</v>
      </c>
      <c r="D74" s="5" t="n">
        <v>3</v>
      </c>
      <c r="E74" s="5" t="n">
        <v>0</v>
      </c>
      <c r="F74" s="5" t="n">
        <v>6</v>
      </c>
      <c r="G74" s="5" t="n">
        <v>8</v>
      </c>
      <c r="H74" s="5" t="n">
        <v>0</v>
      </c>
      <c r="I74" s="5" t="n">
        <v>327</v>
      </c>
      <c r="J74" s="5" t="n">
        <v>3</v>
      </c>
      <c r="K74" s="6" t="n">
        <v>109</v>
      </c>
      <c r="L74" s="7" t="n">
        <v>109</v>
      </c>
      <c r="M74" s="5" t="str">
        <f aca="false">IF(K74="no cation","",IF(L74="","non-candidate",""))</f>
        <v/>
      </c>
      <c r="N74" s="5" t="str">
        <f aca="false">IF(M74="","",CONCATENATE("[",IF(M74="","",CONCATENATE("Al",IF(D74&gt;1,VALUE(D74),""),IF(E74=0,"",CONCATENATE(" O",IF(E74&gt;1,VALUE(E74),""))),IF(F74=0,"",CONCATENATE("(OH)",IF(F74&gt;1,VALUE(F74),""))),IF(G74=0,"",CONCATENATE("(OH2)",IF(G74&gt;1,VALUE(G74),""))))),"]",IF(M74="","",IF(J74&gt;1,(CONCATENATE(VALUE(J74),"+")),"+"))))</f>
        <v/>
      </c>
    </row>
    <row r="75" s="4" customFormat="true" ht="14.05" hidden="false" customHeight="false" outlineLevel="0" collapsed="false">
      <c r="A75" s="5" t="n">
        <v>6</v>
      </c>
      <c r="B75" s="5" t="n">
        <v>0</v>
      </c>
      <c r="C75" s="5" t="n">
        <v>0</v>
      </c>
      <c r="D75" s="5" t="n">
        <v>3</v>
      </c>
      <c r="E75" s="5" t="n">
        <v>2</v>
      </c>
      <c r="F75" s="5" t="n">
        <v>2</v>
      </c>
      <c r="G75" s="5" t="n">
        <v>10</v>
      </c>
      <c r="H75" s="5" t="n">
        <v>0</v>
      </c>
      <c r="I75" s="5" t="n">
        <v>327</v>
      </c>
      <c r="J75" s="5" t="n">
        <v>3</v>
      </c>
      <c r="K75" s="6" t="n">
        <v>109</v>
      </c>
      <c r="L75" s="7" t="n">
        <v>109</v>
      </c>
      <c r="M75" s="5" t="str">
        <f aca="false">IF(K75="no cation","",IF(L75="","non-candidate",""))</f>
        <v/>
      </c>
      <c r="N75" s="5" t="str">
        <f aca="false">IF(M75="","",CONCATENATE("[",IF(M75="","",CONCATENATE("Al",IF(D75&gt;1,VALUE(D75),""),IF(E75=0,"",CONCATENATE(" O",IF(E75&gt;1,VALUE(E75),""))),IF(F75=0,"",CONCATENATE("(OH)",IF(F75&gt;1,VALUE(F75),""))),IF(G75=0,"",CONCATENATE("(OH2)",IF(G75&gt;1,VALUE(G75),""))))),"]",IF(M75="","",IF(J75&gt;1,(CONCATENATE(VALUE(J75),"+")),"+"))))</f>
        <v/>
      </c>
    </row>
    <row r="76" s="4" customFormat="true" ht="14.05" hidden="false" customHeight="false" outlineLevel="0" collapsed="false">
      <c r="A76" s="5" t="n">
        <v>6</v>
      </c>
      <c r="B76" s="5" t="n">
        <v>0</v>
      </c>
      <c r="C76" s="5" t="n">
        <v>0</v>
      </c>
      <c r="D76" s="5" t="n">
        <v>2</v>
      </c>
      <c r="E76" s="5" t="n">
        <v>0</v>
      </c>
      <c r="F76" s="5" t="n">
        <v>4</v>
      </c>
      <c r="G76" s="5" t="n">
        <v>6</v>
      </c>
      <c r="H76" s="5" t="n">
        <v>0</v>
      </c>
      <c r="I76" s="5" t="n">
        <v>230</v>
      </c>
      <c r="J76" s="5" t="n">
        <v>2</v>
      </c>
      <c r="K76" s="6" t="n">
        <v>115</v>
      </c>
      <c r="L76" s="7" t="n">
        <v>115</v>
      </c>
      <c r="M76" s="5" t="str">
        <f aca="false">IF(K76="no cation","",IF(L76="","non-candidate",""))</f>
        <v/>
      </c>
      <c r="N76" s="5" t="str">
        <f aca="false">IF(M76="","",CONCATENATE("[",IF(M76="","",CONCATENATE("Al",IF(D76&gt;1,VALUE(D76),""),IF(E76=0,"",CONCATENATE(" O",IF(E76&gt;1,VALUE(E76),""))),IF(F76=0,"",CONCATENATE("(OH)",IF(F76&gt;1,VALUE(F76),""))),IF(G76=0,"",CONCATENATE("(OH2)",IF(G76&gt;1,VALUE(G76),""))))),"]",IF(M76="","",IF(J76&gt;1,(CONCATENATE(VALUE(J76),"+")),"+"))))</f>
        <v/>
      </c>
    </row>
    <row r="77" s="4" customFormat="true" ht="14.05" hidden="false" customHeight="false" outlineLevel="0" collapsed="false">
      <c r="A77" s="5" t="n">
        <v>6</v>
      </c>
      <c r="B77" s="5" t="n">
        <v>0</v>
      </c>
      <c r="C77" s="5" t="n">
        <v>0</v>
      </c>
      <c r="D77" s="5" t="n">
        <v>2</v>
      </c>
      <c r="E77" s="5" t="n">
        <v>2</v>
      </c>
      <c r="F77" s="5" t="n">
        <v>0</v>
      </c>
      <c r="G77" s="5" t="n">
        <v>8</v>
      </c>
      <c r="H77" s="5" t="n">
        <v>0</v>
      </c>
      <c r="I77" s="5" t="n">
        <v>230</v>
      </c>
      <c r="J77" s="5" t="n">
        <v>2</v>
      </c>
      <c r="K77" s="6" t="n">
        <v>115</v>
      </c>
      <c r="L77" s="7" t="n">
        <v>115</v>
      </c>
      <c r="M77" s="5" t="str">
        <f aca="false">IF(K77="no cation","",IF(L77="","non-candidate",""))</f>
        <v/>
      </c>
      <c r="N77" s="5" t="str">
        <f aca="false">IF(M77="","",CONCATENATE("[",IF(M77="","",CONCATENATE("Al",IF(D77&gt;1,VALUE(D77),""),IF(E77=0,"",CONCATENATE(" O",IF(E77&gt;1,VALUE(E77),""))),IF(F77=0,"",CONCATENATE("(OH)",IF(F77&gt;1,VALUE(F77),""))),IF(G77=0,"",CONCATENATE("(OH2)",IF(G77&gt;1,VALUE(G77),""))))),"]",IF(M77="","",IF(J77&gt;1,(CONCATENATE(VALUE(J77),"+")),"+"))))</f>
        <v/>
      </c>
    </row>
    <row r="78" s="4" customFormat="true" ht="14.05" hidden="false" customHeight="false" outlineLevel="0" collapsed="false">
      <c r="A78" s="5" t="n">
        <v>6</v>
      </c>
      <c r="B78" s="5" t="n">
        <v>0</v>
      </c>
      <c r="C78" s="5" t="n">
        <v>0</v>
      </c>
      <c r="D78" s="5" t="n">
        <v>6</v>
      </c>
      <c r="E78" s="5" t="n">
        <v>0</v>
      </c>
      <c r="F78" s="5" t="n">
        <v>13</v>
      </c>
      <c r="G78" s="5" t="n">
        <v>13</v>
      </c>
      <c r="H78" s="5" t="n">
        <v>0</v>
      </c>
      <c r="I78" s="5" t="n">
        <v>617</v>
      </c>
      <c r="J78" s="5" t="n">
        <v>5</v>
      </c>
      <c r="K78" s="6" t="n">
        <v>123.4</v>
      </c>
      <c r="L78" s="7" t="n">
        <v>123.4</v>
      </c>
      <c r="M78" s="5" t="str">
        <f aca="false">IF(K78="no cation","",IF(L78="","non-candidate",""))</f>
        <v/>
      </c>
      <c r="N78" s="5" t="str">
        <f aca="false">IF(M78="","",CONCATENATE("[",IF(M78="","",CONCATENATE("Al",IF(D78&gt;1,VALUE(D78),""),IF(E78=0,"",CONCATENATE(" O",IF(E78&gt;1,VALUE(E78),""))),IF(F78=0,"",CONCATENATE("(OH)",IF(F78&gt;1,VALUE(F78),""))),IF(G78=0,"",CONCATENATE("(OH2)",IF(G78&gt;1,VALUE(G78),""))))),"]",IF(M78="","",IF(J78&gt;1,(CONCATENATE(VALUE(J78),"+")),"+"))))</f>
        <v/>
      </c>
    </row>
    <row r="79" s="4" customFormat="true" ht="14.05" hidden="false" customHeight="false" outlineLevel="0" collapsed="false">
      <c r="A79" s="5" t="n">
        <v>6</v>
      </c>
      <c r="B79" s="5" t="n">
        <v>0</v>
      </c>
      <c r="C79" s="5" t="n">
        <v>0</v>
      </c>
      <c r="D79" s="5" t="n">
        <v>6</v>
      </c>
      <c r="E79" s="5" t="n">
        <v>2</v>
      </c>
      <c r="F79" s="5" t="n">
        <v>9</v>
      </c>
      <c r="G79" s="5" t="n">
        <v>15</v>
      </c>
      <c r="H79" s="5" t="n">
        <v>0</v>
      </c>
      <c r="I79" s="5" t="n">
        <v>617</v>
      </c>
      <c r="J79" s="5" t="n">
        <v>5</v>
      </c>
      <c r="K79" s="6" t="n">
        <v>123.4</v>
      </c>
      <c r="L79" s="7" t="n">
        <v>123.4</v>
      </c>
      <c r="M79" s="5" t="str">
        <f aca="false">IF(K79="no cation","",IF(L79="","non-candidate",""))</f>
        <v/>
      </c>
      <c r="N79" s="5" t="str">
        <f aca="false">IF(M79="","",CONCATENATE("[",IF(M79="","",CONCATENATE("Al",IF(D79&gt;1,VALUE(D79),""),IF(E79=0,"",CONCATENATE(" O",IF(E79&gt;1,VALUE(E79),""))),IF(F79=0,"",CONCATENATE("(OH)",IF(F79&gt;1,VALUE(F79),""))),IF(G79=0,"",CONCATENATE("(OH2)",IF(G79&gt;1,VALUE(G79),""))))),"]",IF(M79="","",IF(J79&gt;1,(CONCATENATE(VALUE(J79),"+")),"+"))))</f>
        <v/>
      </c>
    </row>
    <row r="80" s="4" customFormat="true" ht="14.05" hidden="false" customHeight="false" outlineLevel="0" collapsed="false">
      <c r="A80" s="3" t="n">
        <v>6</v>
      </c>
      <c r="B80" s="5" t="n">
        <v>0</v>
      </c>
      <c r="C80" s="5" t="n">
        <v>0</v>
      </c>
      <c r="D80" s="3" t="n">
        <v>6</v>
      </c>
      <c r="E80" s="3" t="n">
        <v>4</v>
      </c>
      <c r="F80" s="5" t="n">
        <v>5</v>
      </c>
      <c r="G80" s="5" t="n">
        <v>17</v>
      </c>
      <c r="H80" s="5" t="n">
        <v>0</v>
      </c>
      <c r="I80" s="5" t="n">
        <v>617</v>
      </c>
      <c r="J80" s="5" t="n">
        <v>5</v>
      </c>
      <c r="K80" s="6" t="n">
        <v>123.4</v>
      </c>
      <c r="L80" s="7" t="n">
        <v>123.4</v>
      </c>
      <c r="M80" s="5" t="str">
        <f aca="false">IF(K80="no cation","",IF(L80="","non-candidate",""))</f>
        <v/>
      </c>
      <c r="N80" s="5" t="str">
        <f aca="false">IF(M80="","",CONCATENATE("[",IF(M80="","",CONCATENATE("Al",IF(D80&gt;1,VALUE(D80),""),IF(E80=0,"",CONCATENATE(" O",IF(E80&gt;1,VALUE(E80),""))),IF(F80=0,"",CONCATENATE("(OH)",IF(F80&gt;1,VALUE(F80),""))),IF(G80=0,"",CONCATENATE("(OH2)",IF(G80&gt;1,VALUE(G80),""))))),"]",IF(M80="","",IF(J80&gt;1,(CONCATENATE(VALUE(J80),"+")),"+"))))</f>
        <v/>
      </c>
    </row>
    <row r="81" s="4" customFormat="true" ht="14.05" hidden="false" customHeight="false" outlineLevel="0" collapsed="false">
      <c r="A81" s="5" t="n">
        <v>6</v>
      </c>
      <c r="B81" s="5" t="n">
        <v>0</v>
      </c>
      <c r="C81" s="5" t="n">
        <v>0</v>
      </c>
      <c r="D81" s="5" t="n">
        <v>6</v>
      </c>
      <c r="E81" s="5" t="n">
        <v>6</v>
      </c>
      <c r="F81" s="5" t="n">
        <v>1</v>
      </c>
      <c r="G81" s="5" t="n">
        <v>19</v>
      </c>
      <c r="H81" s="5" t="n">
        <v>0</v>
      </c>
      <c r="I81" s="5" t="n">
        <v>617</v>
      </c>
      <c r="J81" s="5" t="n">
        <v>5</v>
      </c>
      <c r="K81" s="6" t="n">
        <v>123.4</v>
      </c>
      <c r="L81" s="7" t="n">
        <v>123.4</v>
      </c>
      <c r="M81" s="5" t="str">
        <f aca="false">IF(K81="no cation","",IF(L81="","non-candidate",""))</f>
        <v/>
      </c>
      <c r="N81" s="5" t="str">
        <f aca="false">IF(M81="","",CONCATENATE("[",IF(M81="","",CONCATENATE("Al",IF(D81&gt;1,VALUE(D81),""),IF(E81=0,"",CONCATENATE(" O",IF(E81&gt;1,VALUE(E81),""))),IF(F81=0,"",CONCATENATE("(OH)",IF(F81&gt;1,VALUE(F81),""))),IF(G81=0,"",CONCATENATE("(OH2)",IF(G81&gt;1,VALUE(G81),""))))),"]",IF(M81="","",IF(J81&gt;1,(CONCATENATE(VALUE(J81),"+")),"+"))))</f>
        <v/>
      </c>
    </row>
    <row r="82" s="4" customFormat="true" ht="14.05" hidden="false" customHeight="false" outlineLevel="0" collapsed="false">
      <c r="A82" s="5" t="n">
        <v>6</v>
      </c>
      <c r="B82" s="5" t="n">
        <v>0</v>
      </c>
      <c r="C82" s="5" t="n">
        <v>0</v>
      </c>
      <c r="D82" s="5" t="n">
        <v>5</v>
      </c>
      <c r="E82" s="5" t="n">
        <v>0</v>
      </c>
      <c r="F82" s="5" t="n">
        <v>11</v>
      </c>
      <c r="G82" s="5" t="n">
        <v>11</v>
      </c>
      <c r="H82" s="5" t="n">
        <v>0</v>
      </c>
      <c r="I82" s="5" t="n">
        <v>520</v>
      </c>
      <c r="J82" s="5" t="n">
        <v>4</v>
      </c>
      <c r="K82" s="6" t="n">
        <v>130</v>
      </c>
      <c r="L82" s="7" t="n">
        <v>130</v>
      </c>
      <c r="M82" s="5" t="str">
        <f aca="false">IF(K82="no cation","",IF(L82="","non-candidate",""))</f>
        <v/>
      </c>
      <c r="N82" s="5" t="str">
        <f aca="false">IF(M82="","",CONCATENATE("[",IF(M82="","",CONCATENATE("Al",IF(D82&gt;1,VALUE(D82),""),IF(E82=0,"",CONCATENATE(" O",IF(E82&gt;1,VALUE(E82),""))),IF(F82=0,"",CONCATENATE("(OH)",IF(F82&gt;1,VALUE(F82),""))),IF(G82=0,"",CONCATENATE("(OH2)",IF(G82&gt;1,VALUE(G82),""))))),"]",IF(M82="","",IF(J82&gt;1,(CONCATENATE(VALUE(J82),"+")),"+"))))</f>
        <v/>
      </c>
    </row>
    <row r="83" s="4" customFormat="true" ht="14.05" hidden="false" customHeight="false" outlineLevel="0" collapsed="false">
      <c r="A83" s="5" t="n">
        <v>6</v>
      </c>
      <c r="B83" s="5" t="n">
        <v>0</v>
      </c>
      <c r="C83" s="5" t="n">
        <v>0</v>
      </c>
      <c r="D83" s="5" t="n">
        <v>5</v>
      </c>
      <c r="E83" s="5" t="n">
        <v>2</v>
      </c>
      <c r="F83" s="5" t="n">
        <v>7</v>
      </c>
      <c r="G83" s="5" t="n">
        <v>13</v>
      </c>
      <c r="H83" s="5" t="n">
        <v>0</v>
      </c>
      <c r="I83" s="5" t="n">
        <v>520</v>
      </c>
      <c r="J83" s="5" t="n">
        <v>4</v>
      </c>
      <c r="K83" s="6" t="n">
        <v>130</v>
      </c>
      <c r="L83" s="7" t="n">
        <v>130</v>
      </c>
      <c r="M83" s="5" t="str">
        <f aca="false">IF(K83="no cation","",IF(L83="","non-candidate",""))</f>
        <v/>
      </c>
      <c r="N83" s="5" t="str">
        <f aca="false">IF(M83="","",CONCATENATE("[",IF(M83="","",CONCATENATE("Al",IF(D83&gt;1,VALUE(D83),""),IF(E83=0,"",CONCATENATE(" O",IF(E83&gt;1,VALUE(E83),""))),IF(F83=0,"",CONCATENATE("(OH)",IF(F83&gt;1,VALUE(F83),""))),IF(G83=0,"",CONCATENATE("(OH2)",IF(G83&gt;1,VALUE(G83),""))))),"]",IF(M83="","",IF(J83&gt;1,(CONCATENATE(VALUE(J83),"+")),"+"))))</f>
        <v/>
      </c>
    </row>
    <row r="84" s="4" customFormat="true" ht="14.05" hidden="false" customHeight="false" outlineLevel="0" collapsed="false">
      <c r="A84" s="5" t="n">
        <v>6</v>
      </c>
      <c r="B84" s="5" t="n">
        <v>0</v>
      </c>
      <c r="C84" s="5" t="n">
        <v>0</v>
      </c>
      <c r="D84" s="5" t="n">
        <v>5</v>
      </c>
      <c r="E84" s="5" t="n">
        <v>4</v>
      </c>
      <c r="F84" s="5" t="n">
        <v>3</v>
      </c>
      <c r="G84" s="5" t="n">
        <v>15</v>
      </c>
      <c r="H84" s="5" t="n">
        <v>0</v>
      </c>
      <c r="I84" s="5" t="n">
        <v>520</v>
      </c>
      <c r="J84" s="5" t="n">
        <v>4</v>
      </c>
      <c r="K84" s="6" t="n">
        <v>130</v>
      </c>
      <c r="L84" s="7" t="n">
        <v>130</v>
      </c>
      <c r="M84" s="5" t="str">
        <f aca="false">IF(K84="no cation","",IF(L84="","non-candidate",""))</f>
        <v/>
      </c>
      <c r="N84" s="5" t="str">
        <f aca="false">IF(M84="","",CONCATENATE("[",IF(M84="","",CONCATENATE("Al",IF(D84&gt;1,VALUE(D84),""),IF(E84=0,"",CONCATENATE(" O",IF(E84&gt;1,VALUE(E84),""))),IF(F84=0,"",CONCATENATE("(OH)",IF(F84&gt;1,VALUE(F84),""))),IF(G84=0,"",CONCATENATE("(OH2)",IF(G84&gt;1,VALUE(G84),""))))),"]",IF(M84="","",IF(J84&gt;1,(CONCATENATE(VALUE(J84),"+")),"+"))))</f>
        <v/>
      </c>
    </row>
    <row r="85" s="4" customFormat="true" ht="14.05" hidden="false" customHeight="false" outlineLevel="0" collapsed="false">
      <c r="A85" s="3" t="n">
        <v>6</v>
      </c>
      <c r="B85" s="5" t="n">
        <v>0</v>
      </c>
      <c r="C85" s="5" t="n">
        <v>0</v>
      </c>
      <c r="D85" s="3" t="n">
        <v>1</v>
      </c>
      <c r="E85" s="3" t="n">
        <v>0</v>
      </c>
      <c r="F85" s="5" t="n">
        <v>2</v>
      </c>
      <c r="G85" s="5" t="n">
        <v>4</v>
      </c>
      <c r="H85" s="5" t="n">
        <v>0</v>
      </c>
      <c r="I85" s="5" t="n">
        <v>133</v>
      </c>
      <c r="J85" s="5" t="n">
        <v>1</v>
      </c>
      <c r="K85" s="6" t="n">
        <v>133</v>
      </c>
      <c r="L85" s="7" t="n">
        <v>133</v>
      </c>
      <c r="M85" s="5" t="str">
        <f aca="false">IF(K85="no cation","",IF(L85="","non-candidate",""))</f>
        <v/>
      </c>
      <c r="N85" s="5" t="str">
        <f aca="false">IF(M85="","",CONCATENATE("[",IF(M85="","",CONCATENATE("Al",IF(D85&gt;1,VALUE(D85),""),IF(E85=0,"",CONCATENATE(" O",IF(E85&gt;1,VALUE(E85),""))),IF(F85=0,"",CONCATENATE("(OH)",IF(F85&gt;1,VALUE(F85),""))),IF(G85=0,"",CONCATENATE("(OH2)",IF(G85&gt;1,VALUE(G85),""))))),"]",IF(M85="","",IF(J85&gt;1,(CONCATENATE(VALUE(J85),"+")),"+"))))</f>
        <v/>
      </c>
    </row>
    <row r="86" s="4" customFormat="true" ht="14.05" hidden="false" customHeight="false" outlineLevel="0" collapsed="false">
      <c r="A86" s="5" t="n">
        <v>6</v>
      </c>
      <c r="B86" s="5" t="n">
        <v>0</v>
      </c>
      <c r="C86" s="5" t="n">
        <v>0</v>
      </c>
      <c r="D86" s="5" t="n">
        <v>4</v>
      </c>
      <c r="E86" s="5" t="n">
        <v>0</v>
      </c>
      <c r="F86" s="5" t="n">
        <v>9</v>
      </c>
      <c r="G86" s="5" t="n">
        <v>9</v>
      </c>
      <c r="H86" s="5" t="n">
        <v>0</v>
      </c>
      <c r="I86" s="5" t="n">
        <v>423</v>
      </c>
      <c r="J86" s="5" t="n">
        <v>3</v>
      </c>
      <c r="K86" s="6" t="n">
        <v>141</v>
      </c>
      <c r="L86" s="7" t="n">
        <v>141</v>
      </c>
      <c r="M86" s="5" t="str">
        <f aca="false">IF(K86="no cation","",IF(L86="","non-candidate",""))</f>
        <v/>
      </c>
      <c r="N86" s="5" t="str">
        <f aca="false">IF(M86="","",CONCATENATE("[",IF(M86="","",CONCATENATE("Al",IF(D86&gt;1,VALUE(D86),""),IF(E86=0,"",CONCATENATE(" O",IF(E86&gt;1,VALUE(E86),""))),IF(F86=0,"",CONCATENATE("(OH)",IF(F86&gt;1,VALUE(F86),""))),IF(G86=0,"",CONCATENATE("(OH2)",IF(G86&gt;1,VALUE(G86),""))))),"]",IF(M86="","",IF(J86&gt;1,(CONCATENATE(VALUE(J86),"+")),"+"))))</f>
        <v/>
      </c>
    </row>
    <row r="87" s="4" customFormat="true" ht="14.05" hidden="false" customHeight="false" outlineLevel="0" collapsed="false">
      <c r="A87" s="5" t="n">
        <v>6</v>
      </c>
      <c r="B87" s="5" t="n">
        <v>0</v>
      </c>
      <c r="C87" s="5" t="n">
        <v>0</v>
      </c>
      <c r="D87" s="5" t="n">
        <v>6</v>
      </c>
      <c r="E87" s="5" t="n">
        <v>0</v>
      </c>
      <c r="F87" s="5" t="n">
        <v>14</v>
      </c>
      <c r="G87" s="5" t="n">
        <v>12</v>
      </c>
      <c r="H87" s="5" t="n">
        <v>0</v>
      </c>
      <c r="I87" s="5" t="n">
        <v>616</v>
      </c>
      <c r="J87" s="5" t="n">
        <v>4</v>
      </c>
      <c r="K87" s="6" t="n">
        <v>154</v>
      </c>
      <c r="L87" s="7" t="n">
        <v>154</v>
      </c>
      <c r="M87" s="5" t="str">
        <f aca="false">IF(K87="no cation","",IF(L87="","non-candidate",""))</f>
        <v/>
      </c>
      <c r="N87" s="5" t="str">
        <f aca="false">IF(M87="","",CONCATENATE("[",IF(M87="","",CONCATENATE("Al",IF(D87&gt;1,VALUE(D87),""),IF(E87=0,"",CONCATENATE(" O",IF(E87&gt;1,VALUE(E87),""))),IF(F87=0,"",CONCATENATE("(OH)",IF(F87&gt;1,VALUE(F87),""))),IF(G87=0,"",CONCATENATE("(OH2)",IF(G87&gt;1,VALUE(G87),""))))),"]",IF(M87="","",IF(J87&gt;1,(CONCATENATE(VALUE(J87),"+")),"+"))))</f>
        <v/>
      </c>
    </row>
    <row r="88" s="4" customFormat="true" ht="14.05" hidden="false" customHeight="false" outlineLevel="0" collapsed="false">
      <c r="A88" s="5" t="n">
        <v>6</v>
      </c>
      <c r="B88" s="5" t="n">
        <v>0</v>
      </c>
      <c r="C88" s="5" t="n">
        <v>0</v>
      </c>
      <c r="D88" s="5" t="n">
        <v>6</v>
      </c>
      <c r="E88" s="5" t="n">
        <v>2</v>
      </c>
      <c r="F88" s="5" t="n">
        <v>10</v>
      </c>
      <c r="G88" s="5" t="n">
        <v>14</v>
      </c>
      <c r="H88" s="5" t="n">
        <v>0</v>
      </c>
      <c r="I88" s="5" t="n">
        <v>616</v>
      </c>
      <c r="J88" s="5" t="n">
        <v>4</v>
      </c>
      <c r="K88" s="6" t="n">
        <v>154</v>
      </c>
      <c r="L88" s="7" t="n">
        <v>154</v>
      </c>
      <c r="M88" s="5" t="str">
        <f aca="false">IF(K88="no cation","",IF(L88="","non-candidate",""))</f>
        <v/>
      </c>
      <c r="N88" s="5" t="str">
        <f aca="false">IF(M88="","",CONCATENATE("[",IF(M88="","",CONCATENATE("Al",IF(D88&gt;1,VALUE(D88),""),IF(E88=0,"",CONCATENATE(" O",IF(E88&gt;1,VALUE(E88),""))),IF(F88=0,"",CONCATENATE("(OH)",IF(F88&gt;1,VALUE(F88),""))),IF(G88=0,"",CONCATENATE("(OH2)",IF(G88&gt;1,VALUE(G88),""))))),"]",IF(M88="","",IF(J88&gt;1,(CONCATENATE(VALUE(J88),"+")),"+"))))</f>
        <v/>
      </c>
    </row>
    <row r="89" s="4" customFormat="true" ht="14.05" hidden="false" customHeight="false" outlineLevel="0" collapsed="false">
      <c r="A89" s="5" t="n">
        <v>6</v>
      </c>
      <c r="B89" s="5" t="n">
        <v>0</v>
      </c>
      <c r="C89" s="5" t="n">
        <v>0</v>
      </c>
      <c r="D89" s="5" t="n">
        <v>6</v>
      </c>
      <c r="E89" s="5" t="n">
        <v>4</v>
      </c>
      <c r="F89" s="5" t="n">
        <v>6</v>
      </c>
      <c r="G89" s="5" t="n">
        <v>16</v>
      </c>
      <c r="H89" s="5" t="n">
        <v>0</v>
      </c>
      <c r="I89" s="5" t="n">
        <v>616</v>
      </c>
      <c r="J89" s="5" t="n">
        <v>4</v>
      </c>
      <c r="K89" s="6" t="n">
        <v>154</v>
      </c>
      <c r="L89" s="7" t="n">
        <v>154</v>
      </c>
      <c r="M89" s="5" t="str">
        <f aca="false">IF(K89="no cation","",IF(L89="","non-candidate",""))</f>
        <v/>
      </c>
      <c r="N89" s="5" t="str">
        <f aca="false">IF(M89="","",CONCATENATE("[",IF(M89="","",CONCATENATE("Al",IF(D89&gt;1,VALUE(D89),""),IF(E89=0,"",CONCATENATE(" O",IF(E89&gt;1,VALUE(E89),""))),IF(F89=0,"",CONCATENATE("(OH)",IF(F89&gt;1,VALUE(F89),""))),IF(G89=0,"",CONCATENATE("(OH2)",IF(G89&gt;1,VALUE(G89),""))))),"]",IF(M89="","",IF(J89&gt;1,(CONCATENATE(VALUE(J89),"+")),"+"))))</f>
        <v/>
      </c>
    </row>
    <row r="90" s="4" customFormat="true" ht="14.05" hidden="false" customHeight="false" outlineLevel="0" collapsed="false">
      <c r="A90" s="5" t="n">
        <v>6</v>
      </c>
      <c r="B90" s="5" t="n">
        <v>0</v>
      </c>
      <c r="C90" s="5" t="n">
        <v>0</v>
      </c>
      <c r="D90" s="5" t="n">
        <v>6</v>
      </c>
      <c r="E90" s="5" t="n">
        <v>6</v>
      </c>
      <c r="F90" s="5" t="n">
        <v>2</v>
      </c>
      <c r="G90" s="5" t="n">
        <v>18</v>
      </c>
      <c r="H90" s="5" t="n">
        <v>0</v>
      </c>
      <c r="I90" s="5" t="n">
        <v>616</v>
      </c>
      <c r="J90" s="5" t="n">
        <v>4</v>
      </c>
      <c r="K90" s="6" t="n">
        <v>154</v>
      </c>
      <c r="L90" s="7" t="n">
        <v>154</v>
      </c>
      <c r="M90" s="5" t="str">
        <f aca="false">IF(K90="no cation","",IF(L90="","non-candidate",""))</f>
        <v/>
      </c>
      <c r="N90" s="5" t="str">
        <f aca="false">IF(M90="","",CONCATENATE("[",IF(M90="","",CONCATENATE("Al",IF(D90&gt;1,VALUE(D90),""),IF(E90=0,"",CONCATENATE(" O",IF(E90&gt;1,VALUE(E90),""))),IF(F90=0,"",CONCATENATE("(OH)",IF(F90&gt;1,VALUE(F90),""))),IF(G90=0,"",CONCATENATE("(OH2)",IF(G90&gt;1,VALUE(G90),""))))),"]",IF(M90="","",IF(J90&gt;1,(CONCATENATE(VALUE(J90),"+")),"+"))))</f>
        <v/>
      </c>
    </row>
    <row r="91" s="4" customFormat="true" ht="14.05" hidden="false" customHeight="false" outlineLevel="0" collapsed="false">
      <c r="A91" s="5" t="n">
        <v>6</v>
      </c>
      <c r="B91" s="5" t="n">
        <v>0</v>
      </c>
      <c r="C91" s="5" t="n">
        <v>0</v>
      </c>
      <c r="D91" s="5" t="n">
        <v>3</v>
      </c>
      <c r="E91" s="5" t="n">
        <v>0</v>
      </c>
      <c r="F91" s="5" t="n">
        <v>7</v>
      </c>
      <c r="G91" s="5" t="n">
        <v>7</v>
      </c>
      <c r="H91" s="5" t="n">
        <v>0</v>
      </c>
      <c r="I91" s="5" t="n">
        <v>326</v>
      </c>
      <c r="J91" s="5" t="n">
        <v>2</v>
      </c>
      <c r="K91" s="6" t="n">
        <v>163</v>
      </c>
      <c r="L91" s="7" t="n">
        <v>163</v>
      </c>
      <c r="M91" s="5" t="str">
        <f aca="false">IF(K91="no cation","",IF(L91="","non-candidate",""))</f>
        <v/>
      </c>
      <c r="N91" s="5" t="str">
        <f aca="false">IF(M91="","",CONCATENATE("[",IF(M91="","",CONCATENATE("Al",IF(D91&gt;1,VALUE(D91),""),IF(E91=0,"",CONCATENATE(" O",IF(E91&gt;1,VALUE(E91),""))),IF(F91=0,"",CONCATENATE("(OH)",IF(F91&gt;1,VALUE(F91),""))),IF(G91=0,"",CONCATENATE("(OH2)",IF(G91&gt;1,VALUE(G91),""))))),"]",IF(M91="","",IF(J91&gt;1,(CONCATENATE(VALUE(J91),"+")),"+"))))</f>
        <v/>
      </c>
    </row>
    <row r="92" s="4" customFormat="true" ht="14.05" hidden="false" customHeight="false" outlineLevel="0" collapsed="false">
      <c r="A92" s="5" t="n">
        <v>6</v>
      </c>
      <c r="B92" s="5" t="n">
        <v>0</v>
      </c>
      <c r="C92" s="5" t="n">
        <v>0</v>
      </c>
      <c r="D92" s="5" t="n">
        <v>3</v>
      </c>
      <c r="E92" s="5" t="n">
        <v>2</v>
      </c>
      <c r="F92" s="5" t="n">
        <v>3</v>
      </c>
      <c r="G92" s="5" t="n">
        <v>9</v>
      </c>
      <c r="H92" s="5" t="n">
        <v>0</v>
      </c>
      <c r="I92" s="5" t="n">
        <v>326</v>
      </c>
      <c r="J92" s="5" t="n">
        <v>2</v>
      </c>
      <c r="K92" s="6" t="n">
        <v>163</v>
      </c>
      <c r="L92" s="7" t="n">
        <v>163</v>
      </c>
      <c r="M92" s="5" t="str">
        <f aca="false">IF(K92="no cation","",IF(L92="","non-candidate",""))</f>
        <v/>
      </c>
      <c r="N92" s="5" t="str">
        <f aca="false">IF(M92="","",CONCATENATE("[",IF(M92="","",CONCATENATE("Al",IF(D92&gt;1,VALUE(D92),""),IF(E92=0,"",CONCATENATE(" O",IF(E92&gt;1,VALUE(E92),""))),IF(F92=0,"",CONCATENATE("(OH)",IF(F92&gt;1,VALUE(F92),""))),IF(G92=0,"",CONCATENATE("(OH2)",IF(G92&gt;1,VALUE(G92),""))))),"]",IF(M92="","",IF(J92&gt;1,(CONCATENATE(VALUE(J92),"+")),"+"))))</f>
        <v/>
      </c>
    </row>
    <row r="93" s="4" customFormat="true" ht="14.05" hidden="false" customHeight="false" outlineLevel="0" collapsed="false">
      <c r="A93" s="5" t="n">
        <v>6</v>
      </c>
      <c r="B93" s="5" t="n">
        <v>0</v>
      </c>
      <c r="C93" s="5" t="n">
        <v>0</v>
      </c>
      <c r="D93" s="5" t="n">
        <v>5</v>
      </c>
      <c r="E93" s="5" t="n">
        <v>0</v>
      </c>
      <c r="F93" s="5" t="n">
        <v>12</v>
      </c>
      <c r="G93" s="5" t="n">
        <v>10</v>
      </c>
      <c r="H93" s="5" t="n">
        <v>0</v>
      </c>
      <c r="I93" s="5" t="n">
        <v>519</v>
      </c>
      <c r="J93" s="5" t="n">
        <v>3</v>
      </c>
      <c r="K93" s="6" t="n">
        <v>173</v>
      </c>
      <c r="L93" s="7" t="n">
        <v>173</v>
      </c>
      <c r="M93" s="5" t="str">
        <f aca="false">IF(K93="no cation","",IF(L93="","non-candidate",""))</f>
        <v/>
      </c>
      <c r="N93" s="5" t="str">
        <f aca="false">IF(M93="","",CONCATENATE("[",IF(M93="","",CONCATENATE("Al",IF(D93&gt;1,VALUE(D93),""),IF(E93=0,"",CONCATENATE(" O",IF(E93&gt;1,VALUE(E93),""))),IF(F93=0,"",CONCATENATE("(OH)",IF(F93&gt;1,VALUE(F93),""))),IF(G93=0,"",CONCATENATE("(OH2)",IF(G93&gt;1,VALUE(G93),""))))),"]",IF(M93="","",IF(J93&gt;1,(CONCATENATE(VALUE(J93),"+")),"+"))))</f>
        <v/>
      </c>
    </row>
    <row r="94" s="4" customFormat="true" ht="14.05" hidden="false" customHeight="false" outlineLevel="0" collapsed="false">
      <c r="A94" s="5" t="n">
        <v>6</v>
      </c>
      <c r="B94" s="5" t="n">
        <v>0</v>
      </c>
      <c r="C94" s="5" t="n">
        <v>0</v>
      </c>
      <c r="D94" s="5" t="n">
        <v>5</v>
      </c>
      <c r="E94" s="5" t="n">
        <v>2</v>
      </c>
      <c r="F94" s="5" t="n">
        <v>8</v>
      </c>
      <c r="G94" s="5" t="n">
        <v>12</v>
      </c>
      <c r="H94" s="5" t="n">
        <v>0</v>
      </c>
      <c r="I94" s="5" t="n">
        <v>519</v>
      </c>
      <c r="J94" s="5" t="n">
        <v>3</v>
      </c>
      <c r="K94" s="6" t="n">
        <v>173</v>
      </c>
      <c r="L94" s="7" t="n">
        <v>173</v>
      </c>
      <c r="M94" s="5" t="str">
        <f aca="false">IF(K94="no cation","",IF(L94="","non-candidate",""))</f>
        <v/>
      </c>
      <c r="N94" s="5" t="str">
        <f aca="false">IF(M94="","",CONCATENATE("[",IF(M94="","",CONCATENATE("Al",IF(D94&gt;1,VALUE(D94),""),IF(E94=0,"",CONCATENATE(" O",IF(E94&gt;1,VALUE(E94),""))),IF(F94=0,"",CONCATENATE("(OH)",IF(F94&gt;1,VALUE(F94),""))),IF(G94=0,"",CONCATENATE("(OH2)",IF(G94&gt;1,VALUE(G94),""))))),"]",IF(M94="","",IF(J94&gt;1,(CONCATENATE(VALUE(J94),"+")),"+"))))</f>
        <v/>
      </c>
    </row>
    <row r="95" s="4" customFormat="true" ht="14.05" hidden="false" customHeight="false" outlineLevel="0" collapsed="false">
      <c r="A95" s="5" t="n">
        <v>6</v>
      </c>
      <c r="B95" s="5" t="n">
        <v>0</v>
      </c>
      <c r="C95" s="5" t="n">
        <v>0</v>
      </c>
      <c r="D95" s="5" t="n">
        <v>5</v>
      </c>
      <c r="E95" s="5" t="n">
        <v>4</v>
      </c>
      <c r="F95" s="5" t="n">
        <v>4</v>
      </c>
      <c r="G95" s="5" t="n">
        <v>14</v>
      </c>
      <c r="H95" s="5" t="n">
        <v>0</v>
      </c>
      <c r="I95" s="5" t="n">
        <v>519</v>
      </c>
      <c r="J95" s="5" t="n">
        <v>3</v>
      </c>
      <c r="K95" s="6" t="n">
        <v>173</v>
      </c>
      <c r="L95" s="7" t="n">
        <v>173</v>
      </c>
      <c r="M95" s="5" t="str">
        <f aca="false">IF(K95="no cation","",IF(L95="","non-candidate",""))</f>
        <v/>
      </c>
      <c r="N95" s="5" t="str">
        <f aca="false">IF(M95="","",CONCATENATE("[",IF(M95="","",CONCATENATE("Al",IF(D95&gt;1,VALUE(D95),""),IF(E95=0,"",CONCATENATE(" O",IF(E95&gt;1,VALUE(E95),""))),IF(F95=0,"",CONCATENATE("(OH)",IF(F95&gt;1,VALUE(F95),""))),IF(G95=0,"",CONCATENATE("(OH2)",IF(G95&gt;1,VALUE(G95),""))))),"]",IF(M95="","",IF(J95&gt;1,(CONCATENATE(VALUE(J95),"+")),"+"))))</f>
        <v/>
      </c>
    </row>
    <row r="96" s="4" customFormat="true" ht="14.05" hidden="false" customHeight="false" outlineLevel="0" collapsed="false">
      <c r="A96" s="5" t="n">
        <v>6</v>
      </c>
      <c r="B96" s="5" t="n">
        <v>0</v>
      </c>
      <c r="C96" s="5" t="n">
        <v>0</v>
      </c>
      <c r="D96" s="5" t="n">
        <v>5</v>
      </c>
      <c r="E96" s="5" t="n">
        <v>6</v>
      </c>
      <c r="F96" s="5" t="n">
        <v>0</v>
      </c>
      <c r="G96" s="5" t="n">
        <v>16</v>
      </c>
      <c r="H96" s="5" t="n">
        <v>0</v>
      </c>
      <c r="I96" s="5" t="n">
        <v>519</v>
      </c>
      <c r="J96" s="5" t="n">
        <v>3</v>
      </c>
      <c r="K96" s="6" t="n">
        <v>173</v>
      </c>
      <c r="L96" s="7" t="n">
        <v>173</v>
      </c>
      <c r="M96" s="5" t="str">
        <f aca="false">IF(K96="no cation","",IF(L96="","non-candidate",""))</f>
        <v/>
      </c>
      <c r="N96" s="5" t="str">
        <f aca="false">IF(M96="","",CONCATENATE("[",IF(M96="","",CONCATENATE("Al",IF(D96&gt;1,VALUE(D96),""),IF(E96=0,"",CONCATENATE(" O",IF(E96&gt;1,VALUE(E96),""))),IF(F96=0,"",CONCATENATE("(OH)",IF(F96&gt;1,VALUE(F96),""))),IF(G96=0,"",CONCATENATE("(OH2)",IF(G96&gt;1,VALUE(G96),""))))),"]",IF(M96="","",IF(J96&gt;1,(CONCATENATE(VALUE(J96),"+")),"+"))))</f>
        <v/>
      </c>
    </row>
    <row r="97" s="4" customFormat="true" ht="14.05" hidden="false" customHeight="false" outlineLevel="0" collapsed="false">
      <c r="A97" s="5" t="n">
        <v>6</v>
      </c>
      <c r="B97" s="5" t="n">
        <v>0</v>
      </c>
      <c r="C97" s="5" t="n">
        <v>0</v>
      </c>
      <c r="D97" s="5" t="n">
        <v>6</v>
      </c>
      <c r="E97" s="5" t="n">
        <v>0</v>
      </c>
      <c r="F97" s="5" t="n">
        <v>15</v>
      </c>
      <c r="G97" s="5" t="n">
        <v>11</v>
      </c>
      <c r="H97" s="5" t="n">
        <v>0</v>
      </c>
      <c r="I97" s="5" t="n">
        <v>615</v>
      </c>
      <c r="J97" s="5" t="n">
        <v>3</v>
      </c>
      <c r="K97" s="6" t="n">
        <v>205</v>
      </c>
      <c r="L97" s="7" t="n">
        <v>205</v>
      </c>
      <c r="M97" s="5" t="str">
        <f aca="false">IF(K97="no cation","",IF(L97="","non-candidate",""))</f>
        <v/>
      </c>
      <c r="N97" s="5" t="str">
        <f aca="false">IF(M97="","",CONCATENATE("[",IF(M97="","",CONCATENATE("Al",IF(D97&gt;1,VALUE(D97),""),IF(E97=0,"",CONCATENATE(" O",IF(E97&gt;1,VALUE(E97),""))),IF(F97=0,"",CONCATENATE("(OH)",IF(F97&gt;1,VALUE(F97),""))),IF(G97=0,"",CONCATENATE("(OH2)",IF(G97&gt;1,VALUE(G97),""))))),"]",IF(M97="","",IF(J97&gt;1,(CONCATENATE(VALUE(J97),"+")),"+"))))</f>
        <v/>
      </c>
    </row>
    <row r="98" s="4" customFormat="true" ht="14.05" hidden="false" customHeight="false" outlineLevel="0" collapsed="false">
      <c r="A98" s="5" t="n">
        <v>6</v>
      </c>
      <c r="B98" s="5" t="n">
        <v>0</v>
      </c>
      <c r="C98" s="5" t="n">
        <v>0</v>
      </c>
      <c r="D98" s="5" t="n">
        <v>6</v>
      </c>
      <c r="E98" s="5" t="n">
        <v>2</v>
      </c>
      <c r="F98" s="5" t="n">
        <v>11</v>
      </c>
      <c r="G98" s="5" t="n">
        <v>13</v>
      </c>
      <c r="H98" s="5" t="n">
        <v>0</v>
      </c>
      <c r="I98" s="5" t="n">
        <v>615</v>
      </c>
      <c r="J98" s="5" t="n">
        <v>3</v>
      </c>
      <c r="K98" s="6" t="n">
        <v>205</v>
      </c>
      <c r="L98" s="7" t="n">
        <v>205</v>
      </c>
      <c r="M98" s="5" t="str">
        <f aca="false">IF(K98="no cation","",IF(L98="","non-candidate",""))</f>
        <v/>
      </c>
      <c r="N98" s="5" t="str">
        <f aca="false">IF(M98="","",CONCATENATE("[",IF(M98="","",CONCATENATE("Al",IF(D98&gt;1,VALUE(D98),""),IF(E98=0,"",CONCATENATE(" O",IF(E98&gt;1,VALUE(E98),""))),IF(F98=0,"",CONCATENATE("(OH)",IF(F98&gt;1,VALUE(F98),""))),IF(G98=0,"",CONCATENATE("(OH2)",IF(G98&gt;1,VALUE(G98),""))))),"]",IF(M98="","",IF(J98&gt;1,(CONCATENATE(VALUE(J98),"+")),"+"))))</f>
        <v/>
      </c>
    </row>
    <row r="99" s="4" customFormat="true" ht="14.05" hidden="false" customHeight="false" outlineLevel="0" collapsed="false">
      <c r="A99" s="5" t="n">
        <v>6</v>
      </c>
      <c r="B99" s="5" t="n">
        <v>0</v>
      </c>
      <c r="C99" s="5" t="n">
        <v>0</v>
      </c>
      <c r="D99" s="5" t="n">
        <v>6</v>
      </c>
      <c r="E99" s="5" t="n">
        <v>4</v>
      </c>
      <c r="F99" s="5" t="n">
        <v>7</v>
      </c>
      <c r="G99" s="5" t="n">
        <v>15</v>
      </c>
      <c r="H99" s="5" t="n">
        <v>0</v>
      </c>
      <c r="I99" s="5" t="n">
        <v>615</v>
      </c>
      <c r="J99" s="5" t="n">
        <v>3</v>
      </c>
      <c r="K99" s="6" t="n">
        <v>205</v>
      </c>
      <c r="L99" s="7" t="n">
        <v>205</v>
      </c>
      <c r="M99" s="5" t="str">
        <f aca="false">IF(K99="no cation","",IF(L99="","non-candidate",""))</f>
        <v/>
      </c>
      <c r="N99" s="5" t="str">
        <f aca="false">IF(M99="","",CONCATENATE("[",IF(M99="","",CONCATENATE("Al",IF(D99&gt;1,VALUE(D99),""),IF(E99=0,"",CONCATENATE(" O",IF(E99&gt;1,VALUE(E99),""))),IF(F99=0,"",CONCATENATE("(OH)",IF(F99&gt;1,VALUE(F99),""))),IF(G99=0,"",CONCATENATE("(OH2)",IF(G99&gt;1,VALUE(G99),""))))),"]",IF(M99="","",IF(J99&gt;1,(CONCATENATE(VALUE(J99),"+")),"+"))))</f>
        <v/>
      </c>
    </row>
    <row r="100" s="4" customFormat="true" ht="14.05" hidden="false" customHeight="false" outlineLevel="0" collapsed="false">
      <c r="A100" s="5" t="n">
        <v>6</v>
      </c>
      <c r="B100" s="5" t="n">
        <v>0</v>
      </c>
      <c r="C100" s="5" t="n">
        <v>0</v>
      </c>
      <c r="D100" s="5" t="n">
        <v>6</v>
      </c>
      <c r="E100" s="5" t="n">
        <v>6</v>
      </c>
      <c r="F100" s="5" t="n">
        <v>3</v>
      </c>
      <c r="G100" s="5" t="n">
        <v>17</v>
      </c>
      <c r="H100" s="5" t="n">
        <v>0</v>
      </c>
      <c r="I100" s="5" t="n">
        <v>615</v>
      </c>
      <c r="J100" s="5" t="n">
        <v>3</v>
      </c>
      <c r="K100" s="6" t="n">
        <v>205</v>
      </c>
      <c r="L100" s="7" t="n">
        <v>205</v>
      </c>
      <c r="M100" s="5" t="str">
        <f aca="false">IF(K100="no cation","",IF(L100="","non-candidate",""))</f>
        <v/>
      </c>
      <c r="N100" s="5" t="str">
        <f aca="false">IF(M100="","",CONCATENATE("[",IF(M100="","",CONCATENATE("Al",IF(D100&gt;1,VALUE(D100),""),IF(E100=0,"",CONCATENATE(" O",IF(E100&gt;1,VALUE(E100),""))),IF(F100=0,"",CONCATENATE("(OH)",IF(F100&gt;1,VALUE(F100),""))),IF(G100=0,"",CONCATENATE("(OH2)",IF(G100&gt;1,VALUE(G100),""))))),"]",IF(M100="","",IF(J100&gt;1,(CONCATENATE(VALUE(J100),"+")),"+"))))</f>
        <v/>
      </c>
    </row>
    <row r="101" s="4" customFormat="true" ht="14.05" hidden="false" customHeight="false" outlineLevel="0" collapsed="false">
      <c r="A101" s="3" t="n">
        <v>6</v>
      </c>
      <c r="B101" s="5" t="n">
        <v>0</v>
      </c>
      <c r="C101" s="5" t="n">
        <v>0</v>
      </c>
      <c r="D101" s="3" t="n">
        <v>2</v>
      </c>
      <c r="E101" s="3" t="n">
        <v>0</v>
      </c>
      <c r="F101" s="5" t="n">
        <v>5</v>
      </c>
      <c r="G101" s="5" t="n">
        <v>5</v>
      </c>
      <c r="H101" s="5" t="n">
        <v>0</v>
      </c>
      <c r="I101" s="5" t="n">
        <v>229</v>
      </c>
      <c r="J101" s="5" t="n">
        <v>1</v>
      </c>
      <c r="K101" s="6" t="n">
        <v>229</v>
      </c>
      <c r="L101" s="7" t="n">
        <v>229</v>
      </c>
      <c r="M101" s="5" t="str">
        <f aca="false">IF(K101="no cation","",IF(L101="","non-candidate",""))</f>
        <v/>
      </c>
      <c r="N101" s="5" t="str">
        <f aca="false">IF(M101="","",CONCATENATE("[",IF(M101="","",CONCATENATE("Al",IF(D101&gt;1,VALUE(D101),""),IF(E101=0,"",CONCATENATE(" O",IF(E101&gt;1,VALUE(E101),""))),IF(F101=0,"",CONCATENATE("(OH)",IF(F101&gt;1,VALUE(F101),""))),IF(G101=0,"",CONCATENATE("(OH2)",IF(G101&gt;1,VALUE(G101),""))))),"]",IF(M101="","",IF(J101&gt;1,(CONCATENATE(VALUE(J101),"+")),"+"))))</f>
        <v/>
      </c>
    </row>
    <row r="102" s="4" customFormat="true" ht="14.05" hidden="false" customHeight="false" outlineLevel="0" collapsed="false">
      <c r="A102" s="5" t="n">
        <v>6</v>
      </c>
      <c r="B102" s="5" t="n">
        <v>0</v>
      </c>
      <c r="C102" s="5" t="n">
        <v>0</v>
      </c>
      <c r="D102" s="5" t="n">
        <v>2</v>
      </c>
      <c r="E102" s="5" t="n">
        <v>2</v>
      </c>
      <c r="F102" s="5" t="n">
        <v>1</v>
      </c>
      <c r="G102" s="5" t="n">
        <v>7</v>
      </c>
      <c r="H102" s="5" t="n">
        <v>0</v>
      </c>
      <c r="I102" s="5" t="n">
        <v>229</v>
      </c>
      <c r="J102" s="5" t="n">
        <v>1</v>
      </c>
      <c r="K102" s="6" t="n">
        <v>229</v>
      </c>
      <c r="L102" s="7" t="n">
        <v>229</v>
      </c>
      <c r="M102" s="5" t="str">
        <f aca="false">IF(K102="no cation","",IF(L102="","non-candidate",""))</f>
        <v/>
      </c>
      <c r="N102" s="5" t="str">
        <f aca="false">IF(M102="","",CONCATENATE("[",IF(M102="","",CONCATENATE("Al",IF(D102&gt;1,VALUE(D102),""),IF(E102=0,"",CONCATENATE(" O",IF(E102&gt;1,VALUE(E102),""))),IF(F102=0,"",CONCATENATE("(OH)",IF(F102&gt;1,VALUE(F102),""))),IF(G102=0,"",CONCATENATE("(OH2)",IF(G102&gt;1,VALUE(G102),""))))),"]",IF(M102="","",IF(J102&gt;1,(CONCATENATE(VALUE(J102),"+")),"+"))))</f>
        <v/>
      </c>
    </row>
    <row r="103" s="4" customFormat="true" ht="14.05" hidden="false" customHeight="false" outlineLevel="0" collapsed="false">
      <c r="A103" s="5" t="n">
        <v>6</v>
      </c>
      <c r="B103" s="5" t="n">
        <v>0</v>
      </c>
      <c r="C103" s="5" t="n">
        <v>0</v>
      </c>
      <c r="D103" s="5" t="n">
        <v>5</v>
      </c>
      <c r="E103" s="5" t="n">
        <v>0</v>
      </c>
      <c r="F103" s="5" t="n">
        <v>13</v>
      </c>
      <c r="G103" s="5" t="n">
        <v>9</v>
      </c>
      <c r="H103" s="5" t="n">
        <v>0</v>
      </c>
      <c r="I103" s="5" t="n">
        <v>518</v>
      </c>
      <c r="J103" s="5" t="n">
        <v>2</v>
      </c>
      <c r="K103" s="6" t="n">
        <v>259</v>
      </c>
      <c r="L103" s="7" t="n">
        <v>259</v>
      </c>
      <c r="M103" s="5" t="str">
        <f aca="false">IF(K103="no cation","",IF(L103="","non-candidate",""))</f>
        <v/>
      </c>
      <c r="N103" s="5" t="str">
        <f aca="false">IF(M103="","",CONCATENATE("[",IF(M103="","",CONCATENATE("Al",IF(D103&gt;1,VALUE(D103),""),IF(E103=0,"",CONCATENATE(" O",IF(E103&gt;1,VALUE(E103),""))),IF(F103=0,"",CONCATENATE("(OH)",IF(F103&gt;1,VALUE(F103),""))),IF(G103=0,"",CONCATENATE("(OH2)",IF(G103&gt;1,VALUE(G103),""))))),"]",IF(M103="","",IF(J103&gt;1,(CONCATENATE(VALUE(J103),"+")),"+"))))</f>
        <v/>
      </c>
    </row>
    <row r="104" s="4" customFormat="true" ht="14.05" hidden="false" customHeight="false" outlineLevel="0" collapsed="false">
      <c r="A104" s="5" t="n">
        <v>6</v>
      </c>
      <c r="B104" s="5" t="n">
        <v>0</v>
      </c>
      <c r="C104" s="5" t="n">
        <v>0</v>
      </c>
      <c r="D104" s="5" t="n">
        <v>5</v>
      </c>
      <c r="E104" s="5" t="n">
        <v>2</v>
      </c>
      <c r="F104" s="5" t="n">
        <v>9</v>
      </c>
      <c r="G104" s="5" t="n">
        <v>11</v>
      </c>
      <c r="H104" s="5" t="n">
        <v>0</v>
      </c>
      <c r="I104" s="5" t="n">
        <v>518</v>
      </c>
      <c r="J104" s="5" t="n">
        <v>2</v>
      </c>
      <c r="K104" s="6" t="n">
        <v>259</v>
      </c>
      <c r="L104" s="7" t="n">
        <v>259</v>
      </c>
      <c r="M104" s="5" t="str">
        <f aca="false">IF(K104="no cation","",IF(L104="","non-candidate",""))</f>
        <v/>
      </c>
      <c r="N104" s="5" t="str">
        <f aca="false">IF(M104="","",CONCATENATE("[",IF(M104="","",CONCATENATE("Al",IF(D104&gt;1,VALUE(D104),""),IF(E104=0,"",CONCATENATE(" O",IF(E104&gt;1,VALUE(E104),""))),IF(F104=0,"",CONCATENATE("(OH)",IF(F104&gt;1,VALUE(F104),""))),IF(G104=0,"",CONCATENATE("(OH2)",IF(G104&gt;1,VALUE(G104),""))))),"]",IF(M104="","",IF(J104&gt;1,(CONCATENATE(VALUE(J104),"+")),"+"))))</f>
        <v/>
      </c>
    </row>
    <row r="105" s="4" customFormat="true" ht="14.05" hidden="false" customHeight="false" outlineLevel="0" collapsed="false">
      <c r="A105" s="3" t="n">
        <v>6</v>
      </c>
      <c r="B105" s="5" t="n">
        <v>0</v>
      </c>
      <c r="C105" s="5" t="n">
        <v>0</v>
      </c>
      <c r="D105" s="3" t="n">
        <v>5</v>
      </c>
      <c r="E105" s="3" t="n">
        <v>4</v>
      </c>
      <c r="F105" s="5" t="n">
        <v>5</v>
      </c>
      <c r="G105" s="5" t="n">
        <v>13</v>
      </c>
      <c r="H105" s="5" t="n">
        <v>0</v>
      </c>
      <c r="I105" s="5" t="n">
        <v>518</v>
      </c>
      <c r="J105" s="5" t="n">
        <v>2</v>
      </c>
      <c r="K105" s="6" t="n">
        <v>259</v>
      </c>
      <c r="L105" s="7" t="n">
        <v>259</v>
      </c>
      <c r="M105" s="5" t="str">
        <f aca="false">IF(K105="no cation","",IF(L105="","non-candidate",""))</f>
        <v/>
      </c>
      <c r="N105" s="5" t="str">
        <f aca="false">IF(M105="","",CONCATENATE("[",IF(M105="","",CONCATENATE("Al",IF(D105&gt;1,VALUE(D105),""),IF(E105=0,"",CONCATENATE(" O",IF(E105&gt;1,VALUE(E105),""))),IF(F105=0,"",CONCATENATE("(OH)",IF(F105&gt;1,VALUE(F105),""))),IF(G105=0,"",CONCATENATE("(OH2)",IF(G105&gt;1,VALUE(G105),""))))),"]",IF(M105="","",IF(J105&gt;1,(CONCATENATE(VALUE(J105),"+")),"+"))))</f>
        <v/>
      </c>
    </row>
    <row r="106" s="4" customFormat="true" ht="14.05" hidden="false" customHeight="false" outlineLevel="0" collapsed="false">
      <c r="A106" s="5" t="n">
        <v>6</v>
      </c>
      <c r="B106" s="5" t="n">
        <v>0</v>
      </c>
      <c r="C106" s="5" t="n">
        <v>0</v>
      </c>
      <c r="D106" s="5" t="n">
        <v>5</v>
      </c>
      <c r="E106" s="5" t="n">
        <v>6</v>
      </c>
      <c r="F106" s="5" t="n">
        <v>1</v>
      </c>
      <c r="G106" s="5" t="n">
        <v>15</v>
      </c>
      <c r="H106" s="5" t="n">
        <v>0</v>
      </c>
      <c r="I106" s="5" t="n">
        <v>518</v>
      </c>
      <c r="J106" s="5" t="n">
        <v>2</v>
      </c>
      <c r="K106" s="6" t="n">
        <v>259</v>
      </c>
      <c r="L106" s="7" t="n">
        <v>259</v>
      </c>
      <c r="M106" s="5" t="str">
        <f aca="false">IF(K106="no cation","",IF(L106="","non-candidate",""))</f>
        <v/>
      </c>
      <c r="N106" s="5" t="str">
        <f aca="false">IF(M106="","",CONCATENATE("[",IF(M106="","",CONCATENATE("Al",IF(D106&gt;1,VALUE(D106),""),IF(E106=0,"",CONCATENATE(" O",IF(E106&gt;1,VALUE(E106),""))),IF(F106=0,"",CONCATENATE("(OH)",IF(F106&gt;1,VALUE(F106),""))),IF(G106=0,"",CONCATENATE("(OH2)",IF(G106&gt;1,VALUE(G106),""))))),"]",IF(M106="","",IF(J106&gt;1,(CONCATENATE(VALUE(J106),"+")),"+"))))</f>
        <v/>
      </c>
    </row>
    <row r="107" s="4" customFormat="true" ht="14.05" hidden="false" customHeight="false" outlineLevel="0" collapsed="false">
      <c r="A107" s="5" t="n">
        <v>6</v>
      </c>
      <c r="B107" s="5" t="n">
        <v>0</v>
      </c>
      <c r="C107" s="5" t="n">
        <v>0</v>
      </c>
      <c r="D107" s="5" t="n">
        <v>6</v>
      </c>
      <c r="E107" s="5" t="n">
        <v>0</v>
      </c>
      <c r="F107" s="5" t="n">
        <v>16</v>
      </c>
      <c r="G107" s="5" t="n">
        <v>10</v>
      </c>
      <c r="H107" s="5" t="n">
        <v>0</v>
      </c>
      <c r="I107" s="5" t="n">
        <v>614</v>
      </c>
      <c r="J107" s="5" t="n">
        <v>2</v>
      </c>
      <c r="K107" s="6" t="n">
        <v>307</v>
      </c>
      <c r="L107" s="7" t="n">
        <v>307</v>
      </c>
      <c r="M107" s="5" t="str">
        <f aca="false">IF(K107="no cation","",IF(L107="","non-candidate",""))</f>
        <v/>
      </c>
      <c r="N107" s="5" t="str">
        <f aca="false">IF(M107="","",CONCATENATE("[",IF(M107="","",CONCATENATE("Al",IF(D107&gt;1,VALUE(D107),""),IF(E107=0,"",CONCATENATE(" O",IF(E107&gt;1,VALUE(E107),""))),IF(F107=0,"",CONCATENATE("(OH)",IF(F107&gt;1,VALUE(F107),""))),IF(G107=0,"",CONCATENATE("(OH2)",IF(G107&gt;1,VALUE(G107),""))))),"]",IF(M107="","",IF(J107&gt;1,(CONCATENATE(VALUE(J107),"+")),"+"))))</f>
        <v/>
      </c>
    </row>
    <row r="108" s="4" customFormat="true" ht="14.05" hidden="false" customHeight="false" outlineLevel="0" collapsed="false">
      <c r="A108" s="5" t="n">
        <v>6</v>
      </c>
      <c r="B108" s="5" t="n">
        <v>0</v>
      </c>
      <c r="C108" s="5" t="n">
        <v>0</v>
      </c>
      <c r="D108" s="5" t="n">
        <v>6</v>
      </c>
      <c r="E108" s="5" t="n">
        <v>2</v>
      </c>
      <c r="F108" s="5" t="n">
        <v>12</v>
      </c>
      <c r="G108" s="5" t="n">
        <v>12</v>
      </c>
      <c r="H108" s="5" t="n">
        <v>0</v>
      </c>
      <c r="I108" s="5" t="n">
        <v>614</v>
      </c>
      <c r="J108" s="5" t="n">
        <v>2</v>
      </c>
      <c r="K108" s="6" t="n">
        <v>307</v>
      </c>
      <c r="L108" s="7" t="n">
        <v>307</v>
      </c>
      <c r="M108" s="5" t="str">
        <f aca="false">IF(K108="no cation","",IF(L108="","non-candidate",""))</f>
        <v/>
      </c>
      <c r="N108" s="5" t="str">
        <f aca="false">IF(M108="","",CONCATENATE("[",IF(M108="","",CONCATENATE("Al",IF(D108&gt;1,VALUE(D108),""),IF(E108=0,"",CONCATENATE(" O",IF(E108&gt;1,VALUE(E108),""))),IF(F108=0,"",CONCATENATE("(OH)",IF(F108&gt;1,VALUE(F108),""))),IF(G108=0,"",CONCATENATE("(OH2)",IF(G108&gt;1,VALUE(G108),""))))),"]",IF(M108="","",IF(J108&gt;1,(CONCATENATE(VALUE(J108),"+")),"+"))))</f>
        <v/>
      </c>
    </row>
    <row r="109" s="4" customFormat="true" ht="14.05" hidden="false" customHeight="false" outlineLevel="0" collapsed="false">
      <c r="A109" s="3" t="n">
        <v>6</v>
      </c>
      <c r="B109" s="5" t="n">
        <v>0</v>
      </c>
      <c r="C109" s="5" t="n">
        <v>0</v>
      </c>
      <c r="D109" s="3" t="n">
        <v>6</v>
      </c>
      <c r="E109" s="3" t="n">
        <v>4</v>
      </c>
      <c r="F109" s="5" t="n">
        <v>8</v>
      </c>
      <c r="G109" s="5" t="n">
        <v>14</v>
      </c>
      <c r="H109" s="5" t="n">
        <v>0</v>
      </c>
      <c r="I109" s="5" t="n">
        <v>614</v>
      </c>
      <c r="J109" s="5" t="n">
        <v>2</v>
      </c>
      <c r="K109" s="6" t="n">
        <v>307</v>
      </c>
      <c r="L109" s="7" t="n">
        <v>307</v>
      </c>
      <c r="M109" s="5" t="str">
        <f aca="false">IF(K109="no cation","",IF(L109="","non-candidate",""))</f>
        <v/>
      </c>
      <c r="N109" s="5" t="str">
        <f aca="false">IF(M109="","",CONCATENATE("[",IF(M109="","",CONCATENATE("Al",IF(D109&gt;1,VALUE(D109),""),IF(E109=0,"",CONCATENATE(" O",IF(E109&gt;1,VALUE(E109),""))),IF(F109=0,"",CONCATENATE("(OH)",IF(F109&gt;1,VALUE(F109),""))),IF(G109=0,"",CONCATENATE("(OH2)",IF(G109&gt;1,VALUE(G109),""))))),"]",IF(M109="","",IF(J109&gt;1,(CONCATENATE(VALUE(J109),"+")),"+"))))</f>
        <v/>
      </c>
    </row>
    <row r="110" s="4" customFormat="true" ht="14.05" hidden="false" customHeight="false" outlineLevel="0" collapsed="false">
      <c r="A110" s="5" t="n">
        <v>6</v>
      </c>
      <c r="B110" s="5" t="n">
        <v>0</v>
      </c>
      <c r="C110" s="5" t="n">
        <v>0</v>
      </c>
      <c r="D110" s="5" t="n">
        <v>6</v>
      </c>
      <c r="E110" s="5" t="n">
        <v>6</v>
      </c>
      <c r="F110" s="5" t="n">
        <v>4</v>
      </c>
      <c r="G110" s="5" t="n">
        <v>16</v>
      </c>
      <c r="H110" s="5" t="n">
        <v>0</v>
      </c>
      <c r="I110" s="5" t="n">
        <v>614</v>
      </c>
      <c r="J110" s="5" t="n">
        <v>2</v>
      </c>
      <c r="K110" s="6" t="n">
        <v>307</v>
      </c>
      <c r="L110" s="7" t="n">
        <v>307</v>
      </c>
      <c r="M110" s="5" t="str">
        <f aca="false">IF(K110="no cation","",IF(L110="","non-candidate",""))</f>
        <v/>
      </c>
      <c r="N110" s="5" t="str">
        <f aca="false">IF(M110="","",CONCATENATE("[",IF(M110="","",CONCATENATE("Al",IF(D110&gt;1,VALUE(D110),""),IF(E110=0,"",CONCATENATE(" O",IF(E110&gt;1,VALUE(E110),""))),IF(F110=0,"",CONCATENATE("(OH)",IF(F110&gt;1,VALUE(F110),""))),IF(G110=0,"",CONCATENATE("(OH2)",IF(G110&gt;1,VALUE(G110),""))))),"]",IF(M110="","",IF(J110&gt;1,(CONCATENATE(VALUE(J110),"+")),"+"))))</f>
        <v/>
      </c>
    </row>
    <row r="111" s="4" customFormat="true" ht="14.05" hidden="false" customHeight="false" outlineLevel="0" collapsed="false">
      <c r="A111" s="5" t="n">
        <v>6</v>
      </c>
      <c r="B111" s="5" t="n">
        <v>0</v>
      </c>
      <c r="C111" s="5" t="n">
        <v>0</v>
      </c>
      <c r="D111" s="5" t="n">
        <v>6</v>
      </c>
      <c r="E111" s="5" t="n">
        <v>8</v>
      </c>
      <c r="F111" s="5" t="n">
        <v>0</v>
      </c>
      <c r="G111" s="5" t="n">
        <v>18</v>
      </c>
      <c r="H111" s="5" t="n">
        <v>0</v>
      </c>
      <c r="I111" s="5" t="n">
        <v>614</v>
      </c>
      <c r="J111" s="5" t="n">
        <v>2</v>
      </c>
      <c r="K111" s="6" t="n">
        <v>307</v>
      </c>
      <c r="L111" s="7" t="n">
        <v>307</v>
      </c>
      <c r="M111" s="5" t="str">
        <f aca="false">IF(K111="no cation","",IF(L111="","non-candidate",""))</f>
        <v/>
      </c>
      <c r="N111" s="5" t="str">
        <f aca="false">IF(M111="","",CONCATENATE("[",IF(M111="","",CONCATENATE("Al",IF(D111&gt;1,VALUE(D111),""),IF(E111=0,"",CONCATENATE(" O",IF(E111&gt;1,VALUE(E111),""))),IF(F111=0,"",CONCATENATE("(OH)",IF(F111&gt;1,VALUE(F111),""))),IF(G111=0,"",CONCATENATE("(OH2)",IF(G111&gt;1,VALUE(G111),""))))),"]",IF(M111="","",IF(J111&gt;1,(CONCATENATE(VALUE(J111),"+")),"+"))))</f>
        <v/>
      </c>
    </row>
    <row r="112" s="4" customFormat="true" ht="14.05" hidden="false" customHeight="false" outlineLevel="0" collapsed="false">
      <c r="A112" s="5" t="n">
        <v>6</v>
      </c>
      <c r="B112" s="5" t="n">
        <v>0</v>
      </c>
      <c r="C112" s="5" t="n">
        <v>0</v>
      </c>
      <c r="D112" s="5" t="n">
        <v>3</v>
      </c>
      <c r="E112" s="5" t="n">
        <v>0</v>
      </c>
      <c r="F112" s="5" t="n">
        <v>8</v>
      </c>
      <c r="G112" s="5" t="n">
        <v>6</v>
      </c>
      <c r="H112" s="5" t="n">
        <v>0</v>
      </c>
      <c r="I112" s="5" t="n">
        <v>325</v>
      </c>
      <c r="J112" s="5" t="n">
        <v>1</v>
      </c>
      <c r="K112" s="6" t="n">
        <v>325</v>
      </c>
      <c r="L112" s="7" t="n">
        <v>325</v>
      </c>
      <c r="M112" s="5" t="str">
        <f aca="false">IF(K112="no cation","",IF(L112="","non-candidate",""))</f>
        <v/>
      </c>
      <c r="N112" s="5" t="str">
        <f aca="false">IF(M112="","",CONCATENATE("[",IF(M112="","",CONCATENATE("Al",IF(D112&gt;1,VALUE(D112),""),IF(E112=0,"",CONCATENATE(" O",IF(E112&gt;1,VALUE(E112),""))),IF(F112=0,"",CONCATENATE("(OH)",IF(F112&gt;1,VALUE(F112),""))),IF(G112=0,"",CONCATENATE("(OH2)",IF(G112&gt;1,VALUE(G112),""))))),"]",IF(M112="","",IF(J112&gt;1,(CONCATENATE(VALUE(J112),"+")),"+"))))</f>
        <v/>
      </c>
    </row>
    <row r="113" s="4" customFormat="true" ht="14.05" hidden="false" customHeight="false" outlineLevel="0" collapsed="false">
      <c r="A113" s="5" t="n">
        <v>6</v>
      </c>
      <c r="B113" s="5" t="n">
        <v>0</v>
      </c>
      <c r="C113" s="5" t="n">
        <v>0</v>
      </c>
      <c r="D113" s="5" t="n">
        <v>3</v>
      </c>
      <c r="E113" s="5" t="n">
        <v>2</v>
      </c>
      <c r="F113" s="5" t="n">
        <v>4</v>
      </c>
      <c r="G113" s="5" t="n">
        <v>8</v>
      </c>
      <c r="H113" s="5" t="n">
        <v>0</v>
      </c>
      <c r="I113" s="5" t="n">
        <v>325</v>
      </c>
      <c r="J113" s="5" t="n">
        <v>1</v>
      </c>
      <c r="K113" s="6" t="n">
        <v>325</v>
      </c>
      <c r="L113" s="7" t="n">
        <v>325</v>
      </c>
      <c r="M113" s="5" t="str">
        <f aca="false">IF(K113="no cation","",IF(L113="","non-candidate",""))</f>
        <v/>
      </c>
      <c r="N113" s="5" t="str">
        <f aca="false">IF(M113="","",CONCATENATE("[",IF(M113="","",CONCATENATE("Al",IF(D113&gt;1,VALUE(D113),""),IF(E113=0,"",CONCATENATE(" O",IF(E113&gt;1,VALUE(E113),""))),IF(F113=0,"",CONCATENATE("(OH)",IF(F113&gt;1,VALUE(F113),""))),IF(G113=0,"",CONCATENATE("(OH2)",IF(G113&gt;1,VALUE(G113),""))))),"]",IF(M113="","",IF(J113&gt;1,(CONCATENATE(VALUE(J113),"+")),"+"))))</f>
        <v/>
      </c>
    </row>
    <row r="114" s="4" customFormat="true" ht="14.05" hidden="false" customHeight="false" outlineLevel="0" collapsed="false">
      <c r="A114" s="5" t="n">
        <v>6</v>
      </c>
      <c r="B114" s="5" t="n">
        <v>0</v>
      </c>
      <c r="C114" s="5" t="n">
        <v>0</v>
      </c>
      <c r="D114" s="5" t="n">
        <v>3</v>
      </c>
      <c r="E114" s="5" t="n">
        <v>4</v>
      </c>
      <c r="F114" s="5" t="n">
        <v>0</v>
      </c>
      <c r="G114" s="5" t="n">
        <v>10</v>
      </c>
      <c r="H114" s="5" t="n">
        <v>0</v>
      </c>
      <c r="I114" s="5" t="n">
        <v>325</v>
      </c>
      <c r="J114" s="5" t="n">
        <v>1</v>
      </c>
      <c r="K114" s="6" t="n">
        <v>325</v>
      </c>
      <c r="L114" s="7" t="n">
        <v>325</v>
      </c>
      <c r="M114" s="5" t="str">
        <f aca="false">IF(K114="no cation","",IF(L114="","non-candidate",""))</f>
        <v/>
      </c>
      <c r="N114" s="5" t="str">
        <f aca="false">IF(M114="","",CONCATENATE("[",IF(M114="","",CONCATENATE("Al",IF(D114&gt;1,VALUE(D114),""),IF(E114=0,"",CONCATENATE(" O",IF(E114&gt;1,VALUE(E114),""))),IF(F114=0,"",CONCATENATE("(OH)",IF(F114&gt;1,VALUE(F114),""))),IF(G114=0,"",CONCATENATE("(OH2)",IF(G114&gt;1,VALUE(G114),""))))),"]",IF(M114="","",IF(J114&gt;1,(CONCATENATE(VALUE(J114),"+")),"+"))))</f>
        <v/>
      </c>
    </row>
    <row r="115" s="4" customFormat="true" ht="14.05" hidden="false" customHeight="false" outlineLevel="0" collapsed="false">
      <c r="A115" s="3" t="n">
        <v>6</v>
      </c>
      <c r="B115" s="5" t="n">
        <v>0</v>
      </c>
      <c r="C115" s="5" t="n">
        <v>0</v>
      </c>
      <c r="D115" s="3" t="n">
        <v>5</v>
      </c>
      <c r="E115" s="3" t="n">
        <v>0</v>
      </c>
      <c r="F115" s="5" t="n">
        <v>14</v>
      </c>
      <c r="G115" s="5" t="n">
        <v>8</v>
      </c>
      <c r="H115" s="5" t="n">
        <v>0</v>
      </c>
      <c r="I115" s="5" t="n">
        <v>517</v>
      </c>
      <c r="J115" s="5" t="n">
        <v>1</v>
      </c>
      <c r="K115" s="6" t="n">
        <v>517</v>
      </c>
      <c r="L115" s="7" t="n">
        <v>517</v>
      </c>
      <c r="M115" s="5" t="str">
        <f aca="false">IF(K115="no cation","",IF(L115="","non-candidate",""))</f>
        <v/>
      </c>
      <c r="N115" s="5" t="str">
        <f aca="false">IF(M115="","",CONCATENATE("[",IF(M115="","",CONCATENATE("Al",IF(D115&gt;1,VALUE(D115),""),IF(E115=0,"",CONCATENATE(" O",IF(E115&gt;1,VALUE(E115),""))),IF(F115=0,"",CONCATENATE("(OH)",IF(F115&gt;1,VALUE(F115),""))),IF(G115=0,"",CONCATENATE("(OH2)",IF(G115&gt;1,VALUE(G115),""))))),"]",IF(M115="","",IF(J115&gt;1,(CONCATENATE(VALUE(J115),"+")),"+"))))</f>
        <v/>
      </c>
    </row>
    <row r="116" s="4" customFormat="true" ht="14.05" hidden="false" customHeight="false" outlineLevel="0" collapsed="false">
      <c r="A116" s="5" t="n">
        <v>6</v>
      </c>
      <c r="B116" s="5" t="n">
        <v>0</v>
      </c>
      <c r="C116" s="5" t="n">
        <v>0</v>
      </c>
      <c r="D116" s="5" t="n">
        <v>5</v>
      </c>
      <c r="E116" s="5" t="n">
        <v>2</v>
      </c>
      <c r="F116" s="5" t="n">
        <v>10</v>
      </c>
      <c r="G116" s="5" t="n">
        <v>10</v>
      </c>
      <c r="H116" s="5" t="n">
        <v>0</v>
      </c>
      <c r="I116" s="5" t="n">
        <v>517</v>
      </c>
      <c r="J116" s="5" t="n">
        <v>1</v>
      </c>
      <c r="K116" s="6" t="n">
        <v>517</v>
      </c>
      <c r="L116" s="7" t="n">
        <v>517</v>
      </c>
      <c r="M116" s="5" t="str">
        <f aca="false">IF(K116="no cation","",IF(L116="","non-candidate",""))</f>
        <v/>
      </c>
      <c r="N116" s="5" t="str">
        <f aca="false">IF(M116="","",CONCATENATE("[",IF(M116="","",CONCATENATE("Al",IF(D116&gt;1,VALUE(D116),""),IF(E116=0,"",CONCATENATE(" O",IF(E116&gt;1,VALUE(E116),""))),IF(F116=0,"",CONCATENATE("(OH)",IF(F116&gt;1,VALUE(F116),""))),IF(G116=0,"",CONCATENATE("(OH2)",IF(G116&gt;1,VALUE(G116),""))))),"]",IF(M116="","",IF(J116&gt;1,(CONCATENATE(VALUE(J116),"+")),"+"))))</f>
        <v/>
      </c>
    </row>
    <row r="117" s="4" customFormat="true" ht="14.05" hidden="false" customHeight="false" outlineLevel="0" collapsed="false">
      <c r="A117" s="5" t="n">
        <v>6</v>
      </c>
      <c r="B117" s="5" t="n">
        <v>0</v>
      </c>
      <c r="C117" s="5" t="n">
        <v>0</v>
      </c>
      <c r="D117" s="5" t="n">
        <v>5</v>
      </c>
      <c r="E117" s="5" t="n">
        <v>4</v>
      </c>
      <c r="F117" s="5" t="n">
        <v>6</v>
      </c>
      <c r="G117" s="5" t="n">
        <v>12</v>
      </c>
      <c r="H117" s="5" t="n">
        <v>0</v>
      </c>
      <c r="I117" s="5" t="n">
        <v>517</v>
      </c>
      <c r="J117" s="5" t="n">
        <v>1</v>
      </c>
      <c r="K117" s="6" t="n">
        <v>517</v>
      </c>
      <c r="L117" s="7" t="n">
        <v>517</v>
      </c>
      <c r="M117" s="5" t="str">
        <f aca="false">IF(K117="no cation","",IF(L117="","non-candidate",""))</f>
        <v/>
      </c>
      <c r="N117" s="5" t="str">
        <f aca="false">IF(M117="","",CONCATENATE("[",IF(M117="","",CONCATENATE("Al",IF(D117&gt;1,VALUE(D117),""),IF(E117=0,"",CONCATENATE(" O",IF(E117&gt;1,VALUE(E117),""))),IF(F117=0,"",CONCATENATE("(OH)",IF(F117&gt;1,VALUE(F117),""))),IF(G117=0,"",CONCATENATE("(OH2)",IF(G117&gt;1,VALUE(G117),""))))),"]",IF(M117="","",IF(J117&gt;1,(CONCATENATE(VALUE(J117),"+")),"+"))))</f>
        <v/>
      </c>
    </row>
    <row r="118" s="4" customFormat="true" ht="14.05" hidden="false" customHeight="false" outlineLevel="0" collapsed="false">
      <c r="A118" s="5" t="n">
        <v>6</v>
      </c>
      <c r="B118" s="5" t="n">
        <v>0</v>
      </c>
      <c r="C118" s="5" t="n">
        <v>0</v>
      </c>
      <c r="D118" s="5" t="n">
        <v>5</v>
      </c>
      <c r="E118" s="5" t="n">
        <v>6</v>
      </c>
      <c r="F118" s="5" t="n">
        <v>2</v>
      </c>
      <c r="G118" s="5" t="n">
        <v>14</v>
      </c>
      <c r="H118" s="5" t="n">
        <v>0</v>
      </c>
      <c r="I118" s="5" t="n">
        <v>517</v>
      </c>
      <c r="J118" s="5" t="n">
        <v>1</v>
      </c>
      <c r="K118" s="6" t="n">
        <v>517</v>
      </c>
      <c r="L118" s="7" t="n">
        <v>517</v>
      </c>
      <c r="M118" s="5" t="str">
        <f aca="false">IF(K118="no cation","",IF(L118="","non-candidate",""))</f>
        <v/>
      </c>
      <c r="N118" s="5" t="str">
        <f aca="false">IF(M118="","",CONCATENATE("[",IF(M118="","",CONCATENATE("Al",IF(D118&gt;1,VALUE(D118),""),IF(E118=0,"",CONCATENATE(" O",IF(E118&gt;1,VALUE(E118),""))),IF(F118=0,"",CONCATENATE("(OH)",IF(F118&gt;1,VALUE(F118),""))),IF(G118=0,"",CONCATENATE("(OH2)",IF(G118&gt;1,VALUE(G118),""))))),"]",IF(M118="","",IF(J118&gt;1,(CONCATENATE(VALUE(J118),"+")),"+"))))</f>
        <v/>
      </c>
    </row>
    <row r="119" s="4" customFormat="true" ht="14.05" hidden="false" customHeight="false" outlineLevel="0" collapsed="false">
      <c r="A119" s="5" t="n">
        <v>6</v>
      </c>
      <c r="B119" s="5" t="n">
        <v>0</v>
      </c>
      <c r="C119" s="5" t="n">
        <v>0</v>
      </c>
      <c r="D119" s="5" t="n">
        <v>6</v>
      </c>
      <c r="E119" s="5" t="n">
        <v>0</v>
      </c>
      <c r="F119" s="5" t="n">
        <v>17</v>
      </c>
      <c r="G119" s="5" t="n">
        <v>9</v>
      </c>
      <c r="H119" s="5" t="n">
        <v>0</v>
      </c>
      <c r="I119" s="5" t="n">
        <v>613</v>
      </c>
      <c r="J119" s="5" t="n">
        <v>1</v>
      </c>
      <c r="K119" s="6" t="n">
        <v>613</v>
      </c>
      <c r="L119" s="7" t="n">
        <v>613</v>
      </c>
      <c r="M119" s="5" t="str">
        <f aca="false">IF(K119="no cation","",IF(L119="","non-candidate",""))</f>
        <v/>
      </c>
      <c r="N119" s="5" t="str">
        <f aca="false">IF(M119="","",CONCATENATE("[",IF(M119="","",CONCATENATE("Al",IF(D119&gt;1,VALUE(D119),""),IF(E119=0,"",CONCATENATE(" O",IF(E119&gt;1,VALUE(E119),""))),IF(F119=0,"",CONCATENATE("(OH)",IF(F119&gt;1,VALUE(F119),""))),IF(G119=0,"",CONCATENATE("(OH2)",IF(G119&gt;1,VALUE(G119),""))))),"]",IF(M119="","",IF(J119&gt;1,(CONCATENATE(VALUE(J119),"+")),"+"))))</f>
        <v/>
      </c>
    </row>
    <row r="120" s="4" customFormat="true" ht="14.05" hidden="false" customHeight="false" outlineLevel="0" collapsed="false">
      <c r="A120" s="5" t="n">
        <v>6</v>
      </c>
      <c r="B120" s="5" t="n">
        <v>0</v>
      </c>
      <c r="C120" s="5" t="n">
        <v>0</v>
      </c>
      <c r="D120" s="5" t="n">
        <v>6</v>
      </c>
      <c r="E120" s="5" t="n">
        <v>2</v>
      </c>
      <c r="F120" s="5" t="n">
        <v>13</v>
      </c>
      <c r="G120" s="5" t="n">
        <v>11</v>
      </c>
      <c r="H120" s="5" t="n">
        <v>0</v>
      </c>
      <c r="I120" s="5" t="n">
        <v>613</v>
      </c>
      <c r="J120" s="5" t="n">
        <v>1</v>
      </c>
      <c r="K120" s="6" t="n">
        <v>613</v>
      </c>
      <c r="L120" s="7" t="n">
        <v>613</v>
      </c>
      <c r="M120" s="5" t="str">
        <f aca="false">IF(K120="no cation","",IF(L120="","non-candidate",""))</f>
        <v/>
      </c>
      <c r="N120" s="5" t="str">
        <f aca="false">IF(M120="","",CONCATENATE("[",IF(M120="","",CONCATENATE("Al",IF(D120&gt;1,VALUE(D120),""),IF(E120=0,"",CONCATENATE(" O",IF(E120&gt;1,VALUE(E120),""))),IF(F120=0,"",CONCATENATE("(OH)",IF(F120&gt;1,VALUE(F120),""))),IF(G120=0,"",CONCATENATE("(OH2)",IF(G120&gt;1,VALUE(G120),""))))),"]",IF(M120="","",IF(J120&gt;1,(CONCATENATE(VALUE(J120),"+")),"+"))))</f>
        <v/>
      </c>
    </row>
    <row r="121" s="4" customFormat="true" ht="14.05" hidden="false" customHeight="false" outlineLevel="0" collapsed="false">
      <c r="A121" s="5" t="n">
        <v>6</v>
      </c>
      <c r="B121" s="5" t="n">
        <v>0</v>
      </c>
      <c r="C121" s="5" t="n">
        <v>0</v>
      </c>
      <c r="D121" s="5" t="n">
        <v>6</v>
      </c>
      <c r="E121" s="5" t="n">
        <v>4</v>
      </c>
      <c r="F121" s="5" t="n">
        <v>9</v>
      </c>
      <c r="G121" s="5" t="n">
        <v>13</v>
      </c>
      <c r="H121" s="5" t="n">
        <v>0</v>
      </c>
      <c r="I121" s="5" t="n">
        <v>613</v>
      </c>
      <c r="J121" s="5" t="n">
        <v>1</v>
      </c>
      <c r="K121" s="6" t="n">
        <v>613</v>
      </c>
      <c r="L121" s="7" t="n">
        <v>613</v>
      </c>
      <c r="M121" s="5" t="str">
        <f aca="false">IF(K121="no cation","",IF(L121="","non-candidate",""))</f>
        <v/>
      </c>
      <c r="N121" s="5" t="str">
        <f aca="false">IF(M121="","",CONCATENATE("[",IF(M121="","",CONCATENATE("Al",IF(D121&gt;1,VALUE(D121),""),IF(E121=0,"",CONCATENATE(" O",IF(E121&gt;1,VALUE(E121),""))),IF(F121=0,"",CONCATENATE("(OH)",IF(F121&gt;1,VALUE(F121),""))),IF(G121=0,"",CONCATENATE("(OH2)",IF(G121&gt;1,VALUE(G121),""))))),"]",IF(M121="","",IF(J121&gt;1,(CONCATENATE(VALUE(J121),"+")),"+"))))</f>
        <v/>
      </c>
    </row>
    <row r="122" s="4" customFormat="true" ht="14.05" hidden="false" customHeight="false" outlineLevel="0" collapsed="false">
      <c r="A122" s="5" t="n">
        <v>6</v>
      </c>
      <c r="B122" s="5" t="n">
        <v>0</v>
      </c>
      <c r="C122" s="5" t="n">
        <v>0</v>
      </c>
      <c r="D122" s="5" t="n">
        <v>6</v>
      </c>
      <c r="E122" s="5" t="n">
        <v>6</v>
      </c>
      <c r="F122" s="5" t="n">
        <v>5</v>
      </c>
      <c r="G122" s="5" t="n">
        <v>15</v>
      </c>
      <c r="H122" s="5" t="n">
        <v>0</v>
      </c>
      <c r="I122" s="5" t="n">
        <v>613</v>
      </c>
      <c r="J122" s="5" t="n">
        <v>1</v>
      </c>
      <c r="K122" s="6" t="n">
        <v>613</v>
      </c>
      <c r="L122" s="7" t="n">
        <v>613</v>
      </c>
      <c r="M122" s="5" t="str">
        <f aca="false">IF(K122="no cation","",IF(L122="","non-candidate",""))</f>
        <v/>
      </c>
      <c r="N122" s="5" t="str">
        <f aca="false">IF(M122="","",CONCATENATE("[",IF(M122="","",CONCATENATE("Al",IF(D122&gt;1,VALUE(D122),""),IF(E122=0,"",CONCATENATE(" O",IF(E122&gt;1,VALUE(E122),""))),IF(F122=0,"",CONCATENATE("(OH)",IF(F122&gt;1,VALUE(F122),""))),IF(G122=0,"",CONCATENATE("(OH2)",IF(G122&gt;1,VALUE(G122),""))))),"]",IF(M122="","",IF(J122&gt;1,(CONCATENATE(VALUE(J122),"+")),"+"))))</f>
        <v/>
      </c>
    </row>
    <row r="123" s="4" customFormat="true" ht="14.05" hidden="false" customHeight="false" outlineLevel="0" collapsed="false">
      <c r="A123" s="5" t="n">
        <v>6</v>
      </c>
      <c r="B123" s="5" t="n">
        <v>0</v>
      </c>
      <c r="C123" s="5" t="n">
        <v>0</v>
      </c>
      <c r="D123" s="5" t="n">
        <v>6</v>
      </c>
      <c r="E123" s="5" t="n">
        <v>8</v>
      </c>
      <c r="F123" s="5" t="n">
        <v>1</v>
      </c>
      <c r="G123" s="5" t="n">
        <v>17</v>
      </c>
      <c r="H123" s="5" t="n">
        <v>0</v>
      </c>
      <c r="I123" s="5" t="n">
        <v>613</v>
      </c>
      <c r="J123" s="5" t="n">
        <v>1</v>
      </c>
      <c r="K123" s="6" t="n">
        <v>613</v>
      </c>
      <c r="L123" s="7" t="n">
        <v>613</v>
      </c>
      <c r="M123" s="5" t="str">
        <f aca="false">IF(K123="no cation","",IF(L123="","non-candidate",""))</f>
        <v/>
      </c>
      <c r="N123" s="5" t="str">
        <f aca="false">IF(M123="","",CONCATENATE("[",IF(M123="","",CONCATENATE("Al",IF(D123&gt;1,VALUE(D123),""),IF(E123=0,"",CONCATENATE(" O",IF(E123&gt;1,VALUE(E123),""))),IF(F123=0,"",CONCATENATE("(OH)",IF(F123&gt;1,VALUE(F123),""))),IF(G123=0,"",CONCATENATE("(OH2)",IF(G123&gt;1,VALUE(G123),""))))),"]",IF(M123="","",IF(J123&gt;1,(CONCATENATE(VALUE(J123),"+")),"+"))))</f>
        <v/>
      </c>
    </row>
  </sheetData>
  <printOptions headings="false" gridLines="false" gridLinesSet="true" horizontalCentered="false" verticalCentered="false"/>
  <pageMargins left="0.7" right="0.7" top="0.3" bottom="0.3" header="0.3" footer="0.3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5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2" zoomScaleNormal="72" zoomScalePageLayoutView="100" workbookViewId="0">
      <selection pane="topLeft" activeCell="A1" activeCellId="0" sqref="A1"/>
    </sheetView>
  </sheetViews>
  <sheetFormatPr defaultRowHeight="12.8"/>
  <cols>
    <col collapsed="false" hidden="false" max="10" min="1" style="0" width="8.63775510204082"/>
    <col collapsed="false" hidden="false" max="11" min="11" style="0" width="21.0612244897959"/>
    <col collapsed="false" hidden="false" max="12" min="12" style="0" width="12.1479591836735"/>
    <col collapsed="false" hidden="false" max="13" min="13" style="0" width="18.4948979591837"/>
    <col collapsed="false" hidden="false" max="14" min="14" style="0" width="29.0255102040816"/>
    <col collapsed="false" hidden="false" max="1025" min="15" style="0" width="8.63775510204082"/>
  </cols>
  <sheetData>
    <row r="1" s="4" customFormat="true" ht="14.0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3" t="s">
        <v>13</v>
      </c>
    </row>
    <row r="2" s="4" customFormat="true" ht="14.05" hidden="false" customHeight="false" outlineLevel="0" collapsed="false">
      <c r="A2" s="5" t="n">
        <v>4</v>
      </c>
      <c r="B2" s="5" t="n">
        <v>0</v>
      </c>
      <c r="C2" s="5" t="n">
        <v>0</v>
      </c>
      <c r="D2" s="3" t="n">
        <v>6</v>
      </c>
      <c r="E2" s="3" t="n">
        <v>0</v>
      </c>
      <c r="F2" s="5" t="n">
        <v>0</v>
      </c>
      <c r="G2" s="5" t="n">
        <v>14</v>
      </c>
      <c r="H2" s="5" t="n">
        <v>0</v>
      </c>
      <c r="I2" s="5" t="n">
        <v>414</v>
      </c>
      <c r="J2" s="5" t="n">
        <v>18</v>
      </c>
      <c r="K2" s="6" t="n">
        <v>23</v>
      </c>
      <c r="L2" s="7" t="n">
        <v>23</v>
      </c>
      <c r="M2" s="5" t="str">
        <f aca="false">IF(K2="no cation","",IF(L2="","non-candidate",""))</f>
        <v/>
      </c>
      <c r="N2" s="5" t="str">
        <f aca="false">IF(M2="","",CONCATENATE("[",IF(M2="","",CONCATENATE("Al",IF(D2&gt;1,VALUE(D2),""),IF(E2=0,"",CONCATENATE(" O",IF(E2&gt;1,VALUE(E2),""))),IF(F2=0,"",CONCATENATE("(OH)",IF(F2&gt;1,VALUE(F2),""))),IF(G2=0,"",CONCATENATE("(OH2)",IF(G2&gt;1,VALUE(G2),""))))),"]",IF(M2="","",IF(J2&gt;1,(CONCATENATE(VALUE(J2),"+")),"+"))))</f>
        <v/>
      </c>
    </row>
    <row r="3" s="4" customFormat="true" ht="14.05" hidden="false" customHeight="false" outlineLevel="0" collapsed="false">
      <c r="A3" s="5" t="n">
        <v>4</v>
      </c>
      <c r="B3" s="5" t="n">
        <v>0</v>
      </c>
      <c r="C3" s="5" t="n">
        <v>0</v>
      </c>
      <c r="D3" s="3" t="n">
        <v>5</v>
      </c>
      <c r="E3" s="3" t="n">
        <v>0</v>
      </c>
      <c r="F3" s="5" t="n">
        <v>0</v>
      </c>
      <c r="G3" s="5" t="n">
        <v>12</v>
      </c>
      <c r="H3" s="5" t="n">
        <v>0</v>
      </c>
      <c r="I3" s="5" t="n">
        <v>351</v>
      </c>
      <c r="J3" s="5" t="n">
        <v>15</v>
      </c>
      <c r="K3" s="6" t="n">
        <v>23.4</v>
      </c>
      <c r="L3" s="7" t="n">
        <v>23.4</v>
      </c>
      <c r="M3" s="5" t="str">
        <f aca="false">IF(K3="no cation","",IF(L3="","non-candidate",""))</f>
        <v/>
      </c>
      <c r="N3" s="5" t="str">
        <f aca="false">IF(M3="","",CONCATENATE("[",IF(M3="","",CONCATENATE("Al",IF(D3&gt;1,VALUE(D3),""),IF(E3=0,"",CONCATENATE(" O",IF(E3&gt;1,VALUE(E3),""))),IF(F3=0,"",CONCATENATE("(OH)",IF(F3&gt;1,VALUE(F3),""))),IF(G3=0,"",CONCATENATE("(OH2)",IF(G3&gt;1,VALUE(G3),""))))),"]",IF(M3="","",IF(J3&gt;1,(CONCATENATE(VALUE(J3),"+")),"+"))))</f>
        <v/>
      </c>
    </row>
    <row r="4" s="4" customFormat="true" ht="14.05" hidden="false" customHeight="false" outlineLevel="0" collapsed="false">
      <c r="A4" s="5" t="n">
        <v>4</v>
      </c>
      <c r="B4" s="5" t="n">
        <v>0</v>
      </c>
      <c r="C4" s="5" t="n">
        <v>0</v>
      </c>
      <c r="D4" s="3" t="n">
        <v>4</v>
      </c>
      <c r="E4" s="3" t="n">
        <v>0</v>
      </c>
      <c r="F4" s="5" t="n">
        <v>0</v>
      </c>
      <c r="G4" s="5" t="n">
        <v>10</v>
      </c>
      <c r="H4" s="5" t="n">
        <v>0</v>
      </c>
      <c r="I4" s="5" t="n">
        <v>288</v>
      </c>
      <c r="J4" s="5" t="n">
        <v>12</v>
      </c>
      <c r="K4" s="6" t="n">
        <v>24</v>
      </c>
      <c r="L4" s="7" t="n">
        <v>24</v>
      </c>
      <c r="M4" s="5" t="str">
        <f aca="false">IF(K4="no cation","",IF(L4="","non-candidate",""))</f>
        <v/>
      </c>
      <c r="N4" s="5" t="str">
        <f aca="false">IF(M4="","",CONCATENATE("[",IF(M4="","",CONCATENATE("Al",IF(D4&gt;1,VALUE(D4),""),IF(E4=0,"",CONCATENATE(" O",IF(E4&gt;1,VALUE(E4),""))),IF(F4=0,"",CONCATENATE("(OH)",IF(F4&gt;1,VALUE(F4),""))),IF(G4=0,"",CONCATENATE("(OH2)",IF(G4&gt;1,VALUE(G4),""))))),"]",IF(M4="","",IF(J4&gt;1,(CONCATENATE(VALUE(J4),"+")),"+"))))</f>
        <v/>
      </c>
    </row>
    <row r="5" s="4" customFormat="true" ht="14.05" hidden="false" customHeight="false" outlineLevel="0" collapsed="false">
      <c r="A5" s="5" t="n">
        <v>4</v>
      </c>
      <c r="B5" s="5" t="n">
        <v>0</v>
      </c>
      <c r="C5" s="5" t="n">
        <v>0</v>
      </c>
      <c r="D5" s="5" t="n">
        <v>6</v>
      </c>
      <c r="E5" s="5" t="n">
        <v>0</v>
      </c>
      <c r="F5" s="5" t="n">
        <v>1</v>
      </c>
      <c r="G5" s="5" t="n">
        <v>13</v>
      </c>
      <c r="H5" s="5" t="n">
        <v>0</v>
      </c>
      <c r="I5" s="5" t="n">
        <v>413</v>
      </c>
      <c r="J5" s="5" t="n">
        <v>17</v>
      </c>
      <c r="K5" s="6" t="n">
        <v>24.2941176470588</v>
      </c>
      <c r="L5" s="7" t="n">
        <v>24.2941176470588</v>
      </c>
      <c r="M5" s="5" t="str">
        <f aca="false">IF(K5="no cation","",IF(L5="","non-candidate",""))</f>
        <v/>
      </c>
      <c r="N5" s="5" t="str">
        <f aca="false">IF(M5="","",CONCATENATE("[",IF(M5="","",CONCATENATE("Al",IF(D5&gt;1,VALUE(D5),""),IF(E5=0,"",CONCATENATE(" O",IF(E5&gt;1,VALUE(E5),""))),IF(F5=0,"",CONCATENATE("(OH)",IF(F5&gt;1,VALUE(F5),""))),IF(G5=0,"",CONCATENATE("(OH2)",IF(G5&gt;1,VALUE(G5),""))))),"]",IF(M5="","",IF(J5&gt;1,(CONCATENATE(VALUE(J5),"+")),"+"))))</f>
        <v/>
      </c>
    </row>
    <row r="6" s="4" customFormat="true" ht="14.05" hidden="false" customHeight="false" outlineLevel="0" collapsed="false">
      <c r="A6" s="3" t="n">
        <v>4</v>
      </c>
      <c r="B6" s="5" t="n">
        <v>0</v>
      </c>
      <c r="C6" s="5" t="n">
        <v>0</v>
      </c>
      <c r="D6" s="3" t="n">
        <v>3</v>
      </c>
      <c r="E6" s="3" t="n">
        <v>0</v>
      </c>
      <c r="F6" s="5" t="n">
        <v>0</v>
      </c>
      <c r="G6" s="5" t="n">
        <v>8</v>
      </c>
      <c r="H6" s="5" t="n">
        <v>0</v>
      </c>
      <c r="I6" s="5" t="n">
        <v>225</v>
      </c>
      <c r="J6" s="5" t="n">
        <v>9</v>
      </c>
      <c r="K6" s="6" t="n">
        <v>25</v>
      </c>
      <c r="L6" s="7" t="n">
        <v>25</v>
      </c>
      <c r="M6" s="5" t="str">
        <f aca="false">IF(K6="no cation","",IF(L6="","non-candidate",""))</f>
        <v/>
      </c>
      <c r="N6" s="5" t="str">
        <f aca="false">IF(M6="","",CONCATENATE("[",IF(M6="","",CONCATENATE("Al",IF(D6&gt;1,VALUE(D6),""),IF(E6=0,"",CONCATENATE(" O",IF(E6&gt;1,VALUE(E6),""))),IF(F6=0,"",CONCATENATE("(OH)",IF(F6&gt;1,VALUE(F6),""))),IF(G6=0,"",CONCATENATE("(OH2)",IF(G6&gt;1,VALUE(G6),""))))),"]",IF(M6="","",IF(J6&gt;1,(CONCATENATE(VALUE(J6),"+")),"+"))))</f>
        <v/>
      </c>
    </row>
    <row r="7" s="4" customFormat="true" ht="14.05" hidden="false" customHeight="false" outlineLevel="0" collapsed="false">
      <c r="A7" s="5" t="n">
        <v>4</v>
      </c>
      <c r="B7" s="5" t="n">
        <v>0</v>
      </c>
      <c r="C7" s="5" t="n">
        <v>0</v>
      </c>
      <c r="D7" s="5" t="n">
        <v>5</v>
      </c>
      <c r="E7" s="5" t="n">
        <v>0</v>
      </c>
      <c r="F7" s="5" t="n">
        <v>1</v>
      </c>
      <c r="G7" s="5" t="n">
        <v>11</v>
      </c>
      <c r="H7" s="5" t="n">
        <v>0</v>
      </c>
      <c r="I7" s="5" t="n">
        <v>350</v>
      </c>
      <c r="J7" s="5" t="n">
        <v>14</v>
      </c>
      <c r="K7" s="6" t="n">
        <v>25</v>
      </c>
      <c r="L7" s="7" t="n">
        <v>25</v>
      </c>
      <c r="M7" s="5" t="str">
        <f aca="false">IF(K7="no cation","",IF(L7="","non-candidate",""))</f>
        <v/>
      </c>
      <c r="N7" s="5" t="str">
        <f aca="false">IF(M7="","",CONCATENATE("[",IF(M7="","",CONCATENATE("Al",IF(D7&gt;1,VALUE(D7),""),IF(E7=0,"",CONCATENATE(" O",IF(E7&gt;1,VALUE(E7),""))),IF(F7=0,"",CONCATENATE("(OH)",IF(F7&gt;1,VALUE(F7),""))),IF(G7=0,"",CONCATENATE("(OH2)",IF(G7&gt;1,VALUE(G7),""))))),"]",IF(M7="","",IF(J7&gt;1,(CONCATENATE(VALUE(J7),"+")),"+"))))</f>
        <v/>
      </c>
    </row>
    <row r="8" s="4" customFormat="true" ht="14.05" hidden="false" customHeight="false" outlineLevel="0" collapsed="false">
      <c r="A8" s="5" t="n">
        <v>4</v>
      </c>
      <c r="B8" s="5" t="n">
        <v>0</v>
      </c>
      <c r="C8" s="5" t="n">
        <v>0</v>
      </c>
      <c r="D8" s="5" t="n">
        <v>6</v>
      </c>
      <c r="E8" s="5" t="n">
        <v>0</v>
      </c>
      <c r="F8" s="5" t="n">
        <v>2</v>
      </c>
      <c r="G8" s="5" t="n">
        <v>12</v>
      </c>
      <c r="H8" s="5" t="n">
        <v>0</v>
      </c>
      <c r="I8" s="5" t="n">
        <v>412</v>
      </c>
      <c r="J8" s="5" t="n">
        <v>16</v>
      </c>
      <c r="K8" s="6" t="n">
        <v>25.75</v>
      </c>
      <c r="L8" s="7" t="n">
        <v>25.75</v>
      </c>
      <c r="M8" s="5" t="str">
        <f aca="false">IF(K8="no cation","",IF(L8="","non-candidate",""))</f>
        <v/>
      </c>
      <c r="N8" s="5" t="str">
        <f aca="false">IF(M8="","",CONCATENATE("[",IF(M8="","",CONCATENATE("Al",IF(D8&gt;1,VALUE(D8),""),IF(E8=0,"",CONCATENATE(" O",IF(E8&gt;1,VALUE(E8),""))),IF(F8=0,"",CONCATENATE("(OH)",IF(F8&gt;1,VALUE(F8),""))),IF(G8=0,"",CONCATENATE("(OH2)",IF(G8&gt;1,VALUE(G8),""))))),"]",IF(M8="","",IF(J8&gt;1,(CONCATENATE(VALUE(J8),"+")),"+"))))</f>
        <v/>
      </c>
    </row>
    <row r="9" s="4" customFormat="true" ht="14.05" hidden="false" customHeight="false" outlineLevel="0" collapsed="false">
      <c r="A9" s="5" t="n">
        <v>4</v>
      </c>
      <c r="B9" s="5" t="n">
        <v>0</v>
      </c>
      <c r="C9" s="5" t="n">
        <v>0</v>
      </c>
      <c r="D9" s="5" t="n">
        <v>4</v>
      </c>
      <c r="E9" s="5" t="n">
        <v>0</v>
      </c>
      <c r="F9" s="5" t="n">
        <v>1</v>
      </c>
      <c r="G9" s="5" t="n">
        <v>9</v>
      </c>
      <c r="H9" s="5" t="n">
        <v>0</v>
      </c>
      <c r="I9" s="5" t="n">
        <v>287</v>
      </c>
      <c r="J9" s="5" t="n">
        <v>11</v>
      </c>
      <c r="K9" s="6" t="n">
        <v>26.0909090909091</v>
      </c>
      <c r="L9" s="7" t="n">
        <v>26.0909090909091</v>
      </c>
      <c r="M9" s="5" t="str">
        <f aca="false">IF(K9="no cation","",IF(L9="","non-candidate",""))</f>
        <v/>
      </c>
      <c r="N9" s="5" t="str">
        <f aca="false">IF(M9="","",CONCATENATE("[",IF(M9="","",CONCATENATE("Al",IF(D9&gt;1,VALUE(D9),""),IF(E9=0,"",CONCATENATE(" O",IF(E9&gt;1,VALUE(E9),""))),IF(F9=0,"",CONCATENATE("(OH)",IF(F9&gt;1,VALUE(F9),""))),IF(G9=0,"",CONCATENATE("(OH2)",IF(G9&gt;1,VALUE(G9),""))))),"]",IF(M9="","",IF(J9&gt;1,(CONCATENATE(VALUE(J9),"+")),"+"))))</f>
        <v/>
      </c>
    </row>
    <row r="10" s="4" customFormat="true" ht="14.05" hidden="false" customHeight="false" outlineLevel="0" collapsed="false">
      <c r="A10" s="5" t="n">
        <v>4</v>
      </c>
      <c r="B10" s="5" t="n">
        <v>0</v>
      </c>
      <c r="C10" s="5" t="n">
        <v>0</v>
      </c>
      <c r="D10" s="5" t="n">
        <v>5</v>
      </c>
      <c r="E10" s="5" t="n">
        <v>0</v>
      </c>
      <c r="F10" s="5" t="n">
        <v>2</v>
      </c>
      <c r="G10" s="5" t="n">
        <v>10</v>
      </c>
      <c r="H10" s="5" t="n">
        <v>0</v>
      </c>
      <c r="I10" s="5" t="n">
        <v>349</v>
      </c>
      <c r="J10" s="5" t="n">
        <v>13</v>
      </c>
      <c r="K10" s="6" t="n">
        <v>26.8461538461538</v>
      </c>
      <c r="L10" s="7" t="n">
        <v>26.8461538461538</v>
      </c>
      <c r="M10" s="5" t="str">
        <f aca="false">IF(K10="no cation","",IF(L10="","non-candidate",""))</f>
        <v/>
      </c>
      <c r="N10" s="5" t="str">
        <f aca="false">IF(M10="","",CONCATENATE("[",IF(M10="","",CONCATENATE("Al",IF(D10&gt;1,VALUE(D10),""),IF(E10=0,"",CONCATENATE(" O",IF(E10&gt;1,VALUE(E10),""))),IF(F10=0,"",CONCATENATE("(OH)",IF(F10&gt;1,VALUE(F10),""))),IF(G10=0,"",CONCATENATE("(OH2)",IF(G10&gt;1,VALUE(G10),""))))),"]",IF(M10="","",IF(J10&gt;1,(CONCATENATE(VALUE(J10),"+")),"+"))))</f>
        <v/>
      </c>
    </row>
    <row r="11" s="4" customFormat="true" ht="14.05" hidden="false" customHeight="false" outlineLevel="0" collapsed="false">
      <c r="A11" s="3" t="n">
        <v>4</v>
      </c>
      <c r="B11" s="5" t="n">
        <v>0</v>
      </c>
      <c r="C11" s="5" t="n">
        <v>0</v>
      </c>
      <c r="D11" s="3" t="n">
        <v>2</v>
      </c>
      <c r="E11" s="3" t="n">
        <v>0</v>
      </c>
      <c r="F11" s="5" t="n">
        <v>0</v>
      </c>
      <c r="G11" s="5" t="n">
        <v>6</v>
      </c>
      <c r="H11" s="5" t="n">
        <v>0</v>
      </c>
      <c r="I11" s="5" t="n">
        <v>162</v>
      </c>
      <c r="J11" s="5" t="n">
        <v>6</v>
      </c>
      <c r="K11" s="6" t="n">
        <v>27</v>
      </c>
      <c r="L11" s="7" t="n">
        <v>27</v>
      </c>
      <c r="M11" s="5" t="str">
        <f aca="false">IF(K11="no cation","",IF(L11="","non-candidate",""))</f>
        <v/>
      </c>
      <c r="N11" s="5" t="str">
        <f aca="false">IF(M11="","",CONCATENATE("[",IF(M11="","",CONCATENATE("Al",IF(D11&gt;1,VALUE(D11),""),IF(E11=0,"",CONCATENATE(" O",IF(E11&gt;1,VALUE(E11),""))),IF(F11=0,"",CONCATENATE("(OH)",IF(F11&gt;1,VALUE(F11),""))),IF(G11=0,"",CONCATENATE("(OH2)",IF(G11&gt;1,VALUE(G11),""))))),"]",IF(M11="","",IF(J11&gt;1,(CONCATENATE(VALUE(J11),"+")),"+"))))</f>
        <v/>
      </c>
    </row>
    <row r="12" s="4" customFormat="true" ht="14.05" hidden="false" customHeight="false" outlineLevel="0" collapsed="false">
      <c r="A12" s="5" t="n">
        <v>4</v>
      </c>
      <c r="B12" s="5" t="n">
        <v>0</v>
      </c>
      <c r="C12" s="5" t="n">
        <v>0</v>
      </c>
      <c r="D12" s="5" t="n">
        <v>6</v>
      </c>
      <c r="E12" s="5" t="n">
        <v>0</v>
      </c>
      <c r="F12" s="5" t="n">
        <v>3</v>
      </c>
      <c r="G12" s="5" t="n">
        <v>11</v>
      </c>
      <c r="H12" s="5" t="n">
        <v>0</v>
      </c>
      <c r="I12" s="5" t="n">
        <v>411</v>
      </c>
      <c r="J12" s="5" t="n">
        <v>15</v>
      </c>
      <c r="K12" s="6" t="n">
        <v>27.4</v>
      </c>
      <c r="L12" s="7" t="n">
        <v>27.4</v>
      </c>
      <c r="M12" s="5" t="str">
        <f aca="false">IF(K12="no cation","",IF(L12="","non-candidate",""))</f>
        <v/>
      </c>
      <c r="N12" s="5" t="str">
        <f aca="false">IF(M12="","",CONCATENATE("[",IF(M12="","",CONCATENATE("Al",IF(D12&gt;1,VALUE(D12),""),IF(E12=0,"",CONCATENATE(" O",IF(E12&gt;1,VALUE(E12),""))),IF(F12=0,"",CONCATENATE("(OH)",IF(F12&gt;1,VALUE(F12),""))),IF(G12=0,"",CONCATENATE("(OH2)",IF(G12&gt;1,VALUE(G12),""))))),"]",IF(M12="","",IF(J12&gt;1,(CONCATENATE(VALUE(J12),"+")),"+"))))</f>
        <v/>
      </c>
    </row>
    <row r="13" s="4" customFormat="true" ht="14.05" hidden="false" customHeight="false" outlineLevel="0" collapsed="false">
      <c r="A13" s="5" t="n">
        <v>4</v>
      </c>
      <c r="B13" s="5" t="n">
        <v>0</v>
      </c>
      <c r="C13" s="5" t="n">
        <v>0</v>
      </c>
      <c r="D13" s="5" t="n">
        <v>3</v>
      </c>
      <c r="E13" s="5" t="n">
        <v>0</v>
      </c>
      <c r="F13" s="5" t="n">
        <v>1</v>
      </c>
      <c r="G13" s="5" t="n">
        <v>7</v>
      </c>
      <c r="H13" s="5" t="n">
        <v>0</v>
      </c>
      <c r="I13" s="5" t="n">
        <v>224</v>
      </c>
      <c r="J13" s="5" t="n">
        <v>8</v>
      </c>
      <c r="K13" s="6" t="n">
        <v>28</v>
      </c>
      <c r="L13" s="7" t="n">
        <v>28</v>
      </c>
      <c r="M13" s="5" t="str">
        <f aca="false">IF(K13="no cation","",IF(L13="","non-candidate",""))</f>
        <v/>
      </c>
      <c r="N13" s="5" t="str">
        <f aca="false">IF(M13="","",CONCATENATE("[",IF(M13="","",CONCATENATE("Al",IF(D13&gt;1,VALUE(D13),""),IF(E13=0,"",CONCATENATE(" O",IF(E13&gt;1,VALUE(E13),""))),IF(F13=0,"",CONCATENATE("(OH)",IF(F13&gt;1,VALUE(F13),""))),IF(G13=0,"",CONCATENATE("(OH2)",IF(G13&gt;1,VALUE(G13),""))))),"]",IF(M13="","",IF(J13&gt;1,(CONCATENATE(VALUE(J13),"+")),"+"))))</f>
        <v/>
      </c>
    </row>
    <row r="14" s="4" customFormat="true" ht="14.05" hidden="false" customHeight="false" outlineLevel="0" collapsed="false">
      <c r="A14" s="5" t="n">
        <v>4</v>
      </c>
      <c r="B14" s="5" t="n">
        <v>0</v>
      </c>
      <c r="C14" s="5" t="n">
        <v>0</v>
      </c>
      <c r="D14" s="5" t="n">
        <v>4</v>
      </c>
      <c r="E14" s="5" t="n">
        <v>0</v>
      </c>
      <c r="F14" s="5" t="n">
        <v>2</v>
      </c>
      <c r="G14" s="5" t="n">
        <v>8</v>
      </c>
      <c r="H14" s="5" t="n">
        <v>0</v>
      </c>
      <c r="I14" s="5" t="n">
        <v>286</v>
      </c>
      <c r="J14" s="5" t="n">
        <v>10</v>
      </c>
      <c r="K14" s="6" t="n">
        <v>28.6</v>
      </c>
      <c r="L14" s="7" t="n">
        <v>28.6</v>
      </c>
      <c r="M14" s="5" t="str">
        <f aca="false">IF(K14="no cation","",IF(L14="","non-candidate",""))</f>
        <v/>
      </c>
      <c r="N14" s="5" t="str">
        <f aca="false">IF(M14="","",CONCATENATE("[",IF(M14="","",CONCATENATE("Al",IF(D14&gt;1,VALUE(D14),""),IF(E14=0,"",CONCATENATE(" O",IF(E14&gt;1,VALUE(E14),""))),IF(F14=0,"",CONCATENATE("(OH)",IF(F14&gt;1,VALUE(F14),""))),IF(G14=0,"",CONCATENATE("(OH2)",IF(G14&gt;1,VALUE(G14),""))))),"]",IF(M14="","",IF(J14&gt;1,(CONCATENATE(VALUE(J14),"+")),"+"))))</f>
        <v/>
      </c>
    </row>
    <row r="15" s="4" customFormat="true" ht="14.05" hidden="false" customHeight="false" outlineLevel="0" collapsed="false">
      <c r="A15" s="5" t="n">
        <v>4</v>
      </c>
      <c r="B15" s="5" t="n">
        <v>0</v>
      </c>
      <c r="C15" s="5" t="n">
        <v>0</v>
      </c>
      <c r="D15" s="5" t="n">
        <v>5</v>
      </c>
      <c r="E15" s="5" t="n">
        <v>0</v>
      </c>
      <c r="F15" s="5" t="n">
        <v>3</v>
      </c>
      <c r="G15" s="5" t="n">
        <v>9</v>
      </c>
      <c r="H15" s="5" t="n">
        <v>0</v>
      </c>
      <c r="I15" s="5" t="n">
        <v>348</v>
      </c>
      <c r="J15" s="5" t="n">
        <v>12</v>
      </c>
      <c r="K15" s="6" t="n">
        <v>29</v>
      </c>
      <c r="L15" s="7" t="n">
        <v>29</v>
      </c>
      <c r="M15" s="5" t="str">
        <f aca="false">IF(K15="no cation","",IF(L15="","non-candidate",""))</f>
        <v/>
      </c>
      <c r="N15" s="5" t="str">
        <f aca="false">IF(M15="","",CONCATENATE("[",IF(M15="","",CONCATENATE("Al",IF(D15&gt;1,VALUE(D15),""),IF(E15=0,"",CONCATENATE(" O",IF(E15&gt;1,VALUE(E15),""))),IF(F15=0,"",CONCATENATE("(OH)",IF(F15&gt;1,VALUE(F15),""))),IF(G15=0,"",CONCATENATE("(OH2)",IF(G15&gt;1,VALUE(G15),""))))),"]",IF(M15="","",IF(J15&gt;1,(CONCATENATE(VALUE(J15),"+")),"+"))))</f>
        <v/>
      </c>
    </row>
    <row r="16" s="4" customFormat="true" ht="14.05" hidden="false" customHeight="false" outlineLevel="0" collapsed="false">
      <c r="A16" s="5" t="n">
        <v>4</v>
      </c>
      <c r="B16" s="5" t="n">
        <v>0</v>
      </c>
      <c r="C16" s="5" t="n">
        <v>0</v>
      </c>
      <c r="D16" s="5" t="n">
        <v>6</v>
      </c>
      <c r="E16" s="5" t="n">
        <v>0</v>
      </c>
      <c r="F16" s="5" t="n">
        <v>4</v>
      </c>
      <c r="G16" s="5" t="n">
        <v>10</v>
      </c>
      <c r="H16" s="5" t="n">
        <v>0</v>
      </c>
      <c r="I16" s="5" t="n">
        <v>410</v>
      </c>
      <c r="J16" s="5" t="n">
        <v>14</v>
      </c>
      <c r="K16" s="6" t="n">
        <v>29.2857142857143</v>
      </c>
      <c r="L16" s="7" t="n">
        <v>29.2857142857143</v>
      </c>
      <c r="M16" s="5" t="str">
        <f aca="false">IF(K16="no cation","",IF(L16="","non-candidate",""))</f>
        <v/>
      </c>
      <c r="N16" s="5" t="str">
        <f aca="false">IF(M16="","",CONCATENATE("[",IF(M16="","",CONCATENATE("Al",IF(D16&gt;1,VALUE(D16),""),IF(E16=0,"",CONCATENATE(" O",IF(E16&gt;1,VALUE(E16),""))),IF(F16=0,"",CONCATENATE("(OH)",IF(F16&gt;1,VALUE(F16),""))),IF(G16=0,"",CONCATENATE("(OH2)",IF(G16&gt;1,VALUE(G16),""))))),"]",IF(M16="","",IF(J16&gt;1,(CONCATENATE(VALUE(J16),"+")),"+"))))</f>
        <v/>
      </c>
    </row>
    <row r="17" s="4" customFormat="true" ht="14.05" hidden="false" customHeight="false" outlineLevel="0" collapsed="false">
      <c r="A17" s="5" t="n">
        <v>4</v>
      </c>
      <c r="B17" s="5" t="n">
        <v>0</v>
      </c>
      <c r="C17" s="5" t="n">
        <v>0</v>
      </c>
      <c r="D17" s="3" t="n">
        <v>6</v>
      </c>
      <c r="E17" s="3" t="n">
        <v>2</v>
      </c>
      <c r="F17" s="5" t="n">
        <v>0</v>
      </c>
      <c r="G17" s="5" t="n">
        <v>12</v>
      </c>
      <c r="H17" s="5" t="n">
        <v>0</v>
      </c>
      <c r="I17" s="5" t="n">
        <v>410</v>
      </c>
      <c r="J17" s="5" t="n">
        <v>14</v>
      </c>
      <c r="K17" s="6" t="n">
        <v>29.2857142857143</v>
      </c>
      <c r="L17" s="7" t="n">
        <v>29.2857142857143</v>
      </c>
      <c r="M17" s="5" t="str">
        <f aca="false">IF(K17="no cation","",IF(L17="","non-candidate",""))</f>
        <v/>
      </c>
      <c r="N17" s="5" t="str">
        <f aca="false">IF(M17="","",CONCATENATE("[",IF(M17="","",CONCATENATE("Al",IF(D17&gt;1,VALUE(D17),""),IF(E17=0,"",CONCATENATE(" O",IF(E17&gt;1,VALUE(E17),""))),IF(F17=0,"",CONCATENATE("(OH)",IF(F17&gt;1,VALUE(F17),""))),IF(G17=0,"",CONCATENATE("(OH2)",IF(G17&gt;1,VALUE(G17),""))))),"]",IF(M17="","",IF(J17&gt;1,(CONCATENATE(VALUE(J17),"+")),"+"))))</f>
        <v/>
      </c>
    </row>
    <row r="18" s="4" customFormat="true" ht="14.05" hidden="false" customHeight="false" outlineLevel="0" collapsed="false">
      <c r="A18" s="5" t="n">
        <v>4</v>
      </c>
      <c r="B18" s="5" t="n">
        <v>0</v>
      </c>
      <c r="C18" s="5" t="n">
        <v>0</v>
      </c>
      <c r="D18" s="5" t="n">
        <v>6</v>
      </c>
      <c r="E18" s="5" t="n">
        <v>0</v>
      </c>
      <c r="F18" s="5" t="n">
        <v>5</v>
      </c>
      <c r="G18" s="5" t="n">
        <v>9</v>
      </c>
      <c r="H18" s="5" t="n">
        <v>0</v>
      </c>
      <c r="I18" s="5" t="n">
        <v>409</v>
      </c>
      <c r="J18" s="5" t="n">
        <v>13</v>
      </c>
      <c r="K18" s="6" t="n">
        <v>31.4615384615385</v>
      </c>
      <c r="L18" s="7" t="n">
        <v>31.4615384615385</v>
      </c>
      <c r="M18" s="5" t="str">
        <f aca="false">IF(K18="no cation","",IF(L18="","non-candidate",""))</f>
        <v/>
      </c>
      <c r="N18" s="5" t="str">
        <f aca="false">IF(M18="","",CONCATENATE("[",IF(M18="","",CONCATENATE("Al",IF(D18&gt;1,VALUE(D18),""),IF(E18=0,"",CONCATENATE(" O",IF(E18&gt;1,VALUE(E18),""))),IF(F18=0,"",CONCATENATE("(OH)",IF(F18&gt;1,VALUE(F18),""))),IF(G18=0,"",CONCATENATE("(OH2)",IF(G18&gt;1,VALUE(G18),""))))),"]",IF(M18="","",IF(J18&gt;1,(CONCATENATE(VALUE(J18),"+")),"+"))))</f>
        <v/>
      </c>
    </row>
    <row r="19" s="4" customFormat="true" ht="14.05" hidden="false" customHeight="false" outlineLevel="0" collapsed="false">
      <c r="A19" s="5" t="n">
        <v>4</v>
      </c>
      <c r="B19" s="5" t="n">
        <v>0</v>
      </c>
      <c r="C19" s="5" t="n">
        <v>0</v>
      </c>
      <c r="D19" s="5" t="n">
        <v>6</v>
      </c>
      <c r="E19" s="5" t="n">
        <v>2</v>
      </c>
      <c r="F19" s="5" t="n">
        <v>1</v>
      </c>
      <c r="G19" s="5" t="n">
        <v>11</v>
      </c>
      <c r="H19" s="5" t="n">
        <v>0</v>
      </c>
      <c r="I19" s="5" t="n">
        <v>409</v>
      </c>
      <c r="J19" s="5" t="n">
        <v>13</v>
      </c>
      <c r="K19" s="6" t="n">
        <v>31.4615384615385</v>
      </c>
      <c r="L19" s="7" t="n">
        <v>31.4615384615385</v>
      </c>
      <c r="M19" s="5" t="str">
        <f aca="false">IF(K19="no cation","",IF(L19="","non-candidate",""))</f>
        <v/>
      </c>
      <c r="N19" s="5" t="str">
        <f aca="false">IF(M19="","",CONCATENATE("[",IF(M19="","",CONCATENATE("Al",IF(D19&gt;1,VALUE(D19),""),IF(E19=0,"",CONCATENATE(" O",IF(E19&gt;1,VALUE(E19),""))),IF(F19=0,"",CONCATENATE("(OH)",IF(F19&gt;1,VALUE(F19),""))),IF(G19=0,"",CONCATENATE("(OH2)",IF(G19&gt;1,VALUE(G19),""))))),"]",IF(M19="","",IF(J19&gt;1,(CONCATENATE(VALUE(J19),"+")),"+"))))</f>
        <v/>
      </c>
    </row>
    <row r="20" s="4" customFormat="true" ht="14.05" hidden="false" customHeight="false" outlineLevel="0" collapsed="false">
      <c r="A20" s="5" t="n">
        <v>4</v>
      </c>
      <c r="B20" s="5" t="n">
        <v>0</v>
      </c>
      <c r="C20" s="5" t="n">
        <v>0</v>
      </c>
      <c r="D20" s="5" t="n">
        <v>5</v>
      </c>
      <c r="E20" s="5" t="n">
        <v>0</v>
      </c>
      <c r="F20" s="5" t="n">
        <v>4</v>
      </c>
      <c r="G20" s="5" t="n">
        <v>8</v>
      </c>
      <c r="H20" s="5" t="n">
        <v>0</v>
      </c>
      <c r="I20" s="5" t="n">
        <v>347</v>
      </c>
      <c r="J20" s="5" t="n">
        <v>11</v>
      </c>
      <c r="K20" s="6" t="n">
        <v>31.5454545454545</v>
      </c>
      <c r="L20" s="7" t="n">
        <v>31.5454545454545</v>
      </c>
      <c r="M20" s="5" t="str">
        <f aca="false">IF(K20="no cation","",IF(L20="","non-candidate",""))</f>
        <v/>
      </c>
      <c r="N20" s="5" t="str">
        <f aca="false">IF(M20="","",CONCATENATE("[",IF(M20="","",CONCATENATE("Al",IF(D20&gt;1,VALUE(D20),""),IF(E20=0,"",CONCATENATE(" O",IF(E20&gt;1,VALUE(E20),""))),IF(F20=0,"",CONCATENATE("(OH)",IF(F20&gt;1,VALUE(F20),""))),IF(G20=0,"",CONCATENATE("(OH2)",IF(G20&gt;1,VALUE(G20),""))))),"]",IF(M20="","",IF(J20&gt;1,(CONCATENATE(VALUE(J20),"+")),"+"))))</f>
        <v/>
      </c>
    </row>
    <row r="21" s="4" customFormat="true" ht="14.05" hidden="false" customHeight="false" outlineLevel="0" collapsed="false">
      <c r="A21" s="5" t="n">
        <v>4</v>
      </c>
      <c r="B21" s="5" t="n">
        <v>0</v>
      </c>
      <c r="C21" s="5" t="n">
        <v>0</v>
      </c>
      <c r="D21" s="3" t="n">
        <v>5</v>
      </c>
      <c r="E21" s="3" t="n">
        <v>2</v>
      </c>
      <c r="F21" s="5" t="n">
        <v>0</v>
      </c>
      <c r="G21" s="5" t="n">
        <v>10</v>
      </c>
      <c r="H21" s="5" t="n">
        <v>0</v>
      </c>
      <c r="I21" s="5" t="n">
        <v>347</v>
      </c>
      <c r="J21" s="5" t="n">
        <v>11</v>
      </c>
      <c r="K21" s="6" t="n">
        <v>31.5454545454545</v>
      </c>
      <c r="L21" s="7" t="n">
        <v>31.5454545454545</v>
      </c>
      <c r="M21" s="5" t="str">
        <f aca="false">IF(K21="no cation","",IF(L21="","non-candidate",""))</f>
        <v/>
      </c>
      <c r="N21" s="5" t="str">
        <f aca="false">IF(M21="","",CONCATENATE("[",IF(M21="","",CONCATENATE("Al",IF(D21&gt;1,VALUE(D21),""),IF(E21=0,"",CONCATENATE(" O",IF(E21&gt;1,VALUE(E21),""))),IF(F21=0,"",CONCATENATE("(OH)",IF(F21&gt;1,VALUE(F21),""))),IF(G21=0,"",CONCATENATE("(OH2)",IF(G21&gt;1,VALUE(G21),""))))),"]",IF(M21="","",IF(J21&gt;1,(CONCATENATE(VALUE(J21),"+")),"+"))))</f>
        <v/>
      </c>
    </row>
    <row r="22" s="4" customFormat="true" ht="14.05" hidden="false" customHeight="false" outlineLevel="0" collapsed="false">
      <c r="A22" s="5" t="n">
        <v>4</v>
      </c>
      <c r="B22" s="5" t="n">
        <v>0</v>
      </c>
      <c r="C22" s="5" t="n">
        <v>0</v>
      </c>
      <c r="D22" s="5" t="n">
        <v>4</v>
      </c>
      <c r="E22" s="5" t="n">
        <v>0</v>
      </c>
      <c r="F22" s="5" t="n">
        <v>3</v>
      </c>
      <c r="G22" s="5" t="n">
        <v>7</v>
      </c>
      <c r="H22" s="5" t="n">
        <v>0</v>
      </c>
      <c r="I22" s="5" t="n">
        <v>285</v>
      </c>
      <c r="J22" s="5" t="n">
        <v>9</v>
      </c>
      <c r="K22" s="6" t="n">
        <v>31.6666666666667</v>
      </c>
      <c r="L22" s="7" t="n">
        <v>31.6666666666667</v>
      </c>
      <c r="M22" s="5" t="str">
        <f aca="false">IF(K22="no cation","",IF(L22="","non-candidate",""))</f>
        <v/>
      </c>
      <c r="N22" s="5" t="str">
        <f aca="false">IF(M22="","",CONCATENATE("[",IF(M22="","",CONCATENATE("Al",IF(D22&gt;1,VALUE(D22),""),IF(E22=0,"",CONCATENATE(" O",IF(E22&gt;1,VALUE(E22),""))),IF(F22=0,"",CONCATENATE("(OH)",IF(F22&gt;1,VALUE(F22),""))),IF(G22=0,"",CONCATENATE("(OH2)",IF(G22&gt;1,VALUE(G22),""))))),"]",IF(M22="","",IF(J22&gt;1,(CONCATENATE(VALUE(J22),"+")),"+"))))</f>
        <v/>
      </c>
    </row>
    <row r="23" s="4" customFormat="true" ht="14.05" hidden="false" customHeight="false" outlineLevel="0" collapsed="false">
      <c r="A23" s="5" t="n">
        <v>4</v>
      </c>
      <c r="B23" s="5" t="n">
        <v>0</v>
      </c>
      <c r="C23" s="5" t="n">
        <v>0</v>
      </c>
      <c r="D23" s="5" t="n">
        <v>3</v>
      </c>
      <c r="E23" s="5" t="n">
        <v>0</v>
      </c>
      <c r="F23" s="5" t="n">
        <v>2</v>
      </c>
      <c r="G23" s="5" t="n">
        <v>6</v>
      </c>
      <c r="H23" s="5" t="n">
        <v>0</v>
      </c>
      <c r="I23" s="5" t="n">
        <v>223</v>
      </c>
      <c r="J23" s="5" t="n">
        <v>7</v>
      </c>
      <c r="K23" s="6" t="n">
        <v>31.8571428571429</v>
      </c>
      <c r="L23" s="7" t="n">
        <v>31.8571428571429</v>
      </c>
      <c r="M23" s="5" t="str">
        <f aca="false">IF(K23="no cation","",IF(L23="","non-candidate",""))</f>
        <v/>
      </c>
      <c r="N23" s="5" t="str">
        <f aca="false">IF(M23="","",CONCATENATE("[",IF(M23="","",CONCATENATE("Al",IF(D23&gt;1,VALUE(D23),""),IF(E23=0,"",CONCATENATE(" O",IF(E23&gt;1,VALUE(E23),""))),IF(F23=0,"",CONCATENATE("(OH)",IF(F23&gt;1,VALUE(F23),""))),IF(G23=0,"",CONCATENATE("(OH2)",IF(G23&gt;1,VALUE(G23),""))))),"]",IF(M23="","",IF(J23&gt;1,(CONCATENATE(VALUE(J23),"+")),"+"))))</f>
        <v/>
      </c>
    </row>
    <row r="24" s="4" customFormat="true" ht="14.05" hidden="false" customHeight="false" outlineLevel="0" collapsed="false">
      <c r="A24" s="5" t="n">
        <v>4</v>
      </c>
      <c r="B24" s="5" t="n">
        <v>0</v>
      </c>
      <c r="C24" s="5" t="n">
        <v>0</v>
      </c>
      <c r="D24" s="5" t="n">
        <v>2</v>
      </c>
      <c r="E24" s="5" t="n">
        <v>0</v>
      </c>
      <c r="F24" s="5" t="n">
        <v>1</v>
      </c>
      <c r="G24" s="5" t="n">
        <v>5</v>
      </c>
      <c r="H24" s="5" t="n">
        <v>0</v>
      </c>
      <c r="I24" s="5" t="n">
        <v>161</v>
      </c>
      <c r="J24" s="5" t="n">
        <v>5</v>
      </c>
      <c r="K24" s="6" t="n">
        <v>32.2</v>
      </c>
      <c r="L24" s="7" t="n">
        <v>32.2</v>
      </c>
      <c r="M24" s="5" t="str">
        <f aca="false">IF(K24="no cation","",IF(L24="","non-candidate",""))</f>
        <v/>
      </c>
      <c r="N24" s="5" t="str">
        <f aca="false">IF(M24="","",CONCATENATE("[",IF(M24="","",CONCATENATE("Al",IF(D24&gt;1,VALUE(D24),""),IF(E24=0,"",CONCATENATE(" O",IF(E24&gt;1,VALUE(E24),""))),IF(F24=0,"",CONCATENATE("(OH)",IF(F24&gt;1,VALUE(F24),""))),IF(G24=0,"",CONCATENATE("(OH2)",IF(G24&gt;1,VALUE(G24),""))))),"]",IF(M24="","",IF(J24&gt;1,(CONCATENATE(VALUE(J24),"+")),"+"))))</f>
        <v/>
      </c>
    </row>
    <row r="25" s="4" customFormat="true" ht="14.05" hidden="false" customHeight="false" outlineLevel="0" collapsed="false">
      <c r="A25" s="3" t="n">
        <v>4</v>
      </c>
      <c r="B25" s="3" t="n">
        <v>0</v>
      </c>
      <c r="C25" s="3" t="n">
        <v>0</v>
      </c>
      <c r="D25" s="3" t="n">
        <v>1</v>
      </c>
      <c r="E25" s="3" t="n">
        <v>0</v>
      </c>
      <c r="F25" s="5" t="n">
        <v>0</v>
      </c>
      <c r="G25" s="5" t="n">
        <v>4</v>
      </c>
      <c r="H25" s="3" t="n">
        <v>0</v>
      </c>
      <c r="I25" s="5" t="n">
        <v>99</v>
      </c>
      <c r="J25" s="5" t="n">
        <v>3</v>
      </c>
      <c r="K25" s="6" t="n">
        <v>33</v>
      </c>
      <c r="L25" s="7" t="n">
        <v>33</v>
      </c>
      <c r="M25" s="5" t="str">
        <f aca="false">IF(K25="no cation","",IF(L25="","non-candidate",""))</f>
        <v/>
      </c>
      <c r="N25" s="5" t="str">
        <f aca="false">IF(M25="","",CONCATENATE("[",IF(M25="","",CONCATENATE("Al",IF(D25&gt;1,VALUE(D25),""),IF(E25=0,"",CONCATENATE(" O",IF(E25&gt;1,VALUE(E25),""))),IF(F25=0,"",CONCATENATE("(OH)",IF(F25&gt;1,VALUE(F25),""))),IF(G25=0,"",CONCATENATE("(OH2)",IF(G25&gt;1,VALUE(G25),""))))),"]",IF(M25="","",IF(J25&gt;1,(CONCATENATE(VALUE(J25),"+")),"+"))))</f>
        <v/>
      </c>
    </row>
    <row r="26" s="4" customFormat="true" ht="14.05" hidden="false" customHeight="false" outlineLevel="0" collapsed="false">
      <c r="A26" s="5" t="n">
        <v>4</v>
      </c>
      <c r="B26" s="5" t="n">
        <v>0</v>
      </c>
      <c r="C26" s="5" t="n">
        <v>0</v>
      </c>
      <c r="D26" s="5" t="n">
        <v>6</v>
      </c>
      <c r="E26" s="5" t="n">
        <v>0</v>
      </c>
      <c r="F26" s="5" t="n">
        <v>6</v>
      </c>
      <c r="G26" s="5" t="n">
        <v>8</v>
      </c>
      <c r="H26" s="5" t="n">
        <v>0</v>
      </c>
      <c r="I26" s="5" t="n">
        <v>408</v>
      </c>
      <c r="J26" s="5" t="n">
        <v>12</v>
      </c>
      <c r="K26" s="6" t="n">
        <v>34</v>
      </c>
      <c r="L26" s="7" t="n">
        <v>34</v>
      </c>
      <c r="M26" s="5" t="str">
        <f aca="false">IF(K26="no cation","",IF(L26="","non-candidate",""))</f>
        <v/>
      </c>
      <c r="N26" s="5" t="str">
        <f aca="false">IF(M26="","",CONCATENATE("[",IF(M26="","",CONCATENATE("Al",IF(D26&gt;1,VALUE(D26),""),IF(E26=0,"",CONCATENATE(" O",IF(E26&gt;1,VALUE(E26),""))),IF(F26=0,"",CONCATENATE("(OH)",IF(F26&gt;1,VALUE(F26),""))),IF(G26=0,"",CONCATENATE("(OH2)",IF(G26&gt;1,VALUE(G26),""))))),"]",IF(M26="","",IF(J26&gt;1,(CONCATENATE(VALUE(J26),"+")),"+"))))</f>
        <v/>
      </c>
    </row>
    <row r="27" s="4" customFormat="true" ht="14.05" hidden="false" customHeight="false" outlineLevel="0" collapsed="false">
      <c r="A27" s="5" t="n">
        <v>4</v>
      </c>
      <c r="B27" s="5" t="n">
        <v>0</v>
      </c>
      <c r="C27" s="5" t="n">
        <v>0</v>
      </c>
      <c r="D27" s="5" t="n">
        <v>6</v>
      </c>
      <c r="E27" s="5" t="n">
        <v>2</v>
      </c>
      <c r="F27" s="5" t="n">
        <v>2</v>
      </c>
      <c r="G27" s="5" t="n">
        <v>10</v>
      </c>
      <c r="H27" s="5" t="n">
        <v>0</v>
      </c>
      <c r="I27" s="5" t="n">
        <v>408</v>
      </c>
      <c r="J27" s="5" t="n">
        <v>12</v>
      </c>
      <c r="K27" s="6" t="n">
        <v>34</v>
      </c>
      <c r="L27" s="7" t="n">
        <v>34</v>
      </c>
      <c r="M27" s="5" t="str">
        <f aca="false">IF(K27="no cation","",IF(L27="","non-candidate",""))</f>
        <v/>
      </c>
      <c r="N27" s="5" t="str">
        <f aca="false">IF(M27="","",CONCATENATE("[",IF(M27="","",CONCATENATE("Al",IF(D27&gt;1,VALUE(D27),""),IF(E27=0,"",CONCATENATE(" O",IF(E27&gt;1,VALUE(E27),""))),IF(F27=0,"",CONCATENATE("(OH)",IF(F27&gt;1,VALUE(F27),""))),IF(G27=0,"",CONCATENATE("(OH2)",IF(G27&gt;1,VALUE(G27),""))))),"]",IF(M27="","",IF(J27&gt;1,(CONCATENATE(VALUE(J27),"+")),"+"))))</f>
        <v/>
      </c>
    </row>
    <row r="28" s="4" customFormat="true" ht="14.05" hidden="false" customHeight="false" outlineLevel="0" collapsed="false">
      <c r="A28" s="5" t="n">
        <v>4</v>
      </c>
      <c r="B28" s="5" t="n">
        <v>0</v>
      </c>
      <c r="C28" s="5" t="n">
        <v>0</v>
      </c>
      <c r="D28" s="5" t="n">
        <v>5</v>
      </c>
      <c r="E28" s="5" t="n">
        <v>0</v>
      </c>
      <c r="F28" s="5" t="n">
        <v>5</v>
      </c>
      <c r="G28" s="5" t="n">
        <v>7</v>
      </c>
      <c r="H28" s="5" t="n">
        <v>0</v>
      </c>
      <c r="I28" s="5" t="n">
        <v>346</v>
      </c>
      <c r="J28" s="5" t="n">
        <v>10</v>
      </c>
      <c r="K28" s="6" t="n">
        <v>34.6</v>
      </c>
      <c r="L28" s="7" t="n">
        <v>34.6</v>
      </c>
      <c r="M28" s="5" t="str">
        <f aca="false">IF(K28="no cation","",IF(L28="","non-candidate",""))</f>
        <v/>
      </c>
      <c r="N28" s="5" t="str">
        <f aca="false">IF(M28="","",CONCATENATE("[",IF(M28="","",CONCATENATE("Al",IF(D28&gt;1,VALUE(D28),""),IF(E28=0,"",CONCATENATE(" O",IF(E28&gt;1,VALUE(E28),""))),IF(F28=0,"",CONCATENATE("(OH)",IF(F28&gt;1,VALUE(F28),""))),IF(G28=0,"",CONCATENATE("(OH2)",IF(G28&gt;1,VALUE(G28),""))))),"]",IF(M28="","",IF(J28&gt;1,(CONCATENATE(VALUE(J28),"+")),"+"))))</f>
        <v/>
      </c>
    </row>
    <row r="29" s="4" customFormat="true" ht="14.05" hidden="false" customHeight="false" outlineLevel="0" collapsed="false">
      <c r="A29" s="5" t="n">
        <v>4</v>
      </c>
      <c r="B29" s="5" t="n">
        <v>0</v>
      </c>
      <c r="C29" s="5" t="n">
        <v>0</v>
      </c>
      <c r="D29" s="5" t="n">
        <v>5</v>
      </c>
      <c r="E29" s="5" t="n">
        <v>2</v>
      </c>
      <c r="F29" s="5" t="n">
        <v>1</v>
      </c>
      <c r="G29" s="5" t="n">
        <v>9</v>
      </c>
      <c r="H29" s="5" t="n">
        <v>0</v>
      </c>
      <c r="I29" s="5" t="n">
        <v>346</v>
      </c>
      <c r="J29" s="5" t="n">
        <v>10</v>
      </c>
      <c r="K29" s="6" t="n">
        <v>34.6</v>
      </c>
      <c r="L29" s="7" t="n">
        <v>34.6</v>
      </c>
      <c r="M29" s="5" t="str">
        <f aca="false">IF(K29="no cation","",IF(L29="","non-candidate",""))</f>
        <v/>
      </c>
      <c r="N29" s="5" t="str">
        <f aca="false">IF(M29="","",CONCATENATE("[",IF(M29="","",CONCATENATE("Al",IF(D29&gt;1,VALUE(D29),""),IF(E29=0,"",CONCATENATE(" O",IF(E29&gt;1,VALUE(E29),""))),IF(F29=0,"",CONCATENATE("(OH)",IF(F29&gt;1,VALUE(F29),""))),IF(G29=0,"",CONCATENATE("(OH2)",IF(G29&gt;1,VALUE(G29),""))))),"]",IF(M29="","",IF(J29&gt;1,(CONCATENATE(VALUE(J29),"+")),"+"))))</f>
        <v/>
      </c>
    </row>
    <row r="30" s="4" customFormat="true" ht="14.05" hidden="false" customHeight="false" outlineLevel="0" collapsed="false">
      <c r="A30" s="5" t="n">
        <v>6</v>
      </c>
      <c r="B30" s="5" t="n">
        <v>0</v>
      </c>
      <c r="C30" s="5" t="n">
        <v>0</v>
      </c>
      <c r="D30" s="5" t="n">
        <v>6</v>
      </c>
      <c r="E30" s="5" t="n">
        <v>0</v>
      </c>
      <c r="F30" s="5" t="n">
        <v>0</v>
      </c>
      <c r="G30" s="5" t="n">
        <v>26</v>
      </c>
      <c r="H30" s="5" t="n">
        <v>0</v>
      </c>
      <c r="I30" s="5" t="n">
        <v>630</v>
      </c>
      <c r="J30" s="5" t="n">
        <v>18</v>
      </c>
      <c r="K30" s="6" t="n">
        <v>35</v>
      </c>
      <c r="L30" s="7" t="n">
        <v>35</v>
      </c>
      <c r="M30" s="5" t="str">
        <f aca="false">IF(K30="no cation","",IF(L30="","non-candidate",""))</f>
        <v/>
      </c>
      <c r="N30" s="5" t="str">
        <f aca="false">IF(M30="","",CONCATENATE("[",IF(M30="","",CONCATENATE("Al",IF(D30&gt;1,VALUE(D30),""),IF(E30=0,"",CONCATENATE(" O",IF(E30&gt;1,VALUE(E30),""))),IF(F30=0,"",CONCATENATE("(OH)",IF(F30&gt;1,VALUE(F30),""))),IF(G30=0,"",CONCATENATE("(OH2)",IF(G30&gt;1,VALUE(G30),""))))),"]",IF(M30="","",IF(J30&gt;1,(CONCATENATE(VALUE(J30),"+")),"+"))))</f>
        <v/>
      </c>
    </row>
    <row r="31" s="4" customFormat="true" ht="14.05" hidden="false" customHeight="false" outlineLevel="0" collapsed="false">
      <c r="A31" s="5" t="n">
        <v>6</v>
      </c>
      <c r="B31" s="5" t="n">
        <v>0</v>
      </c>
      <c r="C31" s="5" t="n">
        <v>0</v>
      </c>
      <c r="D31" s="5" t="n">
        <v>5</v>
      </c>
      <c r="E31" s="5" t="n">
        <v>0</v>
      </c>
      <c r="F31" s="5" t="n">
        <v>0</v>
      </c>
      <c r="G31" s="5" t="n">
        <v>22</v>
      </c>
      <c r="H31" s="5" t="n">
        <v>0</v>
      </c>
      <c r="I31" s="5" t="n">
        <v>531</v>
      </c>
      <c r="J31" s="5" t="n">
        <v>15</v>
      </c>
      <c r="K31" s="6" t="n">
        <v>35.4</v>
      </c>
      <c r="L31" s="7" t="n">
        <v>35.4</v>
      </c>
      <c r="M31" s="5" t="str">
        <f aca="false">IF(K31="no cation","",IF(L31="","non-candidate",""))</f>
        <v/>
      </c>
      <c r="N31" s="5" t="str">
        <f aca="false">IF(M31="","",CONCATENATE("[",IF(M31="","",CONCATENATE("Al",IF(D31&gt;1,VALUE(D31),""),IF(E31=0,"",CONCATENATE(" O",IF(E31&gt;1,VALUE(E31),""))),IF(F31=0,"",CONCATENATE("(OH)",IF(F31&gt;1,VALUE(F31),""))),IF(G31=0,"",CONCATENATE("(OH2)",IF(G31&gt;1,VALUE(G31),""))))),"]",IF(M31="","",IF(J31&gt;1,(CONCATENATE(VALUE(J31),"+")),"+"))))</f>
        <v/>
      </c>
    </row>
    <row r="32" s="4" customFormat="true" ht="14.05" hidden="false" customHeight="false" outlineLevel="0" collapsed="false">
      <c r="A32" s="5" t="n">
        <v>4</v>
      </c>
      <c r="B32" s="5" t="n">
        <v>0</v>
      </c>
      <c r="C32" s="5" t="n">
        <v>0</v>
      </c>
      <c r="D32" s="5" t="n">
        <v>4</v>
      </c>
      <c r="E32" s="5" t="n">
        <v>0</v>
      </c>
      <c r="F32" s="5" t="n">
        <v>4</v>
      </c>
      <c r="G32" s="5" t="n">
        <v>6</v>
      </c>
      <c r="H32" s="5" t="n">
        <v>0</v>
      </c>
      <c r="I32" s="5" t="n">
        <v>284</v>
      </c>
      <c r="J32" s="5" t="n">
        <v>8</v>
      </c>
      <c r="K32" s="6" t="n">
        <v>35.5</v>
      </c>
      <c r="L32" s="7" t="n">
        <v>35.5</v>
      </c>
      <c r="M32" s="5" t="str">
        <f aca="false">IF(K32="no cation","",IF(L32="","non-candidate",""))</f>
        <v/>
      </c>
      <c r="N32" s="5" t="str">
        <f aca="false">IF(M32="","",CONCATENATE("[",IF(M32="","",CONCATENATE("Al",IF(D32&gt;1,VALUE(D32),""),IF(E32=0,"",CONCATENATE(" O",IF(E32&gt;1,VALUE(E32),""))),IF(F32=0,"",CONCATENATE("(OH)",IF(F32&gt;1,VALUE(F32),""))),IF(G32=0,"",CONCATENATE("(OH2)",IF(G32&gt;1,VALUE(G32),""))))),"]",IF(M32="","",IF(J32&gt;1,(CONCATENATE(VALUE(J32),"+")),"+"))))</f>
        <v/>
      </c>
    </row>
    <row r="33" s="4" customFormat="true" ht="14.05" hidden="false" customHeight="false" outlineLevel="0" collapsed="false">
      <c r="A33" s="5" t="n">
        <v>4</v>
      </c>
      <c r="B33" s="5" t="n">
        <v>0</v>
      </c>
      <c r="C33" s="5" t="n">
        <v>0</v>
      </c>
      <c r="D33" s="3" t="n">
        <v>4</v>
      </c>
      <c r="E33" s="3" t="n">
        <v>2</v>
      </c>
      <c r="F33" s="5" t="n">
        <v>0</v>
      </c>
      <c r="G33" s="5" t="n">
        <v>8</v>
      </c>
      <c r="H33" s="5" t="n">
        <v>0</v>
      </c>
      <c r="I33" s="5" t="n">
        <v>284</v>
      </c>
      <c r="J33" s="5" t="n">
        <v>8</v>
      </c>
      <c r="K33" s="6" t="n">
        <v>35.5</v>
      </c>
      <c r="L33" s="7" t="n">
        <v>35.5</v>
      </c>
      <c r="M33" s="5" t="str">
        <f aca="false">IF(K33="no cation","",IF(L33="","non-candidate",""))</f>
        <v/>
      </c>
      <c r="N33" s="5" t="str">
        <f aca="false">IF(M33="","",CONCATENATE("[",IF(M33="","",CONCATENATE("Al",IF(D33&gt;1,VALUE(D33),""),IF(E33=0,"",CONCATENATE(" O",IF(E33&gt;1,VALUE(E33),""))),IF(F33=0,"",CONCATENATE("(OH)",IF(F33&gt;1,VALUE(F33),""))),IF(G33=0,"",CONCATENATE("(OH2)",IF(G33&gt;1,VALUE(G33),""))))),"]",IF(M33="","",IF(J33&gt;1,(CONCATENATE(VALUE(J33),"+")),"+"))))</f>
        <v/>
      </c>
    </row>
    <row r="34" s="4" customFormat="true" ht="14.05" hidden="false" customHeight="false" outlineLevel="0" collapsed="false">
      <c r="A34" s="5" t="n">
        <v>6</v>
      </c>
      <c r="B34" s="5" t="n">
        <v>0</v>
      </c>
      <c r="C34" s="5" t="n">
        <v>0</v>
      </c>
      <c r="D34" s="5" t="n">
        <v>4</v>
      </c>
      <c r="E34" s="5" t="n">
        <v>0</v>
      </c>
      <c r="F34" s="5" t="n">
        <v>0</v>
      </c>
      <c r="G34" s="5" t="n">
        <v>18</v>
      </c>
      <c r="H34" s="5" t="n">
        <v>0</v>
      </c>
      <c r="I34" s="5" t="n">
        <v>432</v>
      </c>
      <c r="J34" s="5" t="n">
        <v>12</v>
      </c>
      <c r="K34" s="6" t="n">
        <v>36</v>
      </c>
      <c r="L34" s="7" t="n">
        <v>36</v>
      </c>
      <c r="M34" s="5" t="str">
        <f aca="false">IF(K34="no cation","",IF(L34="","non-candidate",""))</f>
        <v/>
      </c>
      <c r="N34" s="5" t="str">
        <f aca="false">IF(M34="","",CONCATENATE("[",IF(M34="","",CONCATENATE("Al",IF(D34&gt;1,VALUE(D34),""),IF(E34=0,"",CONCATENATE(" O",IF(E34&gt;1,VALUE(E34),""))),IF(F34=0,"",CONCATENATE("(OH)",IF(F34&gt;1,VALUE(F34),""))),IF(G34=0,"",CONCATENATE("(OH2)",IF(G34&gt;1,VALUE(G34),""))))),"]",IF(M34="","",IF(J34&gt;1,(CONCATENATE(VALUE(J34),"+")),"+"))))</f>
        <v/>
      </c>
    </row>
    <row r="35" s="4" customFormat="true" ht="14.05" hidden="false" customHeight="false" outlineLevel="0" collapsed="false">
      <c r="A35" s="5" t="n">
        <v>4</v>
      </c>
      <c r="B35" s="5" t="n">
        <v>0</v>
      </c>
      <c r="C35" s="5" t="n">
        <v>0</v>
      </c>
      <c r="D35" s="5" t="n">
        <v>3</v>
      </c>
      <c r="E35" s="5" t="n">
        <v>0</v>
      </c>
      <c r="F35" s="5" t="n">
        <v>3</v>
      </c>
      <c r="G35" s="5" t="n">
        <v>5</v>
      </c>
      <c r="H35" s="5" t="n">
        <v>0</v>
      </c>
      <c r="I35" s="5" t="n">
        <v>222</v>
      </c>
      <c r="J35" s="5" t="n">
        <v>6</v>
      </c>
      <c r="K35" s="6" t="n">
        <v>37</v>
      </c>
      <c r="L35" s="7" t="n">
        <v>37</v>
      </c>
      <c r="M35" s="5" t="str">
        <f aca="false">IF(K35="no cation","",IF(L35="","non-candidate",""))</f>
        <v/>
      </c>
      <c r="N35" s="5" t="str">
        <f aca="false">IF(M35="","",CONCATENATE("[",IF(M35="","",CONCATENATE("Al",IF(D35&gt;1,VALUE(D35),""),IF(E35=0,"",CONCATENATE(" O",IF(E35&gt;1,VALUE(E35),""))),IF(F35=0,"",CONCATENATE("(OH)",IF(F35&gt;1,VALUE(F35),""))),IF(G35=0,"",CONCATENATE("(OH2)",IF(G35&gt;1,VALUE(G35),""))))),"]",IF(M35="","",IF(J35&gt;1,(CONCATENATE(VALUE(J35),"+")),"+"))))</f>
        <v/>
      </c>
    </row>
    <row r="36" s="4" customFormat="true" ht="14.05" hidden="false" customHeight="false" outlineLevel="0" collapsed="false">
      <c r="A36" s="5" t="n">
        <v>4</v>
      </c>
      <c r="B36" s="5" t="n">
        <v>0</v>
      </c>
      <c r="C36" s="5" t="n">
        <v>0</v>
      </c>
      <c r="D36" s="5" t="n">
        <v>6</v>
      </c>
      <c r="E36" s="5" t="n">
        <v>0</v>
      </c>
      <c r="F36" s="5" t="n">
        <v>7</v>
      </c>
      <c r="G36" s="5" t="n">
        <v>7</v>
      </c>
      <c r="H36" s="5" t="n">
        <v>0</v>
      </c>
      <c r="I36" s="5" t="n">
        <v>407</v>
      </c>
      <c r="J36" s="5" t="n">
        <v>11</v>
      </c>
      <c r="K36" s="6" t="n">
        <v>37</v>
      </c>
      <c r="L36" s="7" t="n">
        <v>37</v>
      </c>
      <c r="M36" s="5" t="str">
        <f aca="false">IF(K36="no cation","",IF(L36="","non-candidate",""))</f>
        <v/>
      </c>
      <c r="N36" s="5" t="str">
        <f aca="false">IF(M36="","",CONCATENATE("[",IF(M36="","",CONCATENATE("Al",IF(D36&gt;1,VALUE(D36),""),IF(E36=0,"",CONCATENATE(" O",IF(E36&gt;1,VALUE(E36),""))),IF(F36=0,"",CONCATENATE("(OH)",IF(F36&gt;1,VALUE(F36),""))),IF(G36=0,"",CONCATENATE("(OH2)",IF(G36&gt;1,VALUE(G36),""))))),"]",IF(M36="","",IF(J36&gt;1,(CONCATENATE(VALUE(J36),"+")),"+"))))</f>
        <v/>
      </c>
    </row>
    <row r="37" s="4" customFormat="true" ht="14.05" hidden="false" customHeight="false" outlineLevel="0" collapsed="false">
      <c r="A37" s="5" t="n">
        <v>4</v>
      </c>
      <c r="B37" s="5" t="n">
        <v>0</v>
      </c>
      <c r="C37" s="5" t="n">
        <v>0</v>
      </c>
      <c r="D37" s="5" t="n">
        <v>6</v>
      </c>
      <c r="E37" s="5" t="n">
        <v>2</v>
      </c>
      <c r="F37" s="5" t="n">
        <v>3</v>
      </c>
      <c r="G37" s="5" t="n">
        <v>9</v>
      </c>
      <c r="H37" s="5" t="n">
        <v>0</v>
      </c>
      <c r="I37" s="5" t="n">
        <v>407</v>
      </c>
      <c r="J37" s="5" t="n">
        <v>11</v>
      </c>
      <c r="K37" s="6" t="n">
        <v>37</v>
      </c>
      <c r="L37" s="7" t="n">
        <v>37</v>
      </c>
      <c r="M37" s="5" t="str">
        <f aca="false">IF(K37="no cation","",IF(L37="","non-candidate",""))</f>
        <v/>
      </c>
      <c r="N37" s="5" t="str">
        <f aca="false">IF(M37="","",CONCATENATE("[",IF(M37="","",CONCATENATE("Al",IF(D37&gt;1,VALUE(D37),""),IF(E37=0,"",CONCATENATE(" O",IF(E37&gt;1,VALUE(E37),""))),IF(F37=0,"",CONCATENATE("(OH)",IF(F37&gt;1,VALUE(F37),""))),IF(G37=0,"",CONCATENATE("(OH2)",IF(G37&gt;1,VALUE(G37),""))))),"]",IF(M37="","",IF(J37&gt;1,(CONCATENATE(VALUE(J37),"+")),"+"))))</f>
        <v/>
      </c>
    </row>
    <row r="38" s="4" customFormat="true" ht="14.05" hidden="false" customHeight="false" outlineLevel="0" collapsed="false">
      <c r="A38" s="5" t="n">
        <v>6</v>
      </c>
      <c r="B38" s="5" t="n">
        <v>0</v>
      </c>
      <c r="C38" s="5" t="n">
        <v>0</v>
      </c>
      <c r="D38" s="5" t="n">
        <v>3</v>
      </c>
      <c r="E38" s="5" t="n">
        <v>0</v>
      </c>
      <c r="F38" s="5" t="n">
        <v>0</v>
      </c>
      <c r="G38" s="5" t="n">
        <v>14</v>
      </c>
      <c r="H38" s="5" t="n">
        <v>0</v>
      </c>
      <c r="I38" s="5" t="n">
        <v>333</v>
      </c>
      <c r="J38" s="5" t="n">
        <v>9</v>
      </c>
      <c r="K38" s="6" t="n">
        <v>37</v>
      </c>
      <c r="L38" s="7" t="n">
        <v>37</v>
      </c>
      <c r="M38" s="5" t="str">
        <f aca="false">IF(K38="no cation","",IF(L38="","non-candidate",""))</f>
        <v/>
      </c>
      <c r="N38" s="5" t="str">
        <f aca="false">IF(M38="","",CONCATENATE("[",IF(M38="","",CONCATENATE("Al",IF(D38&gt;1,VALUE(D38),""),IF(E38=0,"",CONCATENATE(" O",IF(E38&gt;1,VALUE(E38),""))),IF(F38=0,"",CONCATENATE("(OH)",IF(F38&gt;1,VALUE(F38),""))),IF(G38=0,"",CONCATENATE("(OH2)",IF(G38&gt;1,VALUE(G38),""))))),"]",IF(M38="","",IF(J38&gt;1,(CONCATENATE(VALUE(J38),"+")),"+"))))</f>
        <v/>
      </c>
    </row>
    <row r="39" s="4" customFormat="true" ht="14.05" hidden="false" customHeight="false" outlineLevel="0" collapsed="false">
      <c r="A39" s="5" t="n">
        <v>6</v>
      </c>
      <c r="B39" s="5" t="n">
        <v>0</v>
      </c>
      <c r="C39" s="5" t="n">
        <v>0</v>
      </c>
      <c r="D39" s="5" t="n">
        <v>6</v>
      </c>
      <c r="E39" s="5" t="n">
        <v>0</v>
      </c>
      <c r="F39" s="5" t="n">
        <v>1</v>
      </c>
      <c r="G39" s="5" t="n">
        <v>25</v>
      </c>
      <c r="H39" s="5" t="n">
        <v>0</v>
      </c>
      <c r="I39" s="5" t="n">
        <v>629</v>
      </c>
      <c r="J39" s="5" t="n">
        <v>17</v>
      </c>
      <c r="K39" s="6" t="n">
        <v>37</v>
      </c>
      <c r="L39" s="7" t="n">
        <v>37</v>
      </c>
      <c r="M39" s="5" t="str">
        <f aca="false">IF(K39="no cation","",IF(L39="","non-candidate",""))</f>
        <v/>
      </c>
      <c r="N39" s="5" t="str">
        <f aca="false">IF(M39="","",CONCATENATE("[",IF(M39="","",CONCATENATE("Al",IF(D39&gt;1,VALUE(D39),""),IF(E39=0,"",CONCATENATE(" O",IF(E39&gt;1,VALUE(E39),""))),IF(F39=0,"",CONCATENATE("(OH)",IF(F39&gt;1,VALUE(F39),""))),IF(G39=0,"",CONCATENATE("(OH2)",IF(G39&gt;1,VALUE(G39),""))))),"]",IF(M39="","",IF(J39&gt;1,(CONCATENATE(VALUE(J39),"+")),"+"))))</f>
        <v/>
      </c>
    </row>
    <row r="40" s="4" customFormat="true" ht="14.05" hidden="false" customHeight="false" outlineLevel="0" collapsed="false">
      <c r="A40" s="5" t="n">
        <v>6</v>
      </c>
      <c r="B40" s="5" t="n">
        <v>0</v>
      </c>
      <c r="C40" s="5" t="n">
        <v>0</v>
      </c>
      <c r="D40" s="5" t="n">
        <v>5</v>
      </c>
      <c r="E40" s="5" t="n">
        <v>0</v>
      </c>
      <c r="F40" s="5" t="n">
        <v>1</v>
      </c>
      <c r="G40" s="5" t="n">
        <v>21</v>
      </c>
      <c r="H40" s="5" t="n">
        <v>0</v>
      </c>
      <c r="I40" s="5" t="n">
        <v>530</v>
      </c>
      <c r="J40" s="5" t="n">
        <v>14</v>
      </c>
      <c r="K40" s="6" t="n">
        <v>37.8571428571429</v>
      </c>
      <c r="L40" s="7" t="n">
        <v>37.8571428571429</v>
      </c>
      <c r="M40" s="5" t="str">
        <f aca="false">IF(K40="no cation","",IF(L40="","non-candidate",""))</f>
        <v/>
      </c>
      <c r="N40" s="5" t="str">
        <f aca="false">IF(M40="","",CONCATENATE("[",IF(M40="","",CONCATENATE("Al",IF(D40&gt;1,VALUE(D40),""),IF(E40=0,"",CONCATENATE(" O",IF(E40&gt;1,VALUE(E40),""))),IF(F40=0,"",CONCATENATE("(OH)",IF(F40&gt;1,VALUE(F40),""))),IF(G40=0,"",CONCATENATE("(OH2)",IF(G40&gt;1,VALUE(G40),""))))),"]",IF(M40="","",IF(J40&gt;1,(CONCATENATE(VALUE(J40),"+")),"+"))))</f>
        <v/>
      </c>
    </row>
    <row r="41" s="4" customFormat="true" ht="14.05" hidden="false" customHeight="false" outlineLevel="0" collapsed="false">
      <c r="A41" s="5" t="n">
        <v>4</v>
      </c>
      <c r="B41" s="5" t="n">
        <v>0</v>
      </c>
      <c r="C41" s="5" t="n">
        <v>0</v>
      </c>
      <c r="D41" s="5" t="n">
        <v>5</v>
      </c>
      <c r="E41" s="5" t="n">
        <v>0</v>
      </c>
      <c r="F41" s="5" t="n">
        <v>6</v>
      </c>
      <c r="G41" s="5" t="n">
        <v>6</v>
      </c>
      <c r="H41" s="5" t="n">
        <v>0</v>
      </c>
      <c r="I41" s="5" t="n">
        <v>345</v>
      </c>
      <c r="J41" s="5" t="n">
        <v>9</v>
      </c>
      <c r="K41" s="6" t="n">
        <v>38.3333333333333</v>
      </c>
      <c r="L41" s="7" t="n">
        <v>38.3333333333333</v>
      </c>
      <c r="M41" s="5" t="str">
        <f aca="false">IF(K41="no cation","",IF(L41="","non-candidate",""))</f>
        <v/>
      </c>
      <c r="N41" s="5" t="str">
        <f aca="false">IF(M41="","",CONCATENATE("[",IF(M41="","",CONCATENATE("Al",IF(D41&gt;1,VALUE(D41),""),IF(E41=0,"",CONCATENATE(" O",IF(E41&gt;1,VALUE(E41),""))),IF(F41=0,"",CONCATENATE("(OH)",IF(F41&gt;1,VALUE(F41),""))),IF(G41=0,"",CONCATENATE("(OH2)",IF(G41&gt;1,VALUE(G41),""))))),"]",IF(M41="","",IF(J41&gt;1,(CONCATENATE(VALUE(J41),"+")),"+"))))</f>
        <v/>
      </c>
    </row>
    <row r="42" s="4" customFormat="true" ht="14.05" hidden="false" customHeight="false" outlineLevel="0" collapsed="false">
      <c r="A42" s="5" t="n">
        <v>4</v>
      </c>
      <c r="B42" s="5" t="n">
        <v>0</v>
      </c>
      <c r="C42" s="5" t="n">
        <v>0</v>
      </c>
      <c r="D42" s="5" t="n">
        <v>5</v>
      </c>
      <c r="E42" s="5" t="n">
        <v>2</v>
      </c>
      <c r="F42" s="5" t="n">
        <v>2</v>
      </c>
      <c r="G42" s="5" t="n">
        <v>8</v>
      </c>
      <c r="H42" s="5" t="n">
        <v>0</v>
      </c>
      <c r="I42" s="5" t="n">
        <v>345</v>
      </c>
      <c r="J42" s="5" t="n">
        <v>9</v>
      </c>
      <c r="K42" s="6" t="n">
        <v>38.3333333333333</v>
      </c>
      <c r="L42" s="7" t="n">
        <v>38.3333333333333</v>
      </c>
      <c r="M42" s="5" t="str">
        <f aca="false">IF(K42="no cation","",IF(L42="","non-candidate",""))</f>
        <v/>
      </c>
      <c r="N42" s="5" t="str">
        <f aca="false">IF(M42="","",CONCATENATE("[",IF(M42="","",CONCATENATE("Al",IF(D42&gt;1,VALUE(D42),""),IF(E42=0,"",CONCATENATE(" O",IF(E42&gt;1,VALUE(E42),""))),IF(F42=0,"",CONCATENATE("(OH)",IF(F42&gt;1,VALUE(F42),""))),IF(G42=0,"",CONCATENATE("(OH2)",IF(G42&gt;1,VALUE(G42),""))))),"]",IF(M42="","",IF(J42&gt;1,(CONCATENATE(VALUE(J42),"+")),"+"))))</f>
        <v/>
      </c>
    </row>
    <row r="43" s="4" customFormat="true" ht="14.05" hidden="false" customHeight="false" outlineLevel="0" collapsed="false">
      <c r="A43" s="5" t="n">
        <v>6</v>
      </c>
      <c r="B43" s="5" t="n">
        <v>0</v>
      </c>
      <c r="C43" s="5" t="n">
        <v>0</v>
      </c>
      <c r="D43" s="5" t="n">
        <v>2</v>
      </c>
      <c r="E43" s="5" t="n">
        <v>0</v>
      </c>
      <c r="F43" s="5" t="n">
        <v>0</v>
      </c>
      <c r="G43" s="5" t="n">
        <v>10</v>
      </c>
      <c r="H43" s="5" t="n">
        <v>0</v>
      </c>
      <c r="I43" s="5" t="n">
        <v>234</v>
      </c>
      <c r="J43" s="5" t="n">
        <v>6</v>
      </c>
      <c r="K43" s="6" t="n">
        <v>39</v>
      </c>
      <c r="L43" s="7" t="n">
        <v>39</v>
      </c>
      <c r="M43" s="5" t="str">
        <f aca="false">IF(K43="no cation","",IF(L43="","non-candidate",""))</f>
        <v/>
      </c>
      <c r="N43" s="5" t="str">
        <f aca="false">IF(M43="","",CONCATENATE("[",IF(M43="","",CONCATENATE("Al",IF(D43&gt;1,VALUE(D43),""),IF(E43=0,"",CONCATENATE(" O",IF(E43&gt;1,VALUE(E43),""))),IF(F43=0,"",CONCATENATE("(OH)",IF(F43&gt;1,VALUE(F43),""))),IF(G43=0,"",CONCATENATE("(OH2)",IF(G43&gt;1,VALUE(G43),""))))),"]",IF(M43="","",IF(J43&gt;1,(CONCATENATE(VALUE(J43),"+")),"+"))))</f>
        <v/>
      </c>
    </row>
    <row r="44" s="4" customFormat="true" ht="14.05" hidden="false" customHeight="false" outlineLevel="0" collapsed="false">
      <c r="A44" s="5" t="n">
        <v>6</v>
      </c>
      <c r="B44" s="5" t="n">
        <v>0</v>
      </c>
      <c r="C44" s="5" t="n">
        <v>0</v>
      </c>
      <c r="D44" s="5" t="n">
        <v>4</v>
      </c>
      <c r="E44" s="5" t="n">
        <v>0</v>
      </c>
      <c r="F44" s="5" t="n">
        <v>1</v>
      </c>
      <c r="G44" s="5" t="n">
        <v>17</v>
      </c>
      <c r="H44" s="5" t="n">
        <v>0</v>
      </c>
      <c r="I44" s="5" t="n">
        <v>431</v>
      </c>
      <c r="J44" s="5" t="n">
        <v>11</v>
      </c>
      <c r="K44" s="6" t="n">
        <v>39.1818181818182</v>
      </c>
      <c r="L44" s="7" t="n">
        <v>39.1818181818182</v>
      </c>
      <c r="M44" s="5" t="str">
        <f aca="false">IF(K44="no cation","",IF(L44="","non-candidate",""))</f>
        <v/>
      </c>
      <c r="N44" s="5" t="str">
        <f aca="false">IF(M44="","",CONCATENATE("[",IF(M44="","",CONCATENATE("Al",IF(D44&gt;1,VALUE(D44),""),IF(E44=0,"",CONCATENATE(" O",IF(E44&gt;1,VALUE(E44),""))),IF(F44=0,"",CONCATENATE("(OH)",IF(F44&gt;1,VALUE(F44),""))),IF(G44=0,"",CONCATENATE("(OH2)",IF(G44&gt;1,VALUE(G44),""))))),"]",IF(M44="","",IF(J44&gt;1,(CONCATENATE(VALUE(J44),"+")),"+"))))</f>
        <v/>
      </c>
    </row>
    <row r="45" s="4" customFormat="true" ht="14.05" hidden="false" customHeight="false" outlineLevel="0" collapsed="false">
      <c r="A45" s="5" t="n">
        <v>6</v>
      </c>
      <c r="B45" s="5" t="n">
        <v>0</v>
      </c>
      <c r="C45" s="5" t="n">
        <v>0</v>
      </c>
      <c r="D45" s="5" t="n">
        <v>6</v>
      </c>
      <c r="E45" s="5" t="n">
        <v>0</v>
      </c>
      <c r="F45" s="5" t="n">
        <v>2</v>
      </c>
      <c r="G45" s="5" t="n">
        <v>24</v>
      </c>
      <c r="H45" s="5" t="n">
        <v>0</v>
      </c>
      <c r="I45" s="5" t="n">
        <v>628</v>
      </c>
      <c r="J45" s="5" t="n">
        <v>16</v>
      </c>
      <c r="K45" s="6" t="n">
        <v>39.25</v>
      </c>
      <c r="L45" s="7" t="n">
        <v>39.25</v>
      </c>
      <c r="M45" s="5" t="str">
        <f aca="false">IF(K45="no cation","",IF(L45="","non-candidate",""))</f>
        <v/>
      </c>
      <c r="N45" s="5" t="str">
        <f aca="false">IF(M45="","",CONCATENATE("[",IF(M45="","",CONCATENATE("Al",IF(D45&gt;1,VALUE(D45),""),IF(E45=0,"",CONCATENATE(" O",IF(E45&gt;1,VALUE(E45),""))),IF(F45=0,"",CONCATENATE("(OH)",IF(F45&gt;1,VALUE(F45),""))),IF(G45=0,"",CONCATENATE("(OH2)",IF(G45&gt;1,VALUE(G45),""))))),"]",IF(M45="","",IF(J45&gt;1,(CONCATENATE(VALUE(J45),"+")),"+"))))</f>
        <v/>
      </c>
    </row>
    <row r="46" s="4" customFormat="true" ht="14.05" hidden="false" customHeight="false" outlineLevel="0" collapsed="false">
      <c r="A46" s="5" t="n">
        <v>4</v>
      </c>
      <c r="B46" s="5" t="n">
        <v>0</v>
      </c>
      <c r="C46" s="5" t="n">
        <v>0</v>
      </c>
      <c r="D46" s="5" t="n">
        <v>2</v>
      </c>
      <c r="E46" s="5" t="n">
        <v>0</v>
      </c>
      <c r="F46" s="5" t="n">
        <v>2</v>
      </c>
      <c r="G46" s="5" t="n">
        <v>4</v>
      </c>
      <c r="H46" s="5" t="n">
        <v>0</v>
      </c>
      <c r="I46" s="5" t="n">
        <v>160</v>
      </c>
      <c r="J46" s="5" t="n">
        <v>4</v>
      </c>
      <c r="K46" s="6" t="n">
        <v>40</v>
      </c>
      <c r="L46" s="7" t="n">
        <v>40</v>
      </c>
      <c r="M46" s="5" t="str">
        <f aca="false">IF(K46="no cation","",IF(L46="","non-candidate",""))</f>
        <v/>
      </c>
      <c r="N46" s="5" t="str">
        <f aca="false">IF(M46="","",CONCATENATE("[",IF(M46="","",CONCATENATE("Al",IF(D46&gt;1,VALUE(D46),""),IF(E46=0,"",CONCATENATE(" O",IF(E46&gt;1,VALUE(E46),""))),IF(F46=0,"",CONCATENATE("(OH)",IF(F46&gt;1,VALUE(F46),""))),IF(G46=0,"",CONCATENATE("(OH2)",IF(G46&gt;1,VALUE(G46),""))))),"]",IF(M46="","",IF(J46&gt;1,(CONCATENATE(VALUE(J46),"+")),"+"))))</f>
        <v/>
      </c>
    </row>
    <row r="47" s="4" customFormat="true" ht="14.05" hidden="false" customHeight="false" outlineLevel="0" collapsed="false">
      <c r="A47" s="5" t="n">
        <v>4</v>
      </c>
      <c r="B47" s="5" t="n">
        <v>0</v>
      </c>
      <c r="C47" s="5" t="n">
        <v>0</v>
      </c>
      <c r="D47" s="5" t="n">
        <v>4</v>
      </c>
      <c r="E47" s="5" t="n">
        <v>0</v>
      </c>
      <c r="F47" s="5" t="n">
        <v>5</v>
      </c>
      <c r="G47" s="5" t="n">
        <v>5</v>
      </c>
      <c r="H47" s="5" t="n">
        <v>0</v>
      </c>
      <c r="I47" s="5" t="n">
        <v>283</v>
      </c>
      <c r="J47" s="5" t="n">
        <v>7</v>
      </c>
      <c r="K47" s="6" t="n">
        <v>40.4285714285714</v>
      </c>
      <c r="L47" s="7" t="n">
        <v>40.4285714285714</v>
      </c>
      <c r="M47" s="5" t="str">
        <f aca="false">IF(K47="no cation","",IF(L47="","non-candidate",""))</f>
        <v/>
      </c>
      <c r="N47" s="5" t="str">
        <f aca="false">IF(M47="","",CONCATENATE("[",IF(M47="","",CONCATENATE("Al",IF(D47&gt;1,VALUE(D47),""),IF(E47=0,"",CONCATENATE(" O",IF(E47&gt;1,VALUE(E47),""))),IF(F47=0,"",CONCATENATE("(OH)",IF(F47&gt;1,VALUE(F47),""))),IF(G47=0,"",CONCATENATE("(OH2)",IF(G47&gt;1,VALUE(G47),""))))),"]",IF(M47="","",IF(J47&gt;1,(CONCATENATE(VALUE(J47),"+")),"+"))))</f>
        <v/>
      </c>
    </row>
    <row r="48" s="4" customFormat="true" ht="14.05" hidden="false" customHeight="false" outlineLevel="0" collapsed="false">
      <c r="A48" s="5" t="n">
        <v>4</v>
      </c>
      <c r="B48" s="5" t="n">
        <v>0</v>
      </c>
      <c r="C48" s="5" t="n">
        <v>0</v>
      </c>
      <c r="D48" s="5" t="n">
        <v>4</v>
      </c>
      <c r="E48" s="5" t="n">
        <v>2</v>
      </c>
      <c r="F48" s="5" t="n">
        <v>1</v>
      </c>
      <c r="G48" s="5" t="n">
        <v>7</v>
      </c>
      <c r="H48" s="5" t="n">
        <v>0</v>
      </c>
      <c r="I48" s="5" t="n">
        <v>283</v>
      </c>
      <c r="J48" s="5" t="n">
        <v>7</v>
      </c>
      <c r="K48" s="6" t="n">
        <v>40.4285714285714</v>
      </c>
      <c r="L48" s="7" t="n">
        <v>40.4285714285714</v>
      </c>
      <c r="M48" s="5" t="str">
        <f aca="false">IF(K48="no cation","",IF(L48="","non-candidate",""))</f>
        <v/>
      </c>
      <c r="N48" s="5" t="str">
        <f aca="false">IF(M48="","",CONCATENATE("[",IF(M48="","",CONCATENATE("Al",IF(D48&gt;1,VALUE(D48),""),IF(E48=0,"",CONCATENATE(" O",IF(E48&gt;1,VALUE(E48),""))),IF(F48=0,"",CONCATENATE("(OH)",IF(F48&gt;1,VALUE(F48),""))),IF(G48=0,"",CONCATENATE("(OH2)",IF(G48&gt;1,VALUE(G48),""))))),"]",IF(M48="","",IF(J48&gt;1,(CONCATENATE(VALUE(J48),"+")),"+"))))</f>
        <v/>
      </c>
    </row>
    <row r="49" s="4" customFormat="true" ht="14.05" hidden="false" customHeight="false" outlineLevel="0" collapsed="false">
      <c r="A49" s="5" t="n">
        <v>4</v>
      </c>
      <c r="B49" s="5" t="n">
        <v>0</v>
      </c>
      <c r="C49" s="5" t="n">
        <v>0</v>
      </c>
      <c r="D49" s="5" t="n">
        <v>6</v>
      </c>
      <c r="E49" s="5" t="n">
        <v>0</v>
      </c>
      <c r="F49" s="5" t="n">
        <v>8</v>
      </c>
      <c r="G49" s="5" t="n">
        <v>6</v>
      </c>
      <c r="H49" s="5" t="n">
        <v>0</v>
      </c>
      <c r="I49" s="5" t="n">
        <v>406</v>
      </c>
      <c r="J49" s="5" t="n">
        <v>10</v>
      </c>
      <c r="K49" s="6" t="n">
        <v>40.6</v>
      </c>
      <c r="L49" s="7" t="n">
        <v>40.6</v>
      </c>
      <c r="M49" s="5" t="str">
        <f aca="false">IF(K49="no cation","",IF(L49="","non-candidate",""))</f>
        <v/>
      </c>
      <c r="N49" s="5" t="str">
        <f aca="false">IF(M49="","",CONCATENATE("[",IF(M49="","",CONCATENATE("Al",IF(D49&gt;1,VALUE(D49),""),IF(E49=0,"",CONCATENATE(" O",IF(E49&gt;1,VALUE(E49),""))),IF(F49=0,"",CONCATENATE("(OH)",IF(F49&gt;1,VALUE(F49),""))),IF(G49=0,"",CONCATENATE("(OH2)",IF(G49&gt;1,VALUE(G49),""))))),"]",IF(M49="","",IF(J49&gt;1,(CONCATENATE(VALUE(J49),"+")),"+"))))</f>
        <v/>
      </c>
    </row>
    <row r="50" s="4" customFormat="true" ht="14.05" hidden="false" customHeight="false" outlineLevel="0" collapsed="false">
      <c r="A50" s="5" t="n">
        <v>4</v>
      </c>
      <c r="B50" s="5" t="n">
        <v>0</v>
      </c>
      <c r="C50" s="5" t="n">
        <v>0</v>
      </c>
      <c r="D50" s="5" t="n">
        <v>6</v>
      </c>
      <c r="E50" s="5" t="n">
        <v>2</v>
      </c>
      <c r="F50" s="5" t="n">
        <v>4</v>
      </c>
      <c r="G50" s="5" t="n">
        <v>8</v>
      </c>
      <c r="H50" s="5" t="n">
        <v>0</v>
      </c>
      <c r="I50" s="5" t="n">
        <v>406</v>
      </c>
      <c r="J50" s="5" t="n">
        <v>10</v>
      </c>
      <c r="K50" s="6" t="n">
        <v>40.6</v>
      </c>
      <c r="L50" s="7" t="n">
        <v>40.6</v>
      </c>
      <c r="M50" s="5" t="str">
        <f aca="false">IF(K50="no cation","",IF(L50="","non-candidate",""))</f>
        <v/>
      </c>
      <c r="N50" s="5" t="str">
        <f aca="false">IF(M50="","",CONCATENATE("[",IF(M50="","",CONCATENATE("Al",IF(D50&gt;1,VALUE(D50),""),IF(E50=0,"",CONCATENATE(" O",IF(E50&gt;1,VALUE(E50),""))),IF(F50=0,"",CONCATENATE("(OH)",IF(F50&gt;1,VALUE(F50),""))),IF(G50=0,"",CONCATENATE("(OH2)",IF(G50&gt;1,VALUE(G50),""))))),"]",IF(M50="","",IF(J50&gt;1,(CONCATENATE(VALUE(J50),"+")),"+"))))</f>
        <v/>
      </c>
    </row>
    <row r="51" s="4" customFormat="true" ht="14.05" hidden="false" customHeight="false" outlineLevel="0" collapsed="false">
      <c r="A51" s="5" t="n">
        <v>4</v>
      </c>
      <c r="B51" s="5" t="n">
        <v>0</v>
      </c>
      <c r="C51" s="5" t="n">
        <v>0</v>
      </c>
      <c r="D51" s="3" t="n">
        <v>6</v>
      </c>
      <c r="E51" s="3" t="n">
        <v>4</v>
      </c>
      <c r="F51" s="5" t="n">
        <v>0</v>
      </c>
      <c r="G51" s="5" t="n">
        <v>10</v>
      </c>
      <c r="H51" s="5" t="n">
        <v>0</v>
      </c>
      <c r="I51" s="5" t="n">
        <v>406</v>
      </c>
      <c r="J51" s="5" t="n">
        <v>10</v>
      </c>
      <c r="K51" s="6" t="n">
        <v>40.6</v>
      </c>
      <c r="L51" s="7" t="n">
        <v>40.6</v>
      </c>
      <c r="M51" s="5" t="str">
        <f aca="false">IF(K51="no cation","",IF(L51="","non-candidate",""))</f>
        <v/>
      </c>
      <c r="N51" s="5" t="str">
        <f aca="false">IF(M51="","",CONCATENATE("[",IF(M51="","",CONCATENATE("Al",IF(D51&gt;1,VALUE(D51),""),IF(E51=0,"",CONCATENATE(" O",IF(E51&gt;1,VALUE(E51),""))),IF(F51=0,"",CONCATENATE("(OH)",IF(F51&gt;1,VALUE(F51),""))),IF(G51=0,"",CONCATENATE("(OH2)",IF(G51&gt;1,VALUE(G51),""))))),"]",IF(M51="","",IF(J51&gt;1,(CONCATENATE(VALUE(J51),"+")),"+"))))</f>
        <v/>
      </c>
    </row>
    <row r="52" s="4" customFormat="true" ht="14.05" hidden="false" customHeight="false" outlineLevel="0" collapsed="false">
      <c r="A52" s="3" t="n">
        <v>6</v>
      </c>
      <c r="B52" s="5" t="n">
        <v>0</v>
      </c>
      <c r="C52" s="5" t="n">
        <v>0</v>
      </c>
      <c r="D52" s="3" t="n">
        <v>5</v>
      </c>
      <c r="E52" s="3" t="n">
        <v>0</v>
      </c>
      <c r="F52" s="5" t="n">
        <v>2</v>
      </c>
      <c r="G52" s="5" t="n">
        <v>20</v>
      </c>
      <c r="H52" s="5" t="n">
        <v>0</v>
      </c>
      <c r="I52" s="5" t="n">
        <v>529</v>
      </c>
      <c r="J52" s="5" t="n">
        <v>13</v>
      </c>
      <c r="K52" s="6" t="n">
        <v>40.6923076923077</v>
      </c>
      <c r="L52" s="7" t="n">
        <v>40.6923076923077</v>
      </c>
      <c r="M52" s="5" t="str">
        <f aca="false">IF(K52="no cation","",IF(L52="","non-candidate",""))</f>
        <v/>
      </c>
      <c r="N52" s="5" t="str">
        <f aca="false">IF(M52="","",CONCATENATE("[",IF(M52="","",CONCATENATE("Al",IF(D52&gt;1,VALUE(D52),""),IF(E52=0,"",CONCATENATE(" O",IF(E52&gt;1,VALUE(E52),""))),IF(F52=0,"",CONCATENATE("(OH)",IF(F52&gt;1,VALUE(F52),""))),IF(G52=0,"",CONCATENATE("(OH2)",IF(G52&gt;1,VALUE(G52),""))))),"]",IF(M52="","",IF(J52&gt;1,(CONCATENATE(VALUE(J52),"+")),"+"))))</f>
        <v/>
      </c>
    </row>
    <row r="53" s="4" customFormat="true" ht="14.05" hidden="false" customHeight="false" outlineLevel="0" collapsed="false">
      <c r="A53" s="5" t="n">
        <v>6</v>
      </c>
      <c r="B53" s="5" t="n">
        <v>0</v>
      </c>
      <c r="C53" s="5" t="n">
        <v>0</v>
      </c>
      <c r="D53" s="5" t="n">
        <v>3</v>
      </c>
      <c r="E53" s="5" t="n">
        <v>0</v>
      </c>
      <c r="F53" s="5" t="n">
        <v>1</v>
      </c>
      <c r="G53" s="5" t="n">
        <v>13</v>
      </c>
      <c r="H53" s="5" t="n">
        <v>0</v>
      </c>
      <c r="I53" s="5" t="n">
        <v>332</v>
      </c>
      <c r="J53" s="5" t="n">
        <v>8</v>
      </c>
      <c r="K53" s="6" t="n">
        <v>41.5</v>
      </c>
      <c r="L53" s="7" t="n">
        <v>41.5</v>
      </c>
      <c r="M53" s="5" t="str">
        <f aca="false">IF(K53="no cation","",IF(L53="","non-candidate",""))</f>
        <v/>
      </c>
      <c r="N53" s="5" t="str">
        <f aca="false">IF(M53="","",CONCATENATE("[",IF(M53="","",CONCATENATE("Al",IF(D53&gt;1,VALUE(D53),""),IF(E53=0,"",CONCATENATE(" O",IF(E53&gt;1,VALUE(E53),""))),IF(F53=0,"",CONCATENATE("(OH)",IF(F53&gt;1,VALUE(F53),""))),IF(G53=0,"",CONCATENATE("(OH2)",IF(G53&gt;1,VALUE(G53),""))))),"]",IF(M53="","",IF(J53&gt;1,(CONCATENATE(VALUE(J53),"+")),"+"))))</f>
        <v/>
      </c>
    </row>
    <row r="54" s="4" customFormat="true" ht="14.05" hidden="false" customHeight="false" outlineLevel="0" collapsed="false">
      <c r="A54" s="5" t="n">
        <v>6</v>
      </c>
      <c r="B54" s="5" t="n">
        <v>0</v>
      </c>
      <c r="C54" s="5" t="n">
        <v>0</v>
      </c>
      <c r="D54" s="5" t="n">
        <v>6</v>
      </c>
      <c r="E54" s="3" t="n">
        <v>0</v>
      </c>
      <c r="F54" s="5" t="n">
        <v>3</v>
      </c>
      <c r="G54" s="5" t="n">
        <v>23</v>
      </c>
      <c r="H54" s="5" t="n">
        <v>0</v>
      </c>
      <c r="I54" s="5" t="n">
        <v>627</v>
      </c>
      <c r="J54" s="5" t="n">
        <v>15</v>
      </c>
      <c r="K54" s="6" t="n">
        <v>41.8</v>
      </c>
      <c r="L54" s="7" t="n">
        <v>41.8</v>
      </c>
      <c r="M54" s="5" t="str">
        <f aca="false">IF(K54="no cation","",IF(L54="","non-candidate",""))</f>
        <v/>
      </c>
      <c r="N54" s="5" t="str">
        <f aca="false">IF(M54="","",CONCATENATE("[",IF(M54="","",CONCATENATE("Al",IF(D54&gt;1,VALUE(D54),""),IF(E54=0,"",CONCATENATE(" O",IF(E54&gt;1,VALUE(E54),""))),IF(F54=0,"",CONCATENATE("(OH)",IF(F54&gt;1,VALUE(F54),""))),IF(G54=0,"",CONCATENATE("(OH2)",IF(G54&gt;1,VALUE(G54),""))))),"]",IF(M54="","",IF(J54&gt;1,(CONCATENATE(VALUE(J54),"+")),"+"))))</f>
        <v/>
      </c>
    </row>
    <row r="55" s="4" customFormat="true" ht="14.05" hidden="false" customHeight="false" outlineLevel="0" collapsed="false">
      <c r="A55" s="5" t="n">
        <v>4</v>
      </c>
      <c r="B55" s="5" t="n">
        <v>0</v>
      </c>
      <c r="C55" s="5" t="n">
        <v>0</v>
      </c>
      <c r="D55" s="5" t="n">
        <v>5</v>
      </c>
      <c r="E55" s="5" t="n">
        <v>0</v>
      </c>
      <c r="F55" s="5" t="n">
        <v>7</v>
      </c>
      <c r="G55" s="5" t="n">
        <v>5</v>
      </c>
      <c r="H55" s="5" t="n">
        <v>0</v>
      </c>
      <c r="I55" s="5" t="n">
        <v>344</v>
      </c>
      <c r="J55" s="5" t="n">
        <v>8</v>
      </c>
      <c r="K55" s="6" t="n">
        <v>43</v>
      </c>
      <c r="L55" s="7" t="n">
        <v>43</v>
      </c>
      <c r="M55" s="5" t="str">
        <f aca="false">IF(K55="no cation","",IF(L55="","non-candidate",""))</f>
        <v/>
      </c>
      <c r="N55" s="5" t="str">
        <f aca="false">IF(M55="","",CONCATENATE("[",IF(M55="","",CONCATENATE("Al",IF(D55&gt;1,VALUE(D55),""),IF(E55=0,"",CONCATENATE(" O",IF(E55&gt;1,VALUE(E55),""))),IF(F55=0,"",CONCATENATE("(OH)",IF(F55&gt;1,VALUE(F55),""))),IF(G55=0,"",CONCATENATE("(OH2)",IF(G55&gt;1,VALUE(G55),""))))),"]",IF(M55="","",IF(J55&gt;1,(CONCATENATE(VALUE(J55),"+")),"+"))))</f>
        <v/>
      </c>
    </row>
    <row r="56" s="4" customFormat="true" ht="14.05" hidden="false" customHeight="false" outlineLevel="0" collapsed="false">
      <c r="A56" s="5" t="n">
        <v>4</v>
      </c>
      <c r="B56" s="5" t="n">
        <v>0</v>
      </c>
      <c r="C56" s="5" t="n">
        <v>0</v>
      </c>
      <c r="D56" s="5" t="n">
        <v>5</v>
      </c>
      <c r="E56" s="5" t="n">
        <v>2</v>
      </c>
      <c r="F56" s="5" t="n">
        <v>3</v>
      </c>
      <c r="G56" s="5" t="n">
        <v>7</v>
      </c>
      <c r="H56" s="5" t="n">
        <v>0</v>
      </c>
      <c r="I56" s="5" t="n">
        <v>344</v>
      </c>
      <c r="J56" s="5" t="n">
        <v>8</v>
      </c>
      <c r="K56" s="6" t="n">
        <v>43</v>
      </c>
      <c r="L56" s="7" t="n">
        <v>43</v>
      </c>
      <c r="M56" s="5" t="str">
        <f aca="false">IF(K56="no cation","",IF(L56="","non-candidate",""))</f>
        <v/>
      </c>
      <c r="N56" s="5" t="str">
        <f aca="false">IF(M56="","",CONCATENATE("[",IF(M56="","",CONCATENATE("Al",IF(D56&gt;1,VALUE(D56),""),IF(E56=0,"",CONCATENATE(" O",IF(E56&gt;1,VALUE(E56),""))),IF(F56=0,"",CONCATENATE("(OH)",IF(F56&gt;1,VALUE(F56),""))),IF(G56=0,"",CONCATENATE("(OH2)",IF(G56&gt;1,VALUE(G56),""))))),"]",IF(M56="","",IF(J56&gt;1,(CONCATENATE(VALUE(J56),"+")),"+"))))</f>
        <v/>
      </c>
    </row>
    <row r="57" s="4" customFormat="true" ht="14.05" hidden="false" customHeight="false" outlineLevel="0" collapsed="false">
      <c r="A57" s="5" t="n">
        <v>6</v>
      </c>
      <c r="B57" s="5" t="n">
        <v>0</v>
      </c>
      <c r="C57" s="5" t="n">
        <v>0</v>
      </c>
      <c r="D57" s="5" t="n">
        <v>4</v>
      </c>
      <c r="E57" s="5" t="n">
        <v>0</v>
      </c>
      <c r="F57" s="5" t="n">
        <v>2</v>
      </c>
      <c r="G57" s="5" t="n">
        <v>16</v>
      </c>
      <c r="H57" s="5" t="n">
        <v>0</v>
      </c>
      <c r="I57" s="5" t="n">
        <v>430</v>
      </c>
      <c r="J57" s="5" t="n">
        <v>10</v>
      </c>
      <c r="K57" s="6" t="n">
        <v>43</v>
      </c>
      <c r="L57" s="7" t="n">
        <v>43</v>
      </c>
      <c r="M57" s="5" t="str">
        <f aca="false">IF(K57="no cation","",IF(L57="","non-candidate",""))</f>
        <v/>
      </c>
      <c r="N57" s="5" t="str">
        <f aca="false">IF(M57="","",CONCATENATE("[",IF(M57="","",CONCATENATE("Al",IF(D57&gt;1,VALUE(D57),""),IF(E57=0,"",CONCATENATE(" O",IF(E57&gt;1,VALUE(E57),""))),IF(F57=0,"",CONCATENATE("(OH)",IF(F57&gt;1,VALUE(F57),""))),IF(G57=0,"",CONCATENATE("(OH2)",IF(G57&gt;1,VALUE(G57),""))))),"]",IF(M57="","",IF(J57&gt;1,(CONCATENATE(VALUE(J57),"+")),"+"))))</f>
        <v/>
      </c>
    </row>
    <row r="58" s="4" customFormat="true" ht="14.05" hidden="false" customHeight="false" outlineLevel="0" collapsed="false">
      <c r="A58" s="5" t="n">
        <v>6</v>
      </c>
      <c r="B58" s="5" t="n">
        <v>0</v>
      </c>
      <c r="C58" s="5" t="n">
        <v>0</v>
      </c>
      <c r="D58" s="5" t="n">
        <v>5</v>
      </c>
      <c r="E58" s="5" t="n">
        <v>0</v>
      </c>
      <c r="F58" s="5" t="n">
        <v>3</v>
      </c>
      <c r="G58" s="5" t="n">
        <v>19</v>
      </c>
      <c r="H58" s="5" t="n">
        <v>0</v>
      </c>
      <c r="I58" s="5" t="n">
        <v>528</v>
      </c>
      <c r="J58" s="5" t="n">
        <v>12</v>
      </c>
      <c r="K58" s="6" t="n">
        <v>44</v>
      </c>
      <c r="L58" s="7" t="n">
        <v>44</v>
      </c>
      <c r="M58" s="5" t="str">
        <f aca="false">IF(K58="no cation","",IF(L58="","non-candidate",""))</f>
        <v/>
      </c>
      <c r="N58" s="5" t="str">
        <f aca="false">IF(M58="","",CONCATENATE("[",IF(M58="","",CONCATENATE("Al",IF(D58&gt;1,VALUE(D58),""),IF(E58=0,"",CONCATENATE(" O",IF(E58&gt;1,VALUE(E58),""))),IF(F58=0,"",CONCATENATE("(OH)",IF(F58&gt;1,VALUE(F58),""))),IF(G58=0,"",CONCATENATE("(OH2)",IF(G58&gt;1,VALUE(G58),""))))),"]",IF(M58="","",IF(J58&gt;1,(CONCATENATE(VALUE(J58),"+")),"+"))))</f>
        <v/>
      </c>
    </row>
    <row r="59" s="4" customFormat="true" ht="14.05" hidden="false" customHeight="false" outlineLevel="0" collapsed="false">
      <c r="A59" s="5" t="n">
        <v>4</v>
      </c>
      <c r="B59" s="5" t="n">
        <v>0</v>
      </c>
      <c r="C59" s="5" t="n">
        <v>0</v>
      </c>
      <c r="D59" s="5" t="n">
        <v>3</v>
      </c>
      <c r="E59" s="5" t="n">
        <v>0</v>
      </c>
      <c r="F59" s="5" t="n">
        <v>4</v>
      </c>
      <c r="G59" s="5" t="n">
        <v>4</v>
      </c>
      <c r="H59" s="5" t="n">
        <v>0</v>
      </c>
      <c r="I59" s="5" t="n">
        <v>221</v>
      </c>
      <c r="J59" s="5" t="n">
        <v>5</v>
      </c>
      <c r="K59" s="6" t="n">
        <v>44.2</v>
      </c>
      <c r="L59" s="7" t="n">
        <v>44.2</v>
      </c>
      <c r="M59" s="5" t="str">
        <f aca="false">IF(K59="no cation","",IF(L59="","non-candidate",""))</f>
        <v/>
      </c>
      <c r="N59" s="5" t="str">
        <f aca="false">IF(M59="","",CONCATENATE("[",IF(M59="","",CONCATENATE("Al",IF(D59&gt;1,VALUE(D59),""),IF(E59=0,"",CONCATENATE(" O",IF(E59&gt;1,VALUE(E59),""))),IF(F59=0,"",CONCATENATE("(OH)",IF(F59&gt;1,VALUE(F59),""))),IF(G59=0,"",CONCATENATE("(OH2)",IF(G59&gt;1,VALUE(G59),""))))),"]",IF(M59="","",IF(J59&gt;1,(CONCATENATE(VALUE(J59),"+")),"+"))))</f>
        <v/>
      </c>
    </row>
    <row r="60" s="4" customFormat="true" ht="14.05" hidden="false" customHeight="false" outlineLevel="0" collapsed="false">
      <c r="A60" s="5" t="n">
        <v>4</v>
      </c>
      <c r="B60" s="5" t="n">
        <v>0</v>
      </c>
      <c r="C60" s="5" t="n">
        <v>0</v>
      </c>
      <c r="D60" s="5" t="n">
        <v>3</v>
      </c>
      <c r="E60" s="3" t="n">
        <v>2</v>
      </c>
      <c r="F60" s="5" t="n">
        <v>0</v>
      </c>
      <c r="G60" s="5" t="n">
        <v>6</v>
      </c>
      <c r="H60" s="5" t="n">
        <v>0</v>
      </c>
      <c r="I60" s="5" t="n">
        <v>221</v>
      </c>
      <c r="J60" s="5" t="n">
        <v>5</v>
      </c>
      <c r="K60" s="6" t="n">
        <v>44.2</v>
      </c>
      <c r="L60" s="7" t="n">
        <v>44.2</v>
      </c>
      <c r="M60" s="5" t="str">
        <f aca="false">IF(K60="no cation","",IF(L60="","non-candidate",""))</f>
        <v/>
      </c>
      <c r="N60" s="5" t="str">
        <f aca="false">IF(M60="","",CONCATENATE("[",IF(M60="","",CONCATENATE("Al",IF(D60&gt;1,VALUE(D60),""),IF(E60=0,"",CONCATENATE(" O",IF(E60&gt;1,VALUE(E60),""))),IF(F60=0,"",CONCATENATE("(OH)",IF(F60&gt;1,VALUE(F60),""))),IF(G60=0,"",CONCATENATE("(OH2)",IF(G60&gt;1,VALUE(G60),""))))),"]",IF(M60="","",IF(J60&gt;1,(CONCATENATE(VALUE(J60),"+")),"+"))))</f>
        <v/>
      </c>
    </row>
    <row r="61" s="4" customFormat="true" ht="14.05" hidden="false" customHeight="false" outlineLevel="0" collapsed="false">
      <c r="A61" s="5" t="n">
        <v>6</v>
      </c>
      <c r="B61" s="5" t="n">
        <v>0</v>
      </c>
      <c r="C61" s="5" t="n">
        <v>0</v>
      </c>
      <c r="D61" s="5" t="n">
        <v>6</v>
      </c>
      <c r="E61" s="5" t="n">
        <v>0</v>
      </c>
      <c r="F61" s="5" t="n">
        <v>4</v>
      </c>
      <c r="G61" s="5" t="n">
        <v>22</v>
      </c>
      <c r="H61" s="5" t="n">
        <v>0</v>
      </c>
      <c r="I61" s="5" t="n">
        <v>626</v>
      </c>
      <c r="J61" s="5" t="n">
        <v>14</v>
      </c>
      <c r="K61" s="6" t="n">
        <v>44.7142857142857</v>
      </c>
      <c r="L61" s="7" t="n">
        <v>44.7142857142857</v>
      </c>
      <c r="M61" s="5" t="str">
        <f aca="false">IF(K61="no cation","",IF(L61="","non-candidate",""))</f>
        <v/>
      </c>
      <c r="N61" s="5" t="str">
        <f aca="false">IF(M61="","",CONCATENATE("[",IF(M61="","",CONCATENATE("Al",IF(D61&gt;1,VALUE(D61),""),IF(E61=0,"",CONCATENATE(" O",IF(E61&gt;1,VALUE(E61),""))),IF(F61=0,"",CONCATENATE("(OH)",IF(F61&gt;1,VALUE(F61),""))),IF(G61=0,"",CONCATENATE("(OH2)",IF(G61&gt;1,VALUE(G61),""))))),"]",IF(M61="","",IF(J61&gt;1,(CONCATENATE(VALUE(J61),"+")),"+"))))</f>
        <v/>
      </c>
    </row>
    <row r="62" s="4" customFormat="true" ht="14.05" hidden="false" customHeight="false" outlineLevel="0" collapsed="false">
      <c r="A62" s="5" t="n">
        <v>6</v>
      </c>
      <c r="B62" s="5" t="n">
        <v>0</v>
      </c>
      <c r="C62" s="5" t="n">
        <v>0</v>
      </c>
      <c r="D62" s="5" t="n">
        <v>6</v>
      </c>
      <c r="E62" s="5" t="n">
        <v>2</v>
      </c>
      <c r="F62" s="5" t="n">
        <v>0</v>
      </c>
      <c r="G62" s="5" t="n">
        <v>24</v>
      </c>
      <c r="H62" s="5" t="n">
        <v>0</v>
      </c>
      <c r="I62" s="5" t="n">
        <v>626</v>
      </c>
      <c r="J62" s="5" t="n">
        <v>14</v>
      </c>
      <c r="K62" s="6" t="n">
        <v>44.7142857142857</v>
      </c>
      <c r="L62" s="7" t="n">
        <v>44.7142857142857</v>
      </c>
      <c r="M62" s="5" t="str">
        <f aca="false">IF(K62="no cation","",IF(L62="","non-candidate",""))</f>
        <v/>
      </c>
      <c r="N62" s="5" t="str">
        <f aca="false">IF(M62="","",CONCATENATE("[",IF(M62="","",CONCATENATE("Al",IF(D62&gt;1,VALUE(D62),""),IF(E62=0,"",CONCATENATE(" O",IF(E62&gt;1,VALUE(E62),""))),IF(F62=0,"",CONCATENATE("(OH)",IF(F62&gt;1,VALUE(F62),""))),IF(G62=0,"",CONCATENATE("(OH2)",IF(G62&gt;1,VALUE(G62),""))))),"]",IF(M62="","",IF(J62&gt;1,(CONCATENATE(VALUE(J62),"+")),"+"))))</f>
        <v/>
      </c>
    </row>
    <row r="63" s="4" customFormat="true" ht="14.05" hidden="false" customHeight="false" outlineLevel="0" collapsed="false">
      <c r="A63" s="5" t="n">
        <v>4</v>
      </c>
      <c r="B63" s="5" t="n">
        <v>0</v>
      </c>
      <c r="C63" s="5" t="n">
        <v>0</v>
      </c>
      <c r="D63" s="5" t="n">
        <v>6</v>
      </c>
      <c r="E63" s="5" t="n">
        <v>0</v>
      </c>
      <c r="F63" s="5" t="n">
        <v>9</v>
      </c>
      <c r="G63" s="5" t="n">
        <v>5</v>
      </c>
      <c r="H63" s="5" t="n">
        <v>0</v>
      </c>
      <c r="I63" s="5" t="n">
        <v>405</v>
      </c>
      <c r="J63" s="5" t="n">
        <v>9</v>
      </c>
      <c r="K63" s="6" t="n">
        <v>45</v>
      </c>
      <c r="L63" s="7" t="n">
        <v>45</v>
      </c>
      <c r="M63" s="5" t="str">
        <f aca="false">IF(K63="no cation","",IF(L63="","non-candidate",""))</f>
        <v/>
      </c>
      <c r="N63" s="5" t="str">
        <f aca="false">IF(M63="","",CONCATENATE("[",IF(M63="","",CONCATENATE("Al",IF(D63&gt;1,VALUE(D63),""),IF(E63=0,"",CONCATENATE(" O",IF(E63&gt;1,VALUE(E63),""))),IF(F63=0,"",CONCATENATE("(OH)",IF(F63&gt;1,VALUE(F63),""))),IF(G63=0,"",CONCATENATE("(OH2)",IF(G63&gt;1,VALUE(G63),""))))),"]",IF(M63="","",IF(J63&gt;1,(CONCATENATE(VALUE(J63),"+")),"+"))))</f>
        <v/>
      </c>
    </row>
    <row r="64" s="4" customFormat="true" ht="14.05" hidden="false" customHeight="false" outlineLevel="0" collapsed="false">
      <c r="A64" s="5" t="n">
        <v>4</v>
      </c>
      <c r="B64" s="5" t="n">
        <v>0</v>
      </c>
      <c r="C64" s="5" t="n">
        <v>0</v>
      </c>
      <c r="D64" s="5" t="n">
        <v>6</v>
      </c>
      <c r="E64" s="5" t="n">
        <v>2</v>
      </c>
      <c r="F64" s="5" t="n">
        <v>5</v>
      </c>
      <c r="G64" s="5" t="n">
        <v>7</v>
      </c>
      <c r="H64" s="5" t="n">
        <v>0</v>
      </c>
      <c r="I64" s="5" t="n">
        <v>405</v>
      </c>
      <c r="J64" s="5" t="n">
        <v>9</v>
      </c>
      <c r="K64" s="6" t="n">
        <v>45</v>
      </c>
      <c r="L64" s="7" t="n">
        <v>45</v>
      </c>
      <c r="M64" s="5" t="str">
        <f aca="false">IF(K64="no cation","",IF(L64="","non-candidate",""))</f>
        <v/>
      </c>
      <c r="N64" s="5" t="str">
        <f aca="false">IF(M64="","",CONCATENATE("[",IF(M64="","",CONCATENATE("Al",IF(D64&gt;1,VALUE(D64),""),IF(E64=0,"",CONCATENATE(" O",IF(E64&gt;1,VALUE(E64),""))),IF(F64=0,"",CONCATENATE("(OH)",IF(F64&gt;1,VALUE(F64),""))),IF(G64=0,"",CONCATENATE("(OH2)",IF(G64&gt;1,VALUE(G64),""))))),"]",IF(M64="","",IF(J64&gt;1,(CONCATENATE(VALUE(J64),"+")),"+"))))</f>
        <v/>
      </c>
    </row>
    <row r="65" s="4" customFormat="true" ht="14.05" hidden="false" customHeight="false" outlineLevel="0" collapsed="false">
      <c r="A65" s="5" t="n">
        <v>4</v>
      </c>
      <c r="B65" s="5" t="n">
        <v>0</v>
      </c>
      <c r="C65" s="5" t="n">
        <v>0</v>
      </c>
      <c r="D65" s="5" t="n">
        <v>6</v>
      </c>
      <c r="E65" s="5" t="n">
        <v>4</v>
      </c>
      <c r="F65" s="5" t="n">
        <v>1</v>
      </c>
      <c r="G65" s="5" t="n">
        <v>9</v>
      </c>
      <c r="H65" s="5" t="n">
        <v>0</v>
      </c>
      <c r="I65" s="5" t="n">
        <v>405</v>
      </c>
      <c r="J65" s="5" t="n">
        <v>9</v>
      </c>
      <c r="K65" s="6" t="n">
        <v>45</v>
      </c>
      <c r="L65" s="7" t="n">
        <v>45</v>
      </c>
      <c r="M65" s="5" t="str">
        <f aca="false">IF(K65="no cation","",IF(L65="","non-candidate",""))</f>
        <v/>
      </c>
      <c r="N65" s="5" t="str">
        <f aca="false">IF(M65="","",CONCATENATE("[",IF(M65="","",CONCATENATE("Al",IF(D65&gt;1,VALUE(D65),""),IF(E65=0,"",CONCATENATE(" O",IF(E65&gt;1,VALUE(E65),""))),IF(F65=0,"",CONCATENATE("(OH)",IF(F65&gt;1,VALUE(F65),""))),IF(G65=0,"",CONCATENATE("(OH2)",IF(G65&gt;1,VALUE(G65),""))))),"]",IF(M65="","",IF(J65&gt;1,(CONCATENATE(VALUE(J65),"+")),"+"))))</f>
        <v/>
      </c>
    </row>
    <row r="66" s="4" customFormat="true" ht="14.05" hidden="false" customHeight="false" outlineLevel="0" collapsed="false">
      <c r="A66" s="3" t="n">
        <v>6</v>
      </c>
      <c r="B66" s="3" t="n">
        <v>0</v>
      </c>
      <c r="C66" s="3" t="n">
        <v>0</v>
      </c>
      <c r="D66" s="3" t="n">
        <v>1</v>
      </c>
      <c r="E66" s="3" t="n">
        <v>0</v>
      </c>
      <c r="F66" s="5" t="n">
        <v>0</v>
      </c>
      <c r="G66" s="5" t="n">
        <v>6</v>
      </c>
      <c r="H66" s="3" t="n">
        <v>0</v>
      </c>
      <c r="I66" s="5" t="n">
        <v>135</v>
      </c>
      <c r="J66" s="5" t="n">
        <v>3</v>
      </c>
      <c r="K66" s="6" t="n">
        <v>45</v>
      </c>
      <c r="L66" s="7" t="n">
        <v>45</v>
      </c>
      <c r="M66" s="5" t="str">
        <f aca="false">IF(K66="no cation","",IF(L66="","non-candidate",""))</f>
        <v/>
      </c>
      <c r="N66" s="5" t="str">
        <f aca="false">IF(M66="","",CONCATENATE("[",IF(M66="","",CONCATENATE("Al",IF(D66&gt;1,VALUE(D66),""),IF(E66=0,"",CONCATENATE(" O",IF(E66&gt;1,VALUE(E66),""))),IF(F66=0,"",CONCATENATE("(OH)",IF(F66&gt;1,VALUE(F66),""))),IF(G66=0,"",CONCATENATE("(OH2)",IF(G66&gt;1,VALUE(G66),""))))),"]",IF(M66="","",IF(J66&gt;1,(CONCATENATE(VALUE(J66),"+")),"+"))))</f>
        <v/>
      </c>
    </row>
    <row r="67" s="4" customFormat="true" ht="14.05" hidden="false" customHeight="false" outlineLevel="0" collapsed="false">
      <c r="A67" s="3" t="n">
        <v>6</v>
      </c>
      <c r="B67" s="5" t="n">
        <v>0</v>
      </c>
      <c r="C67" s="5" t="n">
        <v>0</v>
      </c>
      <c r="D67" s="3" t="n">
        <v>2</v>
      </c>
      <c r="E67" s="3" t="n">
        <v>0</v>
      </c>
      <c r="F67" s="5" t="n">
        <v>1</v>
      </c>
      <c r="G67" s="5" t="n">
        <v>9</v>
      </c>
      <c r="H67" s="5" t="n">
        <v>0</v>
      </c>
      <c r="I67" s="5" t="n">
        <v>233</v>
      </c>
      <c r="J67" s="5" t="n">
        <v>5</v>
      </c>
      <c r="K67" s="6" t="n">
        <v>46.6</v>
      </c>
      <c r="L67" s="7" t="n">
        <v>46.6</v>
      </c>
      <c r="M67" s="5" t="str">
        <f aca="false">IF(K67="no cation","",IF(L67="","non-candidate",""))</f>
        <v/>
      </c>
      <c r="N67" s="5" t="str">
        <f aca="false">IF(M67="","",CONCATENATE("[",IF(M67="","",CONCATENATE("Al",IF(D67&gt;1,VALUE(D67),""),IF(E67=0,"",CONCATENATE(" O",IF(E67&gt;1,VALUE(E67),""))),IF(F67=0,"",CONCATENATE("(OH)",IF(F67&gt;1,VALUE(F67),""))),IF(G67=0,"",CONCATENATE("(OH2)",IF(G67&gt;1,VALUE(G67),""))))),"]",IF(M67="","",IF(J67&gt;1,(CONCATENATE(VALUE(J67),"+")),"+"))))</f>
        <v/>
      </c>
    </row>
    <row r="68" s="4" customFormat="true" ht="14.05" hidden="false" customHeight="false" outlineLevel="0" collapsed="false">
      <c r="A68" s="5" t="n">
        <v>4</v>
      </c>
      <c r="B68" s="5" t="n">
        <v>0</v>
      </c>
      <c r="C68" s="5" t="n">
        <v>0</v>
      </c>
      <c r="D68" s="5" t="n">
        <v>4</v>
      </c>
      <c r="E68" s="5" t="n">
        <v>0</v>
      </c>
      <c r="F68" s="5" t="n">
        <v>6</v>
      </c>
      <c r="G68" s="5" t="n">
        <v>4</v>
      </c>
      <c r="H68" s="5" t="n">
        <v>0</v>
      </c>
      <c r="I68" s="5" t="n">
        <v>282</v>
      </c>
      <c r="J68" s="5" t="n">
        <v>6</v>
      </c>
      <c r="K68" s="6" t="n">
        <v>47</v>
      </c>
      <c r="L68" s="7" t="n">
        <v>47</v>
      </c>
      <c r="M68" s="5" t="str">
        <f aca="false">IF(K68="no cation","",IF(L68="","non-candidate",""))</f>
        <v/>
      </c>
      <c r="N68" s="5" t="str">
        <f aca="false">IF(M68="","",CONCATENATE("[",IF(M68="","",CONCATENATE("Al",IF(D68&gt;1,VALUE(D68),""),IF(E68=0,"",CONCATENATE(" O",IF(E68&gt;1,VALUE(E68),""))),IF(F68=0,"",CONCATENATE("(OH)",IF(F68&gt;1,VALUE(F68),""))),IF(G68=0,"",CONCATENATE("(OH2)",IF(G68&gt;1,VALUE(G68),""))))),"]",IF(M68="","",IF(J68&gt;1,(CONCATENATE(VALUE(J68),"+")),"+"))))</f>
        <v/>
      </c>
    </row>
    <row r="69" s="4" customFormat="true" ht="14.05" hidden="false" customHeight="false" outlineLevel="0" collapsed="false">
      <c r="A69" s="5" t="n">
        <v>4</v>
      </c>
      <c r="B69" s="5" t="n">
        <v>0</v>
      </c>
      <c r="C69" s="5" t="n">
        <v>0</v>
      </c>
      <c r="D69" s="5" t="n">
        <v>4</v>
      </c>
      <c r="E69" s="5" t="n">
        <v>2</v>
      </c>
      <c r="F69" s="5" t="n">
        <v>2</v>
      </c>
      <c r="G69" s="5" t="n">
        <v>6</v>
      </c>
      <c r="H69" s="5" t="n">
        <v>0</v>
      </c>
      <c r="I69" s="5" t="n">
        <v>282</v>
      </c>
      <c r="J69" s="5" t="n">
        <v>6</v>
      </c>
      <c r="K69" s="6" t="n">
        <v>47</v>
      </c>
      <c r="L69" s="7" t="n">
        <v>47</v>
      </c>
      <c r="M69" s="5" t="str">
        <f aca="false">IF(K69="no cation","",IF(L69="","non-candidate",""))</f>
        <v/>
      </c>
      <c r="N69" s="5" t="str">
        <f aca="false">IF(M69="","",CONCATENATE("[",IF(M69="","",CONCATENATE("Al",IF(D69&gt;1,VALUE(D69),""),IF(E69=0,"",CONCATENATE(" O",IF(E69&gt;1,VALUE(E69),""))),IF(F69=0,"",CONCATENATE("(OH)",IF(F69&gt;1,VALUE(F69),""))),IF(G69=0,"",CONCATENATE("(OH2)",IF(G69&gt;1,VALUE(G69),""))))),"]",IF(M69="","",IF(J69&gt;1,(CONCATENATE(VALUE(J69),"+")),"+"))))</f>
        <v/>
      </c>
    </row>
    <row r="70" s="4" customFormat="true" ht="14.05" hidden="false" customHeight="false" outlineLevel="0" collapsed="false">
      <c r="A70" s="5" t="n">
        <v>6</v>
      </c>
      <c r="B70" s="5" t="n">
        <v>0</v>
      </c>
      <c r="C70" s="5" t="n">
        <v>0</v>
      </c>
      <c r="D70" s="5" t="n">
        <v>3</v>
      </c>
      <c r="E70" s="5" t="n">
        <v>0</v>
      </c>
      <c r="F70" s="5" t="n">
        <v>2</v>
      </c>
      <c r="G70" s="5" t="n">
        <v>12</v>
      </c>
      <c r="H70" s="5" t="n">
        <v>0</v>
      </c>
      <c r="I70" s="5" t="n">
        <v>331</v>
      </c>
      <c r="J70" s="5" t="n">
        <v>7</v>
      </c>
      <c r="K70" s="6" t="n">
        <v>47.2857142857143</v>
      </c>
      <c r="L70" s="7" t="n">
        <v>47.2857142857143</v>
      </c>
      <c r="M70" s="5" t="str">
        <f aca="false">IF(K70="no cation","",IF(L70="","non-candidate",""))</f>
        <v/>
      </c>
      <c r="N70" s="5" t="str">
        <f aca="false">IF(M70="","",CONCATENATE("[",IF(M70="","",CONCATENATE("Al",IF(D70&gt;1,VALUE(D70),""),IF(E70=0,"",CONCATENATE(" O",IF(E70&gt;1,VALUE(E70),""))),IF(F70=0,"",CONCATENATE("(OH)",IF(F70&gt;1,VALUE(F70),""))),IF(G70=0,"",CONCATENATE("(OH2)",IF(G70&gt;1,VALUE(G70),""))))),"]",IF(M70="","",IF(J70&gt;1,(CONCATENATE(VALUE(J70),"+")),"+"))))</f>
        <v/>
      </c>
    </row>
    <row r="71" s="4" customFormat="true" ht="14.05" hidden="false" customHeight="false" outlineLevel="0" collapsed="false">
      <c r="A71" s="5" t="n">
        <v>6</v>
      </c>
      <c r="B71" s="5" t="n">
        <v>0</v>
      </c>
      <c r="C71" s="5" t="n">
        <v>0</v>
      </c>
      <c r="D71" s="5" t="n">
        <v>4</v>
      </c>
      <c r="E71" s="5" t="n">
        <v>0</v>
      </c>
      <c r="F71" s="5" t="n">
        <v>3</v>
      </c>
      <c r="G71" s="5" t="n">
        <v>15</v>
      </c>
      <c r="H71" s="5" t="n">
        <v>0</v>
      </c>
      <c r="I71" s="5" t="n">
        <v>429</v>
      </c>
      <c r="J71" s="5" t="n">
        <v>9</v>
      </c>
      <c r="K71" s="6" t="n">
        <v>47.6666666666667</v>
      </c>
      <c r="L71" s="7" t="n">
        <v>47.6666666666667</v>
      </c>
      <c r="M71" s="5" t="str">
        <f aca="false">IF(K71="no cation","",IF(L71="","non-candidate",""))</f>
        <v/>
      </c>
      <c r="N71" s="5" t="str">
        <f aca="false">IF(M71="","",CONCATENATE("[",IF(M71="","",CONCATENATE("Al",IF(D71&gt;1,VALUE(D71),""),IF(E71=0,"",CONCATENATE(" O",IF(E71&gt;1,VALUE(E71),""))),IF(F71=0,"",CONCATENATE("(OH)",IF(F71&gt;1,VALUE(F71),""))),IF(G71=0,"",CONCATENATE("(OH2)",IF(G71&gt;1,VALUE(G71),""))))),"]",IF(M71="","",IF(J71&gt;1,(CONCATENATE(VALUE(J71),"+")),"+"))))</f>
        <v/>
      </c>
    </row>
    <row r="72" s="4" customFormat="true" ht="14.05" hidden="false" customHeight="false" outlineLevel="0" collapsed="false">
      <c r="A72" s="5" t="n">
        <v>6</v>
      </c>
      <c r="B72" s="5" t="n">
        <v>0</v>
      </c>
      <c r="C72" s="5" t="n">
        <v>0</v>
      </c>
      <c r="D72" s="5" t="n">
        <v>5</v>
      </c>
      <c r="E72" s="5" t="n">
        <v>0</v>
      </c>
      <c r="F72" s="5" t="n">
        <v>4</v>
      </c>
      <c r="G72" s="5" t="n">
        <v>18</v>
      </c>
      <c r="H72" s="5" t="n">
        <v>0</v>
      </c>
      <c r="I72" s="5" t="n">
        <v>527</v>
      </c>
      <c r="J72" s="5" t="n">
        <v>11</v>
      </c>
      <c r="K72" s="6" t="n">
        <v>47.9090909090909</v>
      </c>
      <c r="L72" s="7" t="n">
        <v>47.9090909090909</v>
      </c>
      <c r="M72" s="5" t="str">
        <f aca="false">IF(K72="no cation","",IF(L72="","non-candidate",""))</f>
        <v/>
      </c>
      <c r="N72" s="5" t="str">
        <f aca="false">IF(M72="","",CONCATENATE("[",IF(M72="","",CONCATENATE("Al",IF(D72&gt;1,VALUE(D72),""),IF(E72=0,"",CONCATENATE(" O",IF(E72&gt;1,VALUE(E72),""))),IF(F72=0,"",CONCATENATE("(OH)",IF(F72&gt;1,VALUE(F72),""))),IF(G72=0,"",CONCATENATE("(OH2)",IF(G72&gt;1,VALUE(G72),""))))),"]",IF(M72="","",IF(J72&gt;1,(CONCATENATE(VALUE(J72),"+")),"+"))))</f>
        <v/>
      </c>
    </row>
    <row r="73" s="4" customFormat="true" ht="14.05" hidden="false" customHeight="false" outlineLevel="0" collapsed="false">
      <c r="A73" s="5" t="n">
        <v>6</v>
      </c>
      <c r="B73" s="5" t="n">
        <v>0</v>
      </c>
      <c r="C73" s="5" t="n">
        <v>0</v>
      </c>
      <c r="D73" s="5" t="n">
        <v>5</v>
      </c>
      <c r="E73" s="5" t="n">
        <v>2</v>
      </c>
      <c r="F73" s="5" t="n">
        <v>0</v>
      </c>
      <c r="G73" s="5" t="n">
        <v>20</v>
      </c>
      <c r="H73" s="5" t="n">
        <v>0</v>
      </c>
      <c r="I73" s="5" t="n">
        <v>527</v>
      </c>
      <c r="J73" s="5" t="n">
        <v>11</v>
      </c>
      <c r="K73" s="6" t="n">
        <v>47.9090909090909</v>
      </c>
      <c r="L73" s="7" t="n">
        <v>47.9090909090909</v>
      </c>
      <c r="M73" s="5" t="str">
        <f aca="false">IF(K73="no cation","",IF(L73="","non-candidate",""))</f>
        <v/>
      </c>
      <c r="N73" s="5" t="str">
        <f aca="false">IF(M73="","",CONCATENATE("[",IF(M73="","",CONCATENATE("Al",IF(D73&gt;1,VALUE(D73),""),IF(E73=0,"",CONCATENATE(" O",IF(E73&gt;1,VALUE(E73),""))),IF(F73=0,"",CONCATENATE("(OH)",IF(F73&gt;1,VALUE(F73),""))),IF(G73=0,"",CONCATENATE("(OH2)",IF(G73&gt;1,VALUE(G73),""))))),"]",IF(M73="","",IF(J73&gt;1,(CONCATENATE(VALUE(J73),"+")),"+"))))</f>
        <v/>
      </c>
    </row>
    <row r="74" s="4" customFormat="true" ht="14.05" hidden="false" customHeight="false" outlineLevel="0" collapsed="false">
      <c r="A74" s="5" t="n">
        <v>6</v>
      </c>
      <c r="B74" s="5" t="n">
        <v>0</v>
      </c>
      <c r="C74" s="5" t="n">
        <v>0</v>
      </c>
      <c r="D74" s="5" t="n">
        <v>6</v>
      </c>
      <c r="E74" s="5" t="n">
        <v>0</v>
      </c>
      <c r="F74" s="5" t="n">
        <v>5</v>
      </c>
      <c r="G74" s="5" t="n">
        <v>21</v>
      </c>
      <c r="H74" s="5" t="n">
        <v>0</v>
      </c>
      <c r="I74" s="5" t="n">
        <v>625</v>
      </c>
      <c r="J74" s="5" t="n">
        <v>13</v>
      </c>
      <c r="K74" s="6" t="n">
        <v>48.0769230769231</v>
      </c>
      <c r="L74" s="7" t="n">
        <v>48.0769230769231</v>
      </c>
      <c r="M74" s="5" t="str">
        <f aca="false">IF(K74="no cation","",IF(L74="","non-candidate",""))</f>
        <v/>
      </c>
      <c r="N74" s="5" t="str">
        <f aca="false">IF(M74="","",CONCATENATE("[",IF(M74="","",CONCATENATE("Al",IF(D74&gt;1,VALUE(D74),""),IF(E74=0,"",CONCATENATE(" O",IF(E74&gt;1,VALUE(E74),""))),IF(F74=0,"",CONCATENATE("(OH)",IF(F74&gt;1,VALUE(F74),""))),IF(G74=0,"",CONCATENATE("(OH2)",IF(G74&gt;1,VALUE(G74),""))))),"]",IF(M74="","",IF(J74&gt;1,(CONCATENATE(VALUE(J74),"+")),"+"))))</f>
        <v/>
      </c>
    </row>
    <row r="75" s="4" customFormat="true" ht="14.05" hidden="false" customHeight="false" outlineLevel="0" collapsed="false">
      <c r="A75" s="5" t="n">
        <v>6</v>
      </c>
      <c r="B75" s="5" t="n">
        <v>0</v>
      </c>
      <c r="C75" s="5" t="n">
        <v>0</v>
      </c>
      <c r="D75" s="5" t="n">
        <v>6</v>
      </c>
      <c r="E75" s="5" t="n">
        <v>2</v>
      </c>
      <c r="F75" s="5" t="n">
        <v>1</v>
      </c>
      <c r="G75" s="5" t="n">
        <v>23</v>
      </c>
      <c r="H75" s="5" t="n">
        <v>0</v>
      </c>
      <c r="I75" s="5" t="n">
        <v>625</v>
      </c>
      <c r="J75" s="5" t="n">
        <v>13</v>
      </c>
      <c r="K75" s="6" t="n">
        <v>48.0769230769231</v>
      </c>
      <c r="L75" s="7" t="n">
        <v>48.0769230769231</v>
      </c>
      <c r="M75" s="5" t="str">
        <f aca="false">IF(K75="no cation","",IF(L75="","non-candidate",""))</f>
        <v/>
      </c>
      <c r="N75" s="5" t="str">
        <f aca="false">IF(M75="","",CONCATENATE("[",IF(M75="","",CONCATENATE("Al",IF(D75&gt;1,VALUE(D75),""),IF(E75=0,"",CONCATENATE(" O",IF(E75&gt;1,VALUE(E75),""))),IF(F75=0,"",CONCATENATE("(OH)",IF(F75&gt;1,VALUE(F75),""))),IF(G75=0,"",CONCATENATE("(OH2)",IF(G75&gt;1,VALUE(G75),""))))),"]",IF(M75="","",IF(J75&gt;1,(CONCATENATE(VALUE(J75),"+")),"+"))))</f>
        <v/>
      </c>
    </row>
    <row r="76" s="4" customFormat="true" ht="14.05" hidden="false" customHeight="false" outlineLevel="0" collapsed="false">
      <c r="A76" s="5" t="n">
        <v>4</v>
      </c>
      <c r="B76" s="5" t="n">
        <v>0</v>
      </c>
      <c r="C76" s="5" t="n">
        <v>0</v>
      </c>
      <c r="D76" s="5" t="n">
        <v>1</v>
      </c>
      <c r="E76" s="5" t="n">
        <v>0</v>
      </c>
      <c r="F76" s="5" t="n">
        <v>1</v>
      </c>
      <c r="G76" s="5" t="n">
        <v>3</v>
      </c>
      <c r="H76" s="5" t="n">
        <v>0</v>
      </c>
      <c r="I76" s="5" t="n">
        <v>98</v>
      </c>
      <c r="J76" s="5" t="n">
        <v>2</v>
      </c>
      <c r="K76" s="6" t="n">
        <v>49</v>
      </c>
      <c r="L76" s="7" t="n">
        <v>49</v>
      </c>
      <c r="M76" s="5" t="str">
        <f aca="false">IF(K76="no cation","",IF(L76="","non-candidate",""))</f>
        <v/>
      </c>
      <c r="N76" s="5" t="str">
        <f aca="false">IF(M76="","",CONCATENATE("[",IF(M76="","",CONCATENATE("Al",IF(D76&gt;1,VALUE(D76),""),IF(E76=0,"",CONCATENATE(" O",IF(E76&gt;1,VALUE(E76),""))),IF(F76=0,"",CONCATENATE("(OH)",IF(F76&gt;1,VALUE(F76),""))),IF(G76=0,"",CONCATENATE("(OH2)",IF(G76&gt;1,VALUE(G76),""))))),"]",IF(M76="","",IF(J76&gt;1,(CONCATENATE(VALUE(J76),"+")),"+"))))</f>
        <v/>
      </c>
    </row>
    <row r="77" s="4" customFormat="true" ht="14.05" hidden="false" customHeight="false" outlineLevel="0" collapsed="false">
      <c r="A77" s="5" t="n">
        <v>4</v>
      </c>
      <c r="B77" s="5" t="n">
        <v>0</v>
      </c>
      <c r="C77" s="5" t="n">
        <v>0</v>
      </c>
      <c r="D77" s="5" t="n">
        <v>5</v>
      </c>
      <c r="E77" s="5" t="n">
        <v>0</v>
      </c>
      <c r="F77" s="5" t="n">
        <v>8</v>
      </c>
      <c r="G77" s="5" t="n">
        <v>4</v>
      </c>
      <c r="H77" s="5" t="n">
        <v>0</v>
      </c>
      <c r="I77" s="5" t="n">
        <v>343</v>
      </c>
      <c r="J77" s="5" t="n">
        <v>7</v>
      </c>
      <c r="K77" s="6" t="n">
        <v>49</v>
      </c>
      <c r="L77" s="7" t="n">
        <v>49</v>
      </c>
      <c r="M77" s="5" t="str">
        <f aca="false">IF(K77="no cation","",IF(L77="","non-candidate",""))</f>
        <v/>
      </c>
      <c r="N77" s="5" t="str">
        <f aca="false">IF(M77="","",CONCATENATE("[",IF(M77="","",CONCATENATE("Al",IF(D77&gt;1,VALUE(D77),""),IF(E77=0,"",CONCATENATE(" O",IF(E77&gt;1,VALUE(E77),""))),IF(F77=0,"",CONCATENATE("(OH)",IF(F77&gt;1,VALUE(F77),""))),IF(G77=0,"",CONCATENATE("(OH2)",IF(G77&gt;1,VALUE(G77),""))))),"]",IF(M77="","",IF(J77&gt;1,(CONCATENATE(VALUE(J77),"+")),"+"))))</f>
        <v/>
      </c>
    </row>
    <row r="78" s="4" customFormat="true" ht="14.05" hidden="false" customHeight="false" outlineLevel="0" collapsed="false">
      <c r="A78" s="5" t="n">
        <v>4</v>
      </c>
      <c r="B78" s="5" t="n">
        <v>0</v>
      </c>
      <c r="C78" s="5" t="n">
        <v>0</v>
      </c>
      <c r="D78" s="5" t="n">
        <v>5</v>
      </c>
      <c r="E78" s="5" t="n">
        <v>2</v>
      </c>
      <c r="F78" s="5" t="n">
        <v>4</v>
      </c>
      <c r="G78" s="5" t="n">
        <v>6</v>
      </c>
      <c r="H78" s="5" t="n">
        <v>0</v>
      </c>
      <c r="I78" s="5" t="n">
        <v>343</v>
      </c>
      <c r="J78" s="5" t="n">
        <v>7</v>
      </c>
      <c r="K78" s="6" t="n">
        <v>49</v>
      </c>
      <c r="L78" s="7" t="n">
        <v>49</v>
      </c>
      <c r="M78" s="5" t="str">
        <f aca="false">IF(K78="no cation","",IF(L78="","non-candidate",""))</f>
        <v/>
      </c>
      <c r="N78" s="5" t="str">
        <f aca="false">IF(M78="","",CONCATENATE("[",IF(M78="","",CONCATENATE("Al",IF(D78&gt;1,VALUE(D78),""),IF(E78=0,"",CONCATENATE(" O",IF(E78&gt;1,VALUE(E78),""))),IF(F78=0,"",CONCATENATE("(OH)",IF(F78&gt;1,VALUE(F78),""))),IF(G78=0,"",CONCATENATE("(OH2)",IF(G78&gt;1,VALUE(G78),""))))),"]",IF(M78="","",IF(J78&gt;1,(CONCATENATE(VALUE(J78),"+")),"+"))))</f>
        <v/>
      </c>
    </row>
    <row r="79" s="4" customFormat="true" ht="14.05" hidden="false" customHeight="false" outlineLevel="0" collapsed="false">
      <c r="A79" s="5" t="n">
        <v>4</v>
      </c>
      <c r="B79" s="5" t="n">
        <v>0</v>
      </c>
      <c r="C79" s="5" t="n">
        <v>0</v>
      </c>
      <c r="D79" s="3" t="n">
        <v>5</v>
      </c>
      <c r="E79" s="3" t="n">
        <v>4</v>
      </c>
      <c r="F79" s="5" t="n">
        <v>0</v>
      </c>
      <c r="G79" s="5" t="n">
        <v>8</v>
      </c>
      <c r="H79" s="5" t="n">
        <v>0</v>
      </c>
      <c r="I79" s="5" t="n">
        <v>343</v>
      </c>
      <c r="J79" s="5" t="n">
        <v>7</v>
      </c>
      <c r="K79" s="6" t="n">
        <v>49</v>
      </c>
      <c r="L79" s="7" t="n">
        <v>49</v>
      </c>
      <c r="M79" s="5" t="str">
        <f aca="false">IF(K79="no cation","",IF(L79="","non-candidate",""))</f>
        <v/>
      </c>
      <c r="N79" s="5" t="str">
        <f aca="false">IF(M79="","",CONCATENATE("[",IF(M79="","",CONCATENATE("Al",IF(D79&gt;1,VALUE(D79),""),IF(E79=0,"",CONCATENATE(" O",IF(E79&gt;1,VALUE(E79),""))),IF(F79=0,"",CONCATENATE("(OH)",IF(F79&gt;1,VALUE(F79),""))),IF(G79=0,"",CONCATENATE("(OH2)",IF(G79&gt;1,VALUE(G79),""))))),"]",IF(M79="","",IF(J79&gt;1,(CONCATENATE(VALUE(J79),"+")),"+"))))</f>
        <v/>
      </c>
    </row>
    <row r="80" s="4" customFormat="true" ht="14.05" hidden="false" customHeight="false" outlineLevel="0" collapsed="false">
      <c r="A80" s="5" t="n">
        <v>4</v>
      </c>
      <c r="B80" s="5" t="n">
        <v>0</v>
      </c>
      <c r="C80" s="5" t="n">
        <v>0</v>
      </c>
      <c r="D80" s="5" t="n">
        <v>6</v>
      </c>
      <c r="E80" s="5" t="n">
        <v>0</v>
      </c>
      <c r="F80" s="5" t="n">
        <v>10</v>
      </c>
      <c r="G80" s="5" t="n">
        <v>4</v>
      </c>
      <c r="H80" s="5" t="n">
        <v>0</v>
      </c>
      <c r="I80" s="5" t="n">
        <v>404</v>
      </c>
      <c r="J80" s="5" t="n">
        <v>8</v>
      </c>
      <c r="K80" s="6" t="n">
        <v>50.5</v>
      </c>
      <c r="L80" s="7" t="n">
        <v>50.5</v>
      </c>
      <c r="M80" s="5" t="str">
        <f aca="false">IF(K80="no cation","",IF(L80="","non-candidate",""))</f>
        <v/>
      </c>
      <c r="N80" s="5" t="str">
        <f aca="false">IF(M80="","",CONCATENATE("[",IF(M80="","",CONCATENATE("Al",IF(D80&gt;1,VALUE(D80),""),IF(E80=0,"",CONCATENATE(" O",IF(E80&gt;1,VALUE(E80),""))),IF(F80=0,"",CONCATENATE("(OH)",IF(F80&gt;1,VALUE(F80),""))),IF(G80=0,"",CONCATENATE("(OH2)",IF(G80&gt;1,VALUE(G80),""))))),"]",IF(M80="","",IF(J80&gt;1,(CONCATENATE(VALUE(J80),"+")),"+"))))</f>
        <v/>
      </c>
    </row>
    <row r="81" s="4" customFormat="true" ht="14.05" hidden="false" customHeight="false" outlineLevel="0" collapsed="false">
      <c r="A81" s="5" t="n">
        <v>4</v>
      </c>
      <c r="B81" s="5" t="n">
        <v>0</v>
      </c>
      <c r="C81" s="5" t="n">
        <v>0</v>
      </c>
      <c r="D81" s="5" t="n">
        <v>6</v>
      </c>
      <c r="E81" s="5" t="n">
        <v>2</v>
      </c>
      <c r="F81" s="5" t="n">
        <v>6</v>
      </c>
      <c r="G81" s="5" t="n">
        <v>6</v>
      </c>
      <c r="H81" s="5" t="n">
        <v>0</v>
      </c>
      <c r="I81" s="5" t="n">
        <v>404</v>
      </c>
      <c r="J81" s="5" t="n">
        <v>8</v>
      </c>
      <c r="K81" s="6" t="n">
        <v>50.5</v>
      </c>
      <c r="L81" s="7" t="n">
        <v>50.5</v>
      </c>
      <c r="M81" s="5" t="str">
        <f aca="false">IF(K81="no cation","",IF(L81="","non-candidate",""))</f>
        <v/>
      </c>
      <c r="N81" s="5" t="str">
        <f aca="false">IF(M81="","",CONCATENATE("[",IF(M81="","",CONCATENATE("Al",IF(D81&gt;1,VALUE(D81),""),IF(E81=0,"",CONCATENATE(" O",IF(E81&gt;1,VALUE(E81),""))),IF(F81=0,"",CONCATENATE("(OH)",IF(F81&gt;1,VALUE(F81),""))),IF(G81=0,"",CONCATENATE("(OH2)",IF(G81&gt;1,VALUE(G81),""))))),"]",IF(M81="","",IF(J81&gt;1,(CONCATENATE(VALUE(J81),"+")),"+"))))</f>
        <v/>
      </c>
    </row>
    <row r="82" s="4" customFormat="true" ht="14.05" hidden="false" customHeight="false" outlineLevel="0" collapsed="false">
      <c r="A82" s="5" t="n">
        <v>4</v>
      </c>
      <c r="B82" s="5" t="n">
        <v>0</v>
      </c>
      <c r="C82" s="5" t="n">
        <v>0</v>
      </c>
      <c r="D82" s="5" t="n">
        <v>6</v>
      </c>
      <c r="E82" s="5" t="n">
        <v>4</v>
      </c>
      <c r="F82" s="5" t="n">
        <v>2</v>
      </c>
      <c r="G82" s="5" t="n">
        <v>8</v>
      </c>
      <c r="H82" s="5" t="n">
        <v>0</v>
      </c>
      <c r="I82" s="5" t="n">
        <v>404</v>
      </c>
      <c r="J82" s="5" t="n">
        <v>8</v>
      </c>
      <c r="K82" s="6" t="n">
        <v>50.5</v>
      </c>
      <c r="L82" s="7" t="n">
        <v>50.5</v>
      </c>
      <c r="M82" s="5" t="str">
        <f aca="false">IF(K82="no cation","",IF(L82="","non-candidate",""))</f>
        <v/>
      </c>
      <c r="N82" s="5" t="str">
        <f aca="false">IF(M82="","",CONCATENATE("[",IF(M82="","",CONCATENATE("Al",IF(D82&gt;1,VALUE(D82),""),IF(E82=0,"",CONCATENATE(" O",IF(E82&gt;1,VALUE(E82),""))),IF(F82=0,"",CONCATENATE("(OH)",IF(F82&gt;1,VALUE(F82),""))),IF(G82=0,"",CONCATENATE("(OH2)",IF(G82&gt;1,VALUE(G82),""))))),"]",IF(M82="","",IF(J82&gt;1,(CONCATENATE(VALUE(J82),"+")),"+"))))</f>
        <v/>
      </c>
    </row>
    <row r="83" s="4" customFormat="true" ht="14.05" hidden="false" customHeight="false" outlineLevel="0" collapsed="false">
      <c r="A83" s="5" t="n">
        <v>6</v>
      </c>
      <c r="B83" s="5" t="n">
        <v>0</v>
      </c>
      <c r="C83" s="5" t="n">
        <v>0</v>
      </c>
      <c r="D83" s="5" t="n">
        <v>6</v>
      </c>
      <c r="E83" s="5" t="n">
        <v>0</v>
      </c>
      <c r="F83" s="5" t="n">
        <v>6</v>
      </c>
      <c r="G83" s="5" t="n">
        <v>20</v>
      </c>
      <c r="H83" s="5" t="n">
        <v>0</v>
      </c>
      <c r="I83" s="5" t="n">
        <v>624</v>
      </c>
      <c r="J83" s="5" t="n">
        <v>12</v>
      </c>
      <c r="K83" s="6" t="n">
        <v>52</v>
      </c>
      <c r="L83" s="7" t="n">
        <v>52</v>
      </c>
      <c r="M83" s="5" t="str">
        <f aca="false">IF(K83="no cation","",IF(L83="","non-candidate",""))</f>
        <v/>
      </c>
      <c r="N83" s="5" t="str">
        <f aca="false">IF(M83="","",CONCATENATE("[",IF(M83="","",CONCATENATE("Al",IF(D83&gt;1,VALUE(D83),""),IF(E83=0,"",CONCATENATE(" O",IF(E83&gt;1,VALUE(E83),""))),IF(F83=0,"",CONCATENATE("(OH)",IF(F83&gt;1,VALUE(F83),""))),IF(G83=0,"",CONCATENATE("(OH2)",IF(G83&gt;1,VALUE(G83),""))))),"]",IF(M83="","",IF(J83&gt;1,(CONCATENATE(VALUE(J83),"+")),"+"))))</f>
        <v/>
      </c>
    </row>
    <row r="84" s="4" customFormat="true" ht="14.05" hidden="false" customHeight="false" outlineLevel="0" collapsed="false">
      <c r="A84" s="5" t="n">
        <v>6</v>
      </c>
      <c r="B84" s="5" t="n">
        <v>0</v>
      </c>
      <c r="C84" s="5" t="n">
        <v>0</v>
      </c>
      <c r="D84" s="5" t="n">
        <v>6</v>
      </c>
      <c r="E84" s="5" t="n">
        <v>2</v>
      </c>
      <c r="F84" s="5" t="n">
        <v>2</v>
      </c>
      <c r="G84" s="5" t="n">
        <v>22</v>
      </c>
      <c r="H84" s="5" t="n">
        <v>0</v>
      </c>
      <c r="I84" s="5" t="n">
        <v>624</v>
      </c>
      <c r="J84" s="5" t="n">
        <v>12</v>
      </c>
      <c r="K84" s="6" t="n">
        <v>52</v>
      </c>
      <c r="L84" s="7" t="n">
        <v>52</v>
      </c>
      <c r="M84" s="5" t="str">
        <f aca="false">IF(K84="no cation","",IF(L84="","non-candidate",""))</f>
        <v/>
      </c>
      <c r="N84" s="5" t="str">
        <f aca="false">IF(M84="","",CONCATENATE("[",IF(M84="","",CONCATENATE("Al",IF(D84&gt;1,VALUE(D84),""),IF(E84=0,"",CONCATENATE(" O",IF(E84&gt;1,VALUE(E84),""))),IF(F84=0,"",CONCATENATE("(OH)",IF(F84&gt;1,VALUE(F84),""))),IF(G84=0,"",CONCATENATE("(OH2)",IF(G84&gt;1,VALUE(G84),""))))),"]",IF(M84="","",IF(J84&gt;1,(CONCATENATE(VALUE(J84),"+")),"+"))))</f>
        <v/>
      </c>
    </row>
    <row r="85" s="4" customFormat="true" ht="14.05" hidden="false" customHeight="false" outlineLevel="0" collapsed="false">
      <c r="A85" s="5" t="n">
        <v>6</v>
      </c>
      <c r="B85" s="5" t="n">
        <v>0</v>
      </c>
      <c r="C85" s="5" t="n">
        <v>0</v>
      </c>
      <c r="D85" s="5" t="n">
        <v>5</v>
      </c>
      <c r="E85" s="5" t="n">
        <v>0</v>
      </c>
      <c r="F85" s="5" t="n">
        <v>5</v>
      </c>
      <c r="G85" s="5" t="n">
        <v>17</v>
      </c>
      <c r="H85" s="5" t="n">
        <v>0</v>
      </c>
      <c r="I85" s="5" t="n">
        <v>526</v>
      </c>
      <c r="J85" s="5" t="n">
        <v>10</v>
      </c>
      <c r="K85" s="6" t="n">
        <v>52.6</v>
      </c>
      <c r="L85" s="7" t="n">
        <v>52.6</v>
      </c>
      <c r="M85" s="5" t="str">
        <f aca="false">IF(K85="no cation","",IF(L85="","non-candidate",""))</f>
        <v/>
      </c>
      <c r="N85" s="5" t="str">
        <f aca="false">IF(M85="","",CONCATENATE("[",IF(M85="","",CONCATENATE("Al",IF(D85&gt;1,VALUE(D85),""),IF(E85=0,"",CONCATENATE(" O",IF(E85&gt;1,VALUE(E85),""))),IF(F85=0,"",CONCATENATE("(OH)",IF(F85&gt;1,VALUE(F85),""))),IF(G85=0,"",CONCATENATE("(OH2)",IF(G85&gt;1,VALUE(G85),""))))),"]",IF(M85="","",IF(J85&gt;1,(CONCATENATE(VALUE(J85),"+")),"+"))))</f>
        <v/>
      </c>
    </row>
    <row r="86" s="4" customFormat="true" ht="14.05" hidden="false" customHeight="false" outlineLevel="0" collapsed="false">
      <c r="A86" s="5" t="n">
        <v>6</v>
      </c>
      <c r="B86" s="5" t="n">
        <v>0</v>
      </c>
      <c r="C86" s="5" t="n">
        <v>0</v>
      </c>
      <c r="D86" s="5" t="n">
        <v>5</v>
      </c>
      <c r="E86" s="5" t="n">
        <v>2</v>
      </c>
      <c r="F86" s="5" t="n">
        <v>1</v>
      </c>
      <c r="G86" s="5" t="n">
        <v>19</v>
      </c>
      <c r="H86" s="5" t="n">
        <v>0</v>
      </c>
      <c r="I86" s="5" t="n">
        <v>526</v>
      </c>
      <c r="J86" s="5" t="n">
        <v>10</v>
      </c>
      <c r="K86" s="6" t="n">
        <v>52.6</v>
      </c>
      <c r="L86" s="7" t="n">
        <v>52.6</v>
      </c>
      <c r="M86" s="5" t="str">
        <f aca="false">IF(K86="no cation","",IF(L86="","non-candidate",""))</f>
        <v/>
      </c>
      <c r="N86" s="5" t="str">
        <f aca="false">IF(M86="","",CONCATENATE("[",IF(M86="","",CONCATENATE("Al",IF(D86&gt;1,VALUE(D86),""),IF(E86=0,"",CONCATENATE(" O",IF(E86&gt;1,VALUE(E86),""))),IF(F86=0,"",CONCATENATE("(OH)",IF(F86&gt;1,VALUE(F86),""))),IF(G86=0,"",CONCATENATE("(OH2)",IF(G86&gt;1,VALUE(G86),""))))),"]",IF(M86="","",IF(J86&gt;1,(CONCATENATE(VALUE(J86),"+")),"+"))))</f>
        <v/>
      </c>
    </row>
    <row r="87" s="4" customFormat="true" ht="14.05" hidden="false" customHeight="false" outlineLevel="0" collapsed="false">
      <c r="A87" s="5" t="n">
        <v>4</v>
      </c>
      <c r="B87" s="5" t="n">
        <v>0</v>
      </c>
      <c r="C87" s="5" t="n">
        <v>0</v>
      </c>
      <c r="D87" s="5" t="n">
        <v>2</v>
      </c>
      <c r="E87" s="5" t="n">
        <v>0</v>
      </c>
      <c r="F87" s="5" t="n">
        <v>3</v>
      </c>
      <c r="G87" s="5" t="n">
        <v>3</v>
      </c>
      <c r="H87" s="5" t="n">
        <v>0</v>
      </c>
      <c r="I87" s="5" t="n">
        <v>159</v>
      </c>
      <c r="J87" s="5" t="n">
        <v>3</v>
      </c>
      <c r="K87" s="6" t="n">
        <v>53</v>
      </c>
      <c r="L87" s="7" t="n">
        <v>53</v>
      </c>
      <c r="M87" s="5" t="str">
        <f aca="false">IF(K87="no cation","",IF(L87="","non-candidate",""))</f>
        <v/>
      </c>
      <c r="N87" s="5" t="str">
        <f aca="false">IF(M87="","",CONCATENATE("[",IF(M87="","",CONCATENATE("Al",IF(D87&gt;1,VALUE(D87),""),IF(E87=0,"",CONCATENATE(" O",IF(E87&gt;1,VALUE(E87),""))),IF(F87=0,"",CONCATENATE("(OH)",IF(F87&gt;1,VALUE(F87),""))),IF(G87=0,"",CONCATENATE("(OH2)",IF(G87&gt;1,VALUE(G87),""))))),"]",IF(M87="","",IF(J87&gt;1,(CONCATENATE(VALUE(J87),"+")),"+"))))</f>
        <v/>
      </c>
    </row>
    <row r="88" s="4" customFormat="true" ht="14.05" hidden="false" customHeight="false" outlineLevel="0" collapsed="false">
      <c r="A88" s="5" t="n">
        <v>6</v>
      </c>
      <c r="B88" s="5" t="n">
        <v>0</v>
      </c>
      <c r="C88" s="5" t="n">
        <v>0</v>
      </c>
      <c r="D88" s="5" t="n">
        <v>4</v>
      </c>
      <c r="E88" s="5" t="n">
        <v>0</v>
      </c>
      <c r="F88" s="5" t="n">
        <v>4</v>
      </c>
      <c r="G88" s="5" t="n">
        <v>14</v>
      </c>
      <c r="H88" s="5" t="n">
        <v>0</v>
      </c>
      <c r="I88" s="5" t="n">
        <v>428</v>
      </c>
      <c r="J88" s="5" t="n">
        <v>8</v>
      </c>
      <c r="K88" s="6" t="n">
        <v>53.5</v>
      </c>
      <c r="L88" s="7" t="n">
        <v>53.5</v>
      </c>
      <c r="M88" s="5" t="str">
        <f aca="false">IF(K88="no cation","",IF(L88="","non-candidate",""))</f>
        <v/>
      </c>
      <c r="N88" s="5" t="str">
        <f aca="false">IF(M88="","",CONCATENATE("[",IF(M88="","",CONCATENATE("Al",IF(D88&gt;1,VALUE(D88),""),IF(E88=0,"",CONCATENATE(" O",IF(E88&gt;1,VALUE(E88),""))),IF(F88=0,"",CONCATENATE("(OH)",IF(F88&gt;1,VALUE(F88),""))),IF(G88=0,"",CONCATENATE("(OH2)",IF(G88&gt;1,VALUE(G88),""))))),"]",IF(M88="","",IF(J88&gt;1,(CONCATENATE(VALUE(J88),"+")),"+"))))</f>
        <v/>
      </c>
    </row>
    <row r="89" s="4" customFormat="true" ht="14.05" hidden="false" customHeight="false" outlineLevel="0" collapsed="false">
      <c r="A89" s="5" t="n">
        <v>4</v>
      </c>
      <c r="B89" s="5" t="n">
        <v>0</v>
      </c>
      <c r="C89" s="5" t="n">
        <v>0</v>
      </c>
      <c r="D89" s="5" t="n">
        <v>3</v>
      </c>
      <c r="E89" s="5" t="n">
        <v>0</v>
      </c>
      <c r="F89" s="5" t="n">
        <v>5</v>
      </c>
      <c r="G89" s="5" t="n">
        <v>3</v>
      </c>
      <c r="H89" s="5" t="n">
        <v>0</v>
      </c>
      <c r="I89" s="5" t="n">
        <v>220</v>
      </c>
      <c r="J89" s="5" t="n">
        <v>4</v>
      </c>
      <c r="K89" s="6" t="n">
        <v>55</v>
      </c>
      <c r="L89" s="7" t="n">
        <v>55</v>
      </c>
      <c r="M89" s="5" t="str">
        <f aca="false">IF(K89="no cation","",IF(L89="","non-candidate",""))</f>
        <v/>
      </c>
      <c r="N89" s="5" t="str">
        <f aca="false">IF(M89="","",CONCATENATE("[",IF(M89="","",CONCATENATE("Al",IF(D89&gt;1,VALUE(D89),""),IF(E89=0,"",CONCATENATE(" O",IF(E89&gt;1,VALUE(E89),""))),IF(F89=0,"",CONCATENATE("(OH)",IF(F89&gt;1,VALUE(F89),""))),IF(G89=0,"",CONCATENATE("(OH2)",IF(G89&gt;1,VALUE(G89),""))))),"]",IF(M89="","",IF(J89&gt;1,(CONCATENATE(VALUE(J89),"+")),"+"))))</f>
        <v/>
      </c>
    </row>
    <row r="90" s="4" customFormat="true" ht="14.05" hidden="false" customHeight="false" outlineLevel="0" collapsed="false">
      <c r="A90" s="5" t="n">
        <v>4</v>
      </c>
      <c r="B90" s="5" t="n">
        <v>0</v>
      </c>
      <c r="C90" s="5" t="n">
        <v>0</v>
      </c>
      <c r="D90" s="5" t="n">
        <v>3</v>
      </c>
      <c r="E90" s="5" t="n">
        <v>2</v>
      </c>
      <c r="F90" s="5" t="n">
        <v>1</v>
      </c>
      <c r="G90" s="5" t="n">
        <v>5</v>
      </c>
      <c r="H90" s="5" t="n">
        <v>0</v>
      </c>
      <c r="I90" s="5" t="n">
        <v>220</v>
      </c>
      <c r="J90" s="5" t="n">
        <v>4</v>
      </c>
      <c r="K90" s="6" t="n">
        <v>55</v>
      </c>
      <c r="L90" s="7" t="n">
        <v>55</v>
      </c>
      <c r="M90" s="5" t="str">
        <f aca="false">IF(K90="no cation","",IF(L90="","non-candidate",""))</f>
        <v/>
      </c>
      <c r="N90" s="5" t="str">
        <f aca="false">IF(M90="","",CONCATENATE("[",IF(M90="","",CONCATENATE("Al",IF(D90&gt;1,VALUE(D90),""),IF(E90=0,"",CONCATENATE(" O",IF(E90&gt;1,VALUE(E90),""))),IF(F90=0,"",CONCATENATE("(OH)",IF(F90&gt;1,VALUE(F90),""))),IF(G90=0,"",CONCATENATE("(OH2)",IF(G90&gt;1,VALUE(G90),""))))),"]",IF(M90="","",IF(J90&gt;1,(CONCATENATE(VALUE(J90),"+")),"+"))))</f>
        <v/>
      </c>
    </row>
    <row r="91" s="4" customFormat="true" ht="14.05" hidden="false" customHeight="false" outlineLevel="0" collapsed="false">
      <c r="A91" s="5" t="n">
        <v>6</v>
      </c>
      <c r="B91" s="5" t="n">
        <v>0</v>
      </c>
      <c r="C91" s="5" t="n">
        <v>0</v>
      </c>
      <c r="D91" s="5" t="n">
        <v>3</v>
      </c>
      <c r="E91" s="5" t="n">
        <v>0</v>
      </c>
      <c r="F91" s="5" t="n">
        <v>3</v>
      </c>
      <c r="G91" s="5" t="n">
        <v>11</v>
      </c>
      <c r="H91" s="5" t="n">
        <v>0</v>
      </c>
      <c r="I91" s="5" t="n">
        <v>330</v>
      </c>
      <c r="J91" s="5" t="n">
        <v>6</v>
      </c>
      <c r="K91" s="6" t="n">
        <v>55</v>
      </c>
      <c r="L91" s="7" t="n">
        <v>55</v>
      </c>
      <c r="M91" s="5" t="str">
        <f aca="false">IF(K91="no cation","",IF(L91="","non-candidate",""))</f>
        <v/>
      </c>
      <c r="N91" s="5" t="str">
        <f aca="false">IF(M91="","",CONCATENATE("[",IF(M91="","",CONCATENATE("Al",IF(D91&gt;1,VALUE(D91),""),IF(E91=0,"",CONCATENATE(" O",IF(E91&gt;1,VALUE(E91),""))),IF(F91=0,"",CONCATENATE("(OH)",IF(F91&gt;1,VALUE(F91),""))),IF(G91=0,"",CONCATENATE("(OH2)",IF(G91&gt;1,VALUE(G91),""))))),"]",IF(M91="","",IF(J91&gt;1,(CONCATENATE(VALUE(J91),"+")),"+"))))</f>
        <v/>
      </c>
    </row>
    <row r="92" s="4" customFormat="true" ht="14.05" hidden="false" customHeight="false" outlineLevel="0" collapsed="false">
      <c r="A92" s="5" t="n">
        <v>4</v>
      </c>
      <c r="B92" s="5" t="n">
        <v>0</v>
      </c>
      <c r="C92" s="5" t="n">
        <v>0</v>
      </c>
      <c r="D92" s="5" t="n">
        <v>4</v>
      </c>
      <c r="E92" s="5" t="n">
        <v>0</v>
      </c>
      <c r="F92" s="5" t="n">
        <v>7</v>
      </c>
      <c r="G92" s="5" t="n">
        <v>3</v>
      </c>
      <c r="H92" s="5" t="n">
        <v>0</v>
      </c>
      <c r="I92" s="5" t="n">
        <v>281</v>
      </c>
      <c r="J92" s="5" t="n">
        <v>5</v>
      </c>
      <c r="K92" s="6" t="n">
        <v>56.2</v>
      </c>
      <c r="L92" s="7" t="n">
        <v>56.2</v>
      </c>
      <c r="M92" s="5" t="str">
        <f aca="false">IF(K92="no cation","",IF(L92="","non-candidate",""))</f>
        <v/>
      </c>
      <c r="N92" s="5" t="str">
        <f aca="false">IF(M92="","",CONCATENATE("[",IF(M92="","",CONCATENATE("Al",IF(D92&gt;1,VALUE(D92),""),IF(E92=0,"",CONCATENATE(" O",IF(E92&gt;1,VALUE(E92),""))),IF(F92=0,"",CONCATENATE("(OH)",IF(F92&gt;1,VALUE(F92),""))),IF(G92=0,"",CONCATENATE("(OH2)",IF(G92&gt;1,VALUE(G92),""))))),"]",IF(M92="","",IF(J92&gt;1,(CONCATENATE(VALUE(J92),"+")),"+"))))</f>
        <v/>
      </c>
    </row>
    <row r="93" s="4" customFormat="true" ht="14.05" hidden="false" customHeight="false" outlineLevel="0" collapsed="false">
      <c r="A93" s="5" t="n">
        <v>4</v>
      </c>
      <c r="B93" s="5" t="n">
        <v>0</v>
      </c>
      <c r="C93" s="5" t="n">
        <v>0</v>
      </c>
      <c r="D93" s="5" t="n">
        <v>4</v>
      </c>
      <c r="E93" s="5" t="n">
        <v>2</v>
      </c>
      <c r="F93" s="5" t="n">
        <v>3</v>
      </c>
      <c r="G93" s="5" t="n">
        <v>5</v>
      </c>
      <c r="H93" s="5" t="n">
        <v>0</v>
      </c>
      <c r="I93" s="5" t="n">
        <v>281</v>
      </c>
      <c r="J93" s="5" t="n">
        <v>5</v>
      </c>
      <c r="K93" s="6" t="n">
        <v>56.2</v>
      </c>
      <c r="L93" s="7" t="n">
        <v>56.2</v>
      </c>
      <c r="M93" s="5" t="str">
        <f aca="false">IF(K93="no cation","",IF(L93="","non-candidate",""))</f>
        <v/>
      </c>
      <c r="N93" s="5" t="str">
        <f aca="false">IF(M93="","",CONCATENATE("[",IF(M93="","",CONCATENATE("Al",IF(D93&gt;1,VALUE(D93),""),IF(E93=0,"",CONCATENATE(" O",IF(E93&gt;1,VALUE(E93),""))),IF(F93=0,"",CONCATENATE("(OH)",IF(F93&gt;1,VALUE(F93),""))),IF(G93=0,"",CONCATENATE("(OH2)",IF(G93&gt;1,VALUE(G93),""))))),"]",IF(M93="","",IF(J93&gt;1,(CONCATENATE(VALUE(J93),"+")),"+"))))</f>
        <v/>
      </c>
    </row>
    <row r="94" s="4" customFormat="true" ht="14.05" hidden="false" customHeight="false" outlineLevel="0" collapsed="false">
      <c r="A94" s="5" t="n">
        <v>6</v>
      </c>
      <c r="B94" s="5" t="n">
        <v>0</v>
      </c>
      <c r="C94" s="5" t="n">
        <v>0</v>
      </c>
      <c r="D94" s="5" t="n">
        <v>6</v>
      </c>
      <c r="E94" s="5" t="n">
        <v>0</v>
      </c>
      <c r="F94" s="5" t="n">
        <v>7</v>
      </c>
      <c r="G94" s="5" t="n">
        <v>19</v>
      </c>
      <c r="H94" s="5" t="n">
        <v>0</v>
      </c>
      <c r="I94" s="5" t="n">
        <v>623</v>
      </c>
      <c r="J94" s="5" t="n">
        <v>11</v>
      </c>
      <c r="K94" s="6" t="n">
        <v>56.6363636363636</v>
      </c>
      <c r="L94" s="7" t="n">
        <v>56.6363636363636</v>
      </c>
      <c r="M94" s="5" t="str">
        <f aca="false">IF(K94="no cation","",IF(L94="","non-candidate",""))</f>
        <v/>
      </c>
      <c r="N94" s="5" t="str">
        <f aca="false">IF(M94="","",CONCATENATE("[",IF(M94="","",CONCATENATE("Al",IF(D94&gt;1,VALUE(D94),""),IF(E94=0,"",CONCATENATE(" O",IF(E94&gt;1,VALUE(E94),""))),IF(F94=0,"",CONCATENATE("(OH)",IF(F94&gt;1,VALUE(F94),""))),IF(G94=0,"",CONCATENATE("(OH2)",IF(G94&gt;1,VALUE(G94),""))))),"]",IF(M94="","",IF(J94&gt;1,(CONCATENATE(VALUE(J94),"+")),"+"))))</f>
        <v/>
      </c>
    </row>
    <row r="95" s="4" customFormat="true" ht="14.05" hidden="false" customHeight="false" outlineLevel="0" collapsed="false">
      <c r="A95" s="5" t="n">
        <v>6</v>
      </c>
      <c r="B95" s="5" t="n">
        <v>0</v>
      </c>
      <c r="C95" s="5" t="n">
        <v>0</v>
      </c>
      <c r="D95" s="5" t="n">
        <v>6</v>
      </c>
      <c r="E95" s="5" t="n">
        <v>2</v>
      </c>
      <c r="F95" s="5" t="n">
        <v>3</v>
      </c>
      <c r="G95" s="5" t="n">
        <v>21</v>
      </c>
      <c r="H95" s="5" t="n">
        <v>0</v>
      </c>
      <c r="I95" s="5" t="n">
        <v>623</v>
      </c>
      <c r="J95" s="5" t="n">
        <v>11</v>
      </c>
      <c r="K95" s="6" t="n">
        <v>56.6363636363636</v>
      </c>
      <c r="L95" s="7" t="n">
        <v>56.6363636363636</v>
      </c>
      <c r="M95" s="5" t="str">
        <f aca="false">IF(K95="no cation","",IF(L95="","non-candidate",""))</f>
        <v/>
      </c>
      <c r="N95" s="5" t="str">
        <f aca="false">IF(M95="","",CONCATENATE("[",IF(M95="","",CONCATENATE("Al",IF(D95&gt;1,VALUE(D95),""),IF(E95=0,"",CONCATENATE(" O",IF(E95&gt;1,VALUE(E95),""))),IF(F95=0,"",CONCATENATE("(OH)",IF(F95&gt;1,VALUE(F95),""))),IF(G95=0,"",CONCATENATE("(OH2)",IF(G95&gt;1,VALUE(G95),""))))),"]",IF(M95="","",IF(J95&gt;1,(CONCATENATE(VALUE(J95),"+")),"+"))))</f>
        <v/>
      </c>
    </row>
    <row r="96" s="4" customFormat="true" ht="14.05" hidden="false" customHeight="false" outlineLevel="0" collapsed="false">
      <c r="A96" s="5" t="n">
        <v>4</v>
      </c>
      <c r="B96" s="5" t="n">
        <v>0</v>
      </c>
      <c r="C96" s="5" t="n">
        <v>0</v>
      </c>
      <c r="D96" s="5" t="n">
        <v>5</v>
      </c>
      <c r="E96" s="5" t="n">
        <v>0</v>
      </c>
      <c r="F96" s="5" t="n">
        <v>9</v>
      </c>
      <c r="G96" s="5" t="n">
        <v>3</v>
      </c>
      <c r="H96" s="5" t="n">
        <v>0</v>
      </c>
      <c r="I96" s="5" t="n">
        <v>342</v>
      </c>
      <c r="J96" s="5" t="n">
        <v>6</v>
      </c>
      <c r="K96" s="6" t="n">
        <v>57</v>
      </c>
      <c r="L96" s="7" t="n">
        <v>57</v>
      </c>
      <c r="M96" s="5" t="str">
        <f aca="false">IF(K96="no cation","",IF(L96="","non-candidate",""))</f>
        <v/>
      </c>
      <c r="N96" s="5" t="str">
        <f aca="false">IF(M96="","",CONCATENATE("[",IF(M96="","",CONCATENATE("Al",IF(D96&gt;1,VALUE(D96),""),IF(E96=0,"",CONCATENATE(" O",IF(E96&gt;1,VALUE(E96),""))),IF(F96=0,"",CONCATENATE("(OH)",IF(F96&gt;1,VALUE(F96),""))),IF(G96=0,"",CONCATENATE("(OH2)",IF(G96&gt;1,VALUE(G96),""))))),"]",IF(M96="","",IF(J96&gt;1,(CONCATENATE(VALUE(J96),"+")),"+"))))</f>
        <v/>
      </c>
    </row>
    <row r="97" s="4" customFormat="true" ht="14.05" hidden="false" customHeight="false" outlineLevel="0" collapsed="false">
      <c r="A97" s="5" t="n">
        <v>4</v>
      </c>
      <c r="B97" s="5" t="n">
        <v>0</v>
      </c>
      <c r="C97" s="5" t="n">
        <v>0</v>
      </c>
      <c r="D97" s="5" t="n">
        <v>5</v>
      </c>
      <c r="E97" s="5" t="n">
        <v>2</v>
      </c>
      <c r="F97" s="5" t="n">
        <v>5</v>
      </c>
      <c r="G97" s="5" t="n">
        <v>5</v>
      </c>
      <c r="H97" s="5" t="n">
        <v>0</v>
      </c>
      <c r="I97" s="5" t="n">
        <v>342</v>
      </c>
      <c r="J97" s="5" t="n">
        <v>6</v>
      </c>
      <c r="K97" s="6" t="n">
        <v>57</v>
      </c>
      <c r="L97" s="7" t="n">
        <v>57</v>
      </c>
      <c r="M97" s="5" t="str">
        <f aca="false">IF(K97="no cation","",IF(L97="","non-candidate",""))</f>
        <v/>
      </c>
      <c r="N97" s="5" t="str">
        <f aca="false">IF(M97="","",CONCATENATE("[",IF(M97="","",CONCATENATE("Al",IF(D97&gt;1,VALUE(D97),""),IF(E97=0,"",CONCATENATE(" O",IF(E97&gt;1,VALUE(E97),""))),IF(F97=0,"",CONCATENATE("(OH)",IF(F97&gt;1,VALUE(F97),""))),IF(G97=0,"",CONCATENATE("(OH2)",IF(G97&gt;1,VALUE(G97),""))))),"]",IF(M97="","",IF(J97&gt;1,(CONCATENATE(VALUE(J97),"+")),"+"))))</f>
        <v/>
      </c>
    </row>
    <row r="98" s="4" customFormat="true" ht="14.05" hidden="false" customHeight="false" outlineLevel="0" collapsed="false">
      <c r="A98" s="5" t="n">
        <v>4</v>
      </c>
      <c r="B98" s="5" t="n">
        <v>0</v>
      </c>
      <c r="C98" s="5" t="n">
        <v>0</v>
      </c>
      <c r="D98" s="5" t="n">
        <v>5</v>
      </c>
      <c r="E98" s="5" t="n">
        <v>4</v>
      </c>
      <c r="F98" s="5" t="n">
        <v>1</v>
      </c>
      <c r="G98" s="5" t="n">
        <v>7</v>
      </c>
      <c r="H98" s="5" t="n">
        <v>0</v>
      </c>
      <c r="I98" s="5" t="n">
        <v>342</v>
      </c>
      <c r="J98" s="5" t="n">
        <v>6</v>
      </c>
      <c r="K98" s="6" t="n">
        <v>57</v>
      </c>
      <c r="L98" s="7" t="n">
        <v>57</v>
      </c>
      <c r="M98" s="5" t="str">
        <f aca="false">IF(K98="no cation","",IF(L98="","non-candidate",""))</f>
        <v/>
      </c>
      <c r="N98" s="5" t="str">
        <f aca="false">IF(M98="","",CONCATENATE("[",IF(M98="","",CONCATENATE("Al",IF(D98&gt;1,VALUE(D98),""),IF(E98=0,"",CONCATENATE(" O",IF(E98&gt;1,VALUE(E98),""))),IF(F98=0,"",CONCATENATE("(OH)",IF(F98&gt;1,VALUE(F98),""))),IF(G98=0,"",CONCATENATE("(OH2)",IF(G98&gt;1,VALUE(G98),""))))),"]",IF(M98="","",IF(J98&gt;1,(CONCATENATE(VALUE(J98),"+")),"+"))))</f>
        <v/>
      </c>
    </row>
    <row r="99" s="4" customFormat="true" ht="14.05" hidden="false" customHeight="false" outlineLevel="0" collapsed="false">
      <c r="A99" s="5" t="n">
        <v>4</v>
      </c>
      <c r="B99" s="5" t="n">
        <v>0</v>
      </c>
      <c r="C99" s="5" t="n">
        <v>0</v>
      </c>
      <c r="D99" s="5" t="n">
        <v>6</v>
      </c>
      <c r="E99" s="5" t="n">
        <v>0</v>
      </c>
      <c r="F99" s="5" t="n">
        <v>11</v>
      </c>
      <c r="G99" s="5" t="n">
        <v>3</v>
      </c>
      <c r="H99" s="5" t="n">
        <v>0</v>
      </c>
      <c r="I99" s="5" t="n">
        <v>403</v>
      </c>
      <c r="J99" s="5" t="n">
        <v>7</v>
      </c>
      <c r="K99" s="6" t="n">
        <v>57.5714285714286</v>
      </c>
      <c r="L99" s="7" t="n">
        <v>57.5714285714286</v>
      </c>
      <c r="M99" s="5" t="str">
        <f aca="false">IF(K99="no cation","",IF(L99="","non-candidate",""))</f>
        <v/>
      </c>
      <c r="N99" s="5" t="str">
        <f aca="false">IF(M99="","",CONCATENATE("[",IF(M99="","",CONCATENATE("Al",IF(D99&gt;1,VALUE(D99),""),IF(E99=0,"",CONCATENATE(" O",IF(E99&gt;1,VALUE(E99),""))),IF(F99=0,"",CONCATENATE("(OH)",IF(F99&gt;1,VALUE(F99),""))),IF(G99=0,"",CONCATENATE("(OH2)",IF(G99&gt;1,VALUE(G99),""))))),"]",IF(M99="","",IF(J99&gt;1,(CONCATENATE(VALUE(J99),"+")),"+"))))</f>
        <v/>
      </c>
    </row>
    <row r="100" s="4" customFormat="true" ht="14.05" hidden="false" customHeight="false" outlineLevel="0" collapsed="false">
      <c r="A100" s="5" t="n">
        <v>4</v>
      </c>
      <c r="B100" s="5" t="n">
        <v>0</v>
      </c>
      <c r="C100" s="5" t="n">
        <v>0</v>
      </c>
      <c r="D100" s="5" t="n">
        <v>6</v>
      </c>
      <c r="E100" s="5" t="n">
        <v>2</v>
      </c>
      <c r="F100" s="5" t="n">
        <v>7</v>
      </c>
      <c r="G100" s="5" t="n">
        <v>5</v>
      </c>
      <c r="H100" s="5" t="n">
        <v>0</v>
      </c>
      <c r="I100" s="5" t="n">
        <v>403</v>
      </c>
      <c r="J100" s="5" t="n">
        <v>7</v>
      </c>
      <c r="K100" s="6" t="n">
        <v>57.5714285714286</v>
      </c>
      <c r="L100" s="7" t="n">
        <v>57.5714285714286</v>
      </c>
      <c r="M100" s="5" t="str">
        <f aca="false">IF(K100="no cation","",IF(L100="","non-candidate",""))</f>
        <v/>
      </c>
      <c r="N100" s="5" t="str">
        <f aca="false">IF(M100="","",CONCATENATE("[",IF(M100="","",CONCATENATE("Al",IF(D100&gt;1,VALUE(D100),""),IF(E100=0,"",CONCATENATE(" O",IF(E100&gt;1,VALUE(E100),""))),IF(F100=0,"",CONCATENATE("(OH)",IF(F100&gt;1,VALUE(F100),""))),IF(G100=0,"",CONCATENATE("(OH2)",IF(G100&gt;1,VALUE(G100),""))))),"]",IF(M100="","",IF(J100&gt;1,(CONCATENATE(VALUE(J100),"+")),"+"))))</f>
        <v/>
      </c>
    </row>
    <row r="101" s="4" customFormat="true" ht="14.05" hidden="false" customHeight="false" outlineLevel="0" collapsed="false">
      <c r="A101" s="5" t="n">
        <v>4</v>
      </c>
      <c r="B101" s="5" t="n">
        <v>0</v>
      </c>
      <c r="C101" s="5" t="n">
        <v>0</v>
      </c>
      <c r="D101" s="5" t="n">
        <v>6</v>
      </c>
      <c r="E101" s="5" t="n">
        <v>4</v>
      </c>
      <c r="F101" s="5" t="n">
        <v>3</v>
      </c>
      <c r="G101" s="5" t="n">
        <v>7</v>
      </c>
      <c r="H101" s="5" t="n">
        <v>0</v>
      </c>
      <c r="I101" s="5" t="n">
        <v>403</v>
      </c>
      <c r="J101" s="5" t="n">
        <v>7</v>
      </c>
      <c r="K101" s="6" t="n">
        <v>57.5714285714286</v>
      </c>
      <c r="L101" s="7" t="n">
        <v>57.5714285714286</v>
      </c>
      <c r="M101" s="5" t="str">
        <f aca="false">IF(K101="no cation","",IF(L101="","non-candidate",""))</f>
        <v/>
      </c>
      <c r="N101" s="5" t="str">
        <f aca="false">IF(M101="","",CONCATENATE("[",IF(M101="","",CONCATENATE("Al",IF(D101&gt;1,VALUE(D101),""),IF(E101=0,"",CONCATENATE(" O",IF(E101&gt;1,VALUE(E101),""))),IF(F101=0,"",CONCATENATE("(OH)",IF(F101&gt;1,VALUE(F101),""))),IF(G101=0,"",CONCATENATE("(OH2)",IF(G101&gt;1,VALUE(G101),""))))),"]",IF(M101="","",IF(J101&gt;1,(CONCATENATE(VALUE(J101),"+")),"+"))))</f>
        <v/>
      </c>
    </row>
    <row r="102" s="4" customFormat="true" ht="14.05" hidden="false" customHeight="false" outlineLevel="0" collapsed="false">
      <c r="A102" s="5" t="n">
        <v>6</v>
      </c>
      <c r="B102" s="5" t="n">
        <v>0</v>
      </c>
      <c r="C102" s="5" t="n">
        <v>0</v>
      </c>
      <c r="D102" s="5" t="n">
        <v>2</v>
      </c>
      <c r="E102" s="5" t="n">
        <v>0</v>
      </c>
      <c r="F102" s="5" t="n">
        <v>2</v>
      </c>
      <c r="G102" s="5" t="n">
        <v>8</v>
      </c>
      <c r="H102" s="5" t="n">
        <v>0</v>
      </c>
      <c r="I102" s="5" t="n">
        <v>232</v>
      </c>
      <c r="J102" s="5" t="n">
        <v>4</v>
      </c>
      <c r="K102" s="6" t="n">
        <v>58</v>
      </c>
      <c r="L102" s="7" t="n">
        <v>58</v>
      </c>
      <c r="M102" s="5" t="str">
        <f aca="false">IF(K102="no cation","",IF(L102="","non-candidate",""))</f>
        <v/>
      </c>
      <c r="N102" s="5" t="str">
        <f aca="false">IF(M102="","",CONCATENATE("[",IF(M102="","",CONCATENATE("Al",IF(D102&gt;1,VALUE(D102),""),IF(E102=0,"",CONCATENATE(" O",IF(E102&gt;1,VALUE(E102),""))),IF(F102=0,"",CONCATENATE("(OH)",IF(F102&gt;1,VALUE(F102),""))),IF(G102=0,"",CONCATENATE("(OH2)",IF(G102&gt;1,VALUE(G102),""))))),"]",IF(M102="","",IF(J102&gt;1,(CONCATENATE(VALUE(J102),"+")),"+"))))</f>
        <v/>
      </c>
    </row>
    <row r="103" s="4" customFormat="true" ht="14.05" hidden="false" customHeight="false" outlineLevel="0" collapsed="false">
      <c r="A103" s="3" t="n">
        <v>6</v>
      </c>
      <c r="B103" s="5" t="n">
        <v>0</v>
      </c>
      <c r="C103" s="5" t="n">
        <v>0</v>
      </c>
      <c r="D103" s="3" t="n">
        <v>5</v>
      </c>
      <c r="E103" s="3" t="n">
        <v>0</v>
      </c>
      <c r="F103" s="5" t="n">
        <v>6</v>
      </c>
      <c r="G103" s="5" t="n">
        <v>16</v>
      </c>
      <c r="H103" s="5" t="n">
        <v>0</v>
      </c>
      <c r="I103" s="5" t="n">
        <v>525</v>
      </c>
      <c r="J103" s="5" t="n">
        <v>9</v>
      </c>
      <c r="K103" s="6" t="n">
        <v>58.3333333333333</v>
      </c>
      <c r="L103" s="7" t="n">
        <v>58.3333333333333</v>
      </c>
      <c r="M103" s="5" t="str">
        <f aca="false">IF(K103="no cation","",IF(L103="","non-candidate",""))</f>
        <v/>
      </c>
      <c r="N103" s="5" t="str">
        <f aca="false">IF(M103="","",CONCATENATE("[",IF(M103="","",CONCATENATE("Al",IF(D103&gt;1,VALUE(D103),""),IF(E103=0,"",CONCATENATE(" O",IF(E103&gt;1,VALUE(E103),""))),IF(F103=0,"",CONCATENATE("(OH)",IF(F103&gt;1,VALUE(F103),""))),IF(G103=0,"",CONCATENATE("(OH2)",IF(G103&gt;1,VALUE(G103),""))))),"]",IF(M103="","",IF(J103&gt;1,(CONCATENATE(VALUE(J103),"+")),"+"))))</f>
        <v/>
      </c>
    </row>
    <row r="104" s="4" customFormat="true" ht="14.05" hidden="false" customHeight="false" outlineLevel="0" collapsed="false">
      <c r="A104" s="5" t="n">
        <v>6</v>
      </c>
      <c r="B104" s="5" t="n">
        <v>0</v>
      </c>
      <c r="C104" s="5" t="n">
        <v>0</v>
      </c>
      <c r="D104" s="5" t="n">
        <v>5</v>
      </c>
      <c r="E104" s="5" t="n">
        <v>2</v>
      </c>
      <c r="F104" s="5" t="n">
        <v>2</v>
      </c>
      <c r="G104" s="5" t="n">
        <v>18</v>
      </c>
      <c r="H104" s="5" t="n">
        <v>0</v>
      </c>
      <c r="I104" s="5" t="n">
        <v>525</v>
      </c>
      <c r="J104" s="5" t="n">
        <v>9</v>
      </c>
      <c r="K104" s="6" t="n">
        <v>58.3333333333333</v>
      </c>
      <c r="L104" s="7" t="n">
        <v>58.3333333333333</v>
      </c>
      <c r="M104" s="5" t="str">
        <f aca="false">IF(K104="no cation","",IF(L104="","non-candidate",""))</f>
        <v/>
      </c>
      <c r="N104" s="5" t="str">
        <f aca="false">IF(M104="","",CONCATENATE("[",IF(M104="","",CONCATENATE("Al",IF(D104&gt;1,VALUE(D104),""),IF(E104=0,"",CONCATENATE(" O",IF(E104&gt;1,VALUE(E104),""))),IF(F104=0,"",CONCATENATE("(OH)",IF(F104&gt;1,VALUE(F104),""))),IF(G104=0,"",CONCATENATE("(OH2)",IF(G104&gt;1,VALUE(G104),""))))),"]",IF(M104="","",IF(J104&gt;1,(CONCATENATE(VALUE(J104),"+")),"+"))))</f>
        <v/>
      </c>
    </row>
    <row r="105" s="4" customFormat="true" ht="14.05" hidden="false" customHeight="false" outlineLevel="0" collapsed="false">
      <c r="A105" s="5" t="n">
        <v>6</v>
      </c>
      <c r="B105" s="5" t="n">
        <v>0</v>
      </c>
      <c r="C105" s="5" t="n">
        <v>0</v>
      </c>
      <c r="D105" s="5" t="n">
        <v>4</v>
      </c>
      <c r="E105" s="5" t="n">
        <v>0</v>
      </c>
      <c r="F105" s="5" t="n">
        <v>5</v>
      </c>
      <c r="G105" s="5" t="n">
        <v>13</v>
      </c>
      <c r="H105" s="5" t="n">
        <v>0</v>
      </c>
      <c r="I105" s="5" t="n">
        <v>427</v>
      </c>
      <c r="J105" s="5" t="n">
        <v>7</v>
      </c>
      <c r="K105" s="6" t="n">
        <v>61</v>
      </c>
      <c r="L105" s="7" t="n">
        <v>61</v>
      </c>
      <c r="M105" s="5" t="str">
        <f aca="false">IF(K105="no cation","",IF(L105="","non-candidate",""))</f>
        <v/>
      </c>
      <c r="N105" s="5" t="str">
        <f aca="false">IF(M105="","",CONCATENATE("[",IF(M105="","",CONCATENATE("Al",IF(D105&gt;1,VALUE(D105),""),IF(E105=0,"",CONCATENATE(" O",IF(E105&gt;1,VALUE(E105),""))),IF(F105=0,"",CONCATENATE("(OH)",IF(F105&gt;1,VALUE(F105),""))),IF(G105=0,"",CONCATENATE("(OH2)",IF(G105&gt;1,VALUE(G105),""))))),"]",IF(M105="","",IF(J105&gt;1,(CONCATENATE(VALUE(J105),"+")),"+"))))</f>
        <v/>
      </c>
    </row>
    <row r="106" s="4" customFormat="true" ht="14.05" hidden="false" customHeight="false" outlineLevel="0" collapsed="false">
      <c r="A106" s="5" t="n">
        <v>6</v>
      </c>
      <c r="B106" s="5" t="n">
        <v>0</v>
      </c>
      <c r="C106" s="5" t="n">
        <v>0</v>
      </c>
      <c r="D106" s="5" t="n">
        <v>6</v>
      </c>
      <c r="E106" s="5" t="n">
        <v>0</v>
      </c>
      <c r="F106" s="5" t="n">
        <v>8</v>
      </c>
      <c r="G106" s="5" t="n">
        <v>18</v>
      </c>
      <c r="H106" s="5" t="n">
        <v>0</v>
      </c>
      <c r="I106" s="5" t="n">
        <v>622</v>
      </c>
      <c r="J106" s="5" t="n">
        <v>10</v>
      </c>
      <c r="K106" s="6" t="n">
        <v>62.2</v>
      </c>
      <c r="L106" s="7" t="n">
        <v>62.2</v>
      </c>
      <c r="M106" s="5" t="str">
        <f aca="false">IF(K106="no cation","",IF(L106="","non-candidate",""))</f>
        <v/>
      </c>
      <c r="N106" s="5" t="str">
        <f aca="false">IF(M106="","",CONCATENATE("[",IF(M106="","",CONCATENATE("Al",IF(D106&gt;1,VALUE(D106),""),IF(E106=0,"",CONCATENATE(" O",IF(E106&gt;1,VALUE(E106),""))),IF(F106=0,"",CONCATENATE("(OH)",IF(F106&gt;1,VALUE(F106),""))),IF(G106=0,"",CONCATENATE("(OH2)",IF(G106&gt;1,VALUE(G106),""))))),"]",IF(M106="","",IF(J106&gt;1,(CONCATENATE(VALUE(J106),"+")),"+"))))</f>
        <v/>
      </c>
    </row>
    <row r="107" s="4" customFormat="true" ht="14.05" hidden="false" customHeight="false" outlineLevel="0" collapsed="false">
      <c r="A107" s="3" t="n">
        <v>6</v>
      </c>
      <c r="B107" s="5" t="n">
        <v>0</v>
      </c>
      <c r="C107" s="5" t="n">
        <v>0</v>
      </c>
      <c r="D107" s="3" t="n">
        <v>6</v>
      </c>
      <c r="E107" s="3" t="n">
        <v>2</v>
      </c>
      <c r="F107" s="5" t="n">
        <v>4</v>
      </c>
      <c r="G107" s="5" t="n">
        <v>20</v>
      </c>
      <c r="H107" s="5" t="n">
        <v>0</v>
      </c>
      <c r="I107" s="5" t="n">
        <v>622</v>
      </c>
      <c r="J107" s="5" t="n">
        <v>10</v>
      </c>
      <c r="K107" s="6" t="n">
        <v>62.2</v>
      </c>
      <c r="L107" s="7" t="n">
        <v>62.2</v>
      </c>
      <c r="M107" s="5" t="str">
        <f aca="false">IF(K107="no cation","",IF(L107="","non-candidate",""))</f>
        <v/>
      </c>
      <c r="N107" s="5" t="str">
        <f aca="false">IF(M107="","",CONCATENATE("[",IF(M107="","",CONCATENATE("Al",IF(D107&gt;1,VALUE(D107),""),IF(E107=0,"",CONCATENATE(" O",IF(E107&gt;1,VALUE(E107),""))),IF(F107=0,"",CONCATENATE("(OH)",IF(F107&gt;1,VALUE(F107),""))),IF(G107=0,"",CONCATENATE("(OH2)",IF(G107&gt;1,VALUE(G107),""))))),"]",IF(M107="","",IF(J107&gt;1,(CONCATENATE(VALUE(J107),"+")),"+"))))</f>
        <v/>
      </c>
    </row>
    <row r="108" s="4" customFormat="true" ht="14.05" hidden="false" customHeight="false" outlineLevel="0" collapsed="false">
      <c r="A108" s="5" t="n">
        <v>6</v>
      </c>
      <c r="B108" s="5" t="n">
        <v>0</v>
      </c>
      <c r="C108" s="5" t="n">
        <v>0</v>
      </c>
      <c r="D108" s="5" t="n">
        <v>6</v>
      </c>
      <c r="E108" s="5" t="n">
        <v>4</v>
      </c>
      <c r="F108" s="5" t="n">
        <v>0</v>
      </c>
      <c r="G108" s="5" t="n">
        <v>22</v>
      </c>
      <c r="H108" s="5" t="n">
        <v>0</v>
      </c>
      <c r="I108" s="5" t="n">
        <v>622</v>
      </c>
      <c r="J108" s="5" t="n">
        <v>10</v>
      </c>
      <c r="K108" s="6" t="n">
        <v>62.2</v>
      </c>
      <c r="L108" s="7" t="n">
        <v>62.2</v>
      </c>
      <c r="M108" s="5" t="str">
        <f aca="false">IF(K108="no cation","",IF(L108="","non-candidate",""))</f>
        <v/>
      </c>
      <c r="N108" s="5" t="str">
        <f aca="false">IF(M108="","",CONCATENATE("[",IF(M108="","",CONCATENATE("Al",IF(D108&gt;1,VALUE(D108),""),IF(E108=0,"",CONCATENATE(" O",IF(E108&gt;1,VALUE(E108),""))),IF(F108=0,"",CONCATENATE("(OH)",IF(F108&gt;1,VALUE(F108),""))),IF(G108=0,"",CONCATENATE("(OH2)",IF(G108&gt;1,VALUE(G108),""))))),"]",IF(M108="","",IF(J108&gt;1,(CONCATENATE(VALUE(J108),"+")),"+"))))</f>
        <v/>
      </c>
    </row>
    <row r="109" s="4" customFormat="true" ht="14.05" hidden="false" customHeight="false" outlineLevel="0" collapsed="false">
      <c r="A109" s="5" t="n">
        <v>6</v>
      </c>
      <c r="B109" s="5" t="n">
        <v>0</v>
      </c>
      <c r="C109" s="5" t="n">
        <v>0</v>
      </c>
      <c r="D109" s="5" t="n">
        <v>5</v>
      </c>
      <c r="E109" s="5" t="n">
        <v>0</v>
      </c>
      <c r="F109" s="5" t="n">
        <v>7</v>
      </c>
      <c r="G109" s="5" t="n">
        <v>15</v>
      </c>
      <c r="H109" s="5" t="n">
        <v>0</v>
      </c>
      <c r="I109" s="5" t="n">
        <v>524</v>
      </c>
      <c r="J109" s="5" t="n">
        <v>8</v>
      </c>
      <c r="K109" s="6" t="n">
        <v>65.5</v>
      </c>
      <c r="L109" s="7" t="n">
        <v>65.5</v>
      </c>
      <c r="M109" s="5" t="str">
        <f aca="false">IF(K109="no cation","",IF(L109="","non-candidate",""))</f>
        <v/>
      </c>
      <c r="N109" s="5" t="str">
        <f aca="false">IF(M109="","",CONCATENATE("[",IF(M109="","",CONCATENATE("Al",IF(D109&gt;1,VALUE(D109),""),IF(E109=0,"",CONCATENATE(" O",IF(E109&gt;1,VALUE(E109),""))),IF(F109=0,"",CONCATENATE("(OH)",IF(F109&gt;1,VALUE(F109),""))),IF(G109=0,"",CONCATENATE("(OH2)",IF(G109&gt;1,VALUE(G109),""))))),"]",IF(M109="","",IF(J109&gt;1,(CONCATENATE(VALUE(J109),"+")),"+"))))</f>
        <v/>
      </c>
    </row>
    <row r="110" s="4" customFormat="true" ht="14.05" hidden="false" customHeight="false" outlineLevel="0" collapsed="false">
      <c r="A110" s="5" t="n">
        <v>6</v>
      </c>
      <c r="B110" s="5" t="n">
        <v>0</v>
      </c>
      <c r="C110" s="5" t="n">
        <v>0</v>
      </c>
      <c r="D110" s="5" t="n">
        <v>5</v>
      </c>
      <c r="E110" s="5" t="n">
        <v>2</v>
      </c>
      <c r="F110" s="5" t="n">
        <v>3</v>
      </c>
      <c r="G110" s="5" t="n">
        <v>17</v>
      </c>
      <c r="H110" s="5" t="n">
        <v>0</v>
      </c>
      <c r="I110" s="5" t="n">
        <v>524</v>
      </c>
      <c r="J110" s="5" t="n">
        <v>8</v>
      </c>
      <c r="K110" s="6" t="n">
        <v>65.5</v>
      </c>
      <c r="L110" s="7" t="n">
        <v>65.5</v>
      </c>
      <c r="M110" s="5" t="str">
        <f aca="false">IF(K110="no cation","",IF(L110="","non-candidate",""))</f>
        <v/>
      </c>
      <c r="N110" s="5" t="str">
        <f aca="false">IF(M110="","",CONCATENATE("[",IF(M110="","",CONCATENATE("Al",IF(D110&gt;1,VALUE(D110),""),IF(E110=0,"",CONCATENATE(" O",IF(E110&gt;1,VALUE(E110),""))),IF(F110=0,"",CONCATENATE("(OH)",IF(F110&gt;1,VALUE(F110),""))),IF(G110=0,"",CONCATENATE("(OH2)",IF(G110&gt;1,VALUE(G110),""))))),"]",IF(M110="","",IF(J110&gt;1,(CONCATENATE(VALUE(J110),"+")),"+"))))</f>
        <v/>
      </c>
    </row>
    <row r="111" s="4" customFormat="true" ht="14.05" hidden="false" customHeight="false" outlineLevel="0" collapsed="false">
      <c r="A111" s="3" t="n">
        <v>6</v>
      </c>
      <c r="B111" s="5" t="n">
        <v>0</v>
      </c>
      <c r="C111" s="5" t="n">
        <v>0</v>
      </c>
      <c r="D111" s="3" t="n">
        <v>3</v>
      </c>
      <c r="E111" s="3" t="n">
        <v>0</v>
      </c>
      <c r="F111" s="5" t="n">
        <v>4</v>
      </c>
      <c r="G111" s="5" t="n">
        <v>10</v>
      </c>
      <c r="H111" s="5" t="n">
        <v>0</v>
      </c>
      <c r="I111" s="5" t="n">
        <v>329</v>
      </c>
      <c r="J111" s="5" t="n">
        <v>5</v>
      </c>
      <c r="K111" s="6" t="n">
        <v>65.8</v>
      </c>
      <c r="L111" s="7" t="n">
        <v>65.8</v>
      </c>
      <c r="M111" s="5" t="str">
        <f aca="false">IF(K111="no cation","",IF(L111="","non-candidate",""))</f>
        <v/>
      </c>
      <c r="N111" s="5" t="str">
        <f aca="false">IF(M111="","",CONCATENATE("[",IF(M111="","",CONCATENATE("Al",IF(D111&gt;1,VALUE(D111),""),IF(E111=0,"",CONCATENATE(" O",IF(E111&gt;1,VALUE(E111),""))),IF(F111=0,"",CONCATENATE("(OH)",IF(F111&gt;1,VALUE(F111),""))),IF(G111=0,"",CONCATENATE("(OH2)",IF(G111&gt;1,VALUE(G111),""))))),"]",IF(M111="","",IF(J111&gt;1,(CONCATENATE(VALUE(J111),"+")),"+"))))</f>
        <v/>
      </c>
    </row>
    <row r="112" s="4" customFormat="true" ht="14.05" hidden="false" customHeight="false" outlineLevel="0" collapsed="false">
      <c r="A112" s="5" t="n">
        <v>6</v>
      </c>
      <c r="B112" s="5" t="n">
        <v>0</v>
      </c>
      <c r="C112" s="5" t="n">
        <v>0</v>
      </c>
      <c r="D112" s="5" t="n">
        <v>3</v>
      </c>
      <c r="E112" s="5" t="n">
        <v>2</v>
      </c>
      <c r="F112" s="5" t="n">
        <v>0</v>
      </c>
      <c r="G112" s="5" t="n">
        <v>12</v>
      </c>
      <c r="H112" s="5" t="n">
        <v>0</v>
      </c>
      <c r="I112" s="5" t="n">
        <v>329</v>
      </c>
      <c r="J112" s="5" t="n">
        <v>5</v>
      </c>
      <c r="K112" s="6" t="n">
        <v>65.8</v>
      </c>
      <c r="L112" s="7" t="n">
        <v>65.8</v>
      </c>
      <c r="M112" s="5" t="str">
        <f aca="false">IF(K112="no cation","",IF(L112="","non-candidate",""))</f>
        <v/>
      </c>
      <c r="N112" s="5" t="str">
        <f aca="false">IF(M112="","",CONCATENATE("[",IF(M112="","",CONCATENATE("Al",IF(D112&gt;1,VALUE(D112),""),IF(E112=0,"",CONCATENATE(" O",IF(E112&gt;1,VALUE(E112),""))),IF(F112=0,"",CONCATENATE("(OH)",IF(F112&gt;1,VALUE(F112),""))),IF(G112=0,"",CONCATENATE("(OH2)",IF(G112&gt;1,VALUE(G112),""))))),"]",IF(M112="","",IF(J112&gt;1,(CONCATENATE(VALUE(J112),"+")),"+"))))</f>
        <v/>
      </c>
    </row>
    <row r="113" s="4" customFormat="true" ht="14.05" hidden="false" customHeight="false" outlineLevel="0" collapsed="false">
      <c r="A113" s="5" t="n">
        <v>4</v>
      </c>
      <c r="B113" s="5" t="n">
        <v>0</v>
      </c>
      <c r="C113" s="5" t="n">
        <v>0</v>
      </c>
      <c r="D113" s="5" t="n">
        <v>6</v>
      </c>
      <c r="E113" s="5" t="n">
        <v>0</v>
      </c>
      <c r="F113" s="5" t="n">
        <v>12</v>
      </c>
      <c r="G113" s="5" t="n">
        <v>2</v>
      </c>
      <c r="H113" s="5" t="n">
        <v>0</v>
      </c>
      <c r="I113" s="5" t="n">
        <v>402</v>
      </c>
      <c r="J113" s="5" t="n">
        <v>6</v>
      </c>
      <c r="K113" s="6" t="n">
        <v>67</v>
      </c>
      <c r="L113" s="7" t="n">
        <v>67</v>
      </c>
      <c r="M113" s="5" t="str">
        <f aca="false">IF(K113="no cation","",IF(L113="","non-candidate",""))</f>
        <v/>
      </c>
      <c r="N113" s="5" t="str">
        <f aca="false">IF(M113="","",CONCATENATE("[",IF(M113="","",CONCATENATE("Al",IF(D113&gt;1,VALUE(D113),""),IF(E113=0,"",CONCATENATE(" O",IF(E113&gt;1,VALUE(E113),""))),IF(F113=0,"",CONCATENATE("(OH)",IF(F113&gt;1,VALUE(F113),""))),IF(G113=0,"",CONCATENATE("(OH2)",IF(G113&gt;1,VALUE(G113),""))))),"]",IF(M113="","",IF(J113&gt;1,(CONCATENATE(VALUE(J113),"+")),"+"))))</f>
        <v/>
      </c>
    </row>
    <row r="114" s="4" customFormat="true" ht="14.05" hidden="false" customHeight="false" outlineLevel="0" collapsed="false">
      <c r="A114" s="5" t="n">
        <v>4</v>
      </c>
      <c r="B114" s="5" t="n">
        <v>0</v>
      </c>
      <c r="C114" s="5" t="n">
        <v>0</v>
      </c>
      <c r="D114" s="5" t="n">
        <v>6</v>
      </c>
      <c r="E114" s="5" t="n">
        <v>2</v>
      </c>
      <c r="F114" s="5" t="n">
        <v>8</v>
      </c>
      <c r="G114" s="5" t="n">
        <v>4</v>
      </c>
      <c r="H114" s="5" t="n">
        <v>0</v>
      </c>
      <c r="I114" s="5" t="n">
        <v>402</v>
      </c>
      <c r="J114" s="5" t="n">
        <v>6</v>
      </c>
      <c r="K114" s="6" t="n">
        <v>67</v>
      </c>
      <c r="L114" s="7" t="n">
        <v>67</v>
      </c>
      <c r="M114" s="5" t="str">
        <f aca="false">IF(K114="no cation","",IF(L114="","non-candidate",""))</f>
        <v/>
      </c>
      <c r="N114" s="5" t="str">
        <f aca="false">IF(M114="","",CONCATENATE("[",IF(M114="","",CONCATENATE("Al",IF(D114&gt;1,VALUE(D114),""),IF(E114=0,"",CONCATENATE(" O",IF(E114&gt;1,VALUE(E114),""))),IF(F114=0,"",CONCATENATE("(OH)",IF(F114&gt;1,VALUE(F114),""))),IF(G114=0,"",CONCATENATE("(OH2)",IF(G114&gt;1,VALUE(G114),""))))),"]",IF(M114="","",IF(J114&gt;1,(CONCATENATE(VALUE(J114),"+")),"+"))))</f>
        <v/>
      </c>
    </row>
    <row r="115" s="4" customFormat="true" ht="14.05" hidden="false" customHeight="false" outlineLevel="0" collapsed="false">
      <c r="A115" s="5" t="n">
        <v>4</v>
      </c>
      <c r="B115" s="5" t="n">
        <v>0</v>
      </c>
      <c r="C115" s="5" t="n">
        <v>0</v>
      </c>
      <c r="D115" s="5" t="n">
        <v>6</v>
      </c>
      <c r="E115" s="5" t="n">
        <v>4</v>
      </c>
      <c r="F115" s="5" t="n">
        <v>4</v>
      </c>
      <c r="G115" s="5" t="n">
        <v>6</v>
      </c>
      <c r="H115" s="5" t="n">
        <v>0</v>
      </c>
      <c r="I115" s="5" t="n">
        <v>402</v>
      </c>
      <c r="J115" s="5" t="n">
        <v>6</v>
      </c>
      <c r="K115" s="6" t="n">
        <v>67</v>
      </c>
      <c r="L115" s="7" t="n">
        <v>67</v>
      </c>
      <c r="M115" s="5" t="str">
        <f aca="false">IF(K115="no cation","",IF(L115="","non-candidate",""))</f>
        <v/>
      </c>
      <c r="N115" s="5" t="str">
        <f aca="false">IF(M115="","",CONCATENATE("[",IF(M115="","",CONCATENATE("Al",IF(D115&gt;1,VALUE(D115),""),IF(E115=0,"",CONCATENATE(" O",IF(E115&gt;1,VALUE(E115),""))),IF(F115=0,"",CONCATENATE("(OH)",IF(F115&gt;1,VALUE(F115),""))),IF(G115=0,"",CONCATENATE("(OH2)",IF(G115&gt;1,VALUE(G115),""))))),"]",IF(M115="","",IF(J115&gt;1,(CONCATENATE(VALUE(J115),"+")),"+"))))</f>
        <v/>
      </c>
    </row>
    <row r="116" s="4" customFormat="true" ht="14.05" hidden="false" customHeight="false" outlineLevel="0" collapsed="false">
      <c r="A116" s="5" t="n">
        <v>4</v>
      </c>
      <c r="B116" s="5" t="n">
        <v>0</v>
      </c>
      <c r="C116" s="5" t="n">
        <v>0</v>
      </c>
      <c r="D116" s="3" t="n">
        <v>6</v>
      </c>
      <c r="E116" s="3" t="n">
        <v>6</v>
      </c>
      <c r="F116" s="5" t="n">
        <v>0</v>
      </c>
      <c r="G116" s="5" t="n">
        <v>8</v>
      </c>
      <c r="H116" s="5" t="n">
        <v>0</v>
      </c>
      <c r="I116" s="5" t="n">
        <v>402</v>
      </c>
      <c r="J116" s="5" t="n">
        <v>6</v>
      </c>
      <c r="K116" s="6" t="n">
        <v>67</v>
      </c>
      <c r="L116" s="7" t="n">
        <v>67</v>
      </c>
      <c r="M116" s="5" t="str">
        <f aca="false">IF(K116="no cation","",IF(L116="","non-candidate",""))</f>
        <v/>
      </c>
      <c r="N116" s="5" t="str">
        <f aca="false">IF(M116="","",CONCATENATE("[",IF(M116="","",CONCATENATE("Al",IF(D116&gt;1,VALUE(D116),""),IF(E116=0,"",CONCATENATE(" O",IF(E116&gt;1,VALUE(E116),""))),IF(F116=0,"",CONCATENATE("(OH)",IF(F116&gt;1,VALUE(F116),""))),IF(G116=0,"",CONCATENATE("(OH2)",IF(G116&gt;1,VALUE(G116),""))))),"]",IF(M116="","",IF(J116&gt;1,(CONCATENATE(VALUE(J116),"+")),"+"))))</f>
        <v/>
      </c>
    </row>
    <row r="117" s="4" customFormat="true" ht="14.05" hidden="false" customHeight="false" outlineLevel="0" collapsed="false">
      <c r="A117" s="3" t="n">
        <v>6</v>
      </c>
      <c r="B117" s="5" t="n">
        <v>0</v>
      </c>
      <c r="C117" s="5" t="n">
        <v>0</v>
      </c>
      <c r="D117" s="3" t="n">
        <v>1</v>
      </c>
      <c r="E117" s="3" t="n">
        <v>0</v>
      </c>
      <c r="F117" s="5" t="n">
        <v>1</v>
      </c>
      <c r="G117" s="5" t="n">
        <v>5</v>
      </c>
      <c r="H117" s="5" t="n">
        <v>0</v>
      </c>
      <c r="I117" s="5" t="n">
        <v>134</v>
      </c>
      <c r="J117" s="5" t="n">
        <v>2</v>
      </c>
      <c r="K117" s="6" t="n">
        <v>67</v>
      </c>
      <c r="L117" s="7" t="n">
        <v>67</v>
      </c>
      <c r="M117" s="5" t="str">
        <f aca="false">IF(K117="no cation","",IF(L117="","non-candidate",""))</f>
        <v/>
      </c>
      <c r="N117" s="5" t="str">
        <f aca="false">IF(M117="","",CONCATENATE("[",IF(M117="","",CONCATENATE("Al",IF(D117&gt;1,VALUE(D117),""),IF(E117=0,"",CONCATENATE(" O",IF(E117&gt;1,VALUE(E117),""))),IF(F117=0,"",CONCATENATE("(OH)",IF(F117&gt;1,VALUE(F117),""))),IF(G117=0,"",CONCATENATE("(OH2)",IF(G117&gt;1,VALUE(G117),""))))),"]",IF(M117="","",IF(J117&gt;1,(CONCATENATE(VALUE(J117),"+")),"+"))))</f>
        <v/>
      </c>
    </row>
    <row r="118" s="4" customFormat="true" ht="14.05" hidden="false" customHeight="false" outlineLevel="0" collapsed="false">
      <c r="A118" s="5" t="n">
        <v>4</v>
      </c>
      <c r="B118" s="5" t="n">
        <v>0</v>
      </c>
      <c r="C118" s="5" t="n">
        <v>0</v>
      </c>
      <c r="D118" s="5" t="n">
        <v>5</v>
      </c>
      <c r="E118" s="5" t="n">
        <v>0</v>
      </c>
      <c r="F118" s="5" t="n">
        <v>10</v>
      </c>
      <c r="G118" s="5" t="n">
        <v>2</v>
      </c>
      <c r="H118" s="5" t="n">
        <v>0</v>
      </c>
      <c r="I118" s="5" t="n">
        <v>341</v>
      </c>
      <c r="J118" s="5" t="n">
        <v>5</v>
      </c>
      <c r="K118" s="6" t="n">
        <v>68.2</v>
      </c>
      <c r="L118" s="7" t="n">
        <v>68.2</v>
      </c>
      <c r="M118" s="5" t="str">
        <f aca="false">IF(K118="no cation","",IF(L118="","non-candidate",""))</f>
        <v/>
      </c>
      <c r="N118" s="5" t="str">
        <f aca="false">IF(M118="","",CONCATENATE("[",IF(M118="","",CONCATENATE("Al",IF(D118&gt;1,VALUE(D118),""),IF(E118=0,"",CONCATENATE(" O",IF(E118&gt;1,VALUE(E118),""))),IF(F118=0,"",CONCATENATE("(OH)",IF(F118&gt;1,VALUE(F118),""))),IF(G118=0,"",CONCATENATE("(OH2)",IF(G118&gt;1,VALUE(G118),""))))),"]",IF(M118="","",IF(J118&gt;1,(CONCATENATE(VALUE(J118),"+")),"+"))))</f>
        <v/>
      </c>
    </row>
    <row r="119" s="4" customFormat="true" ht="14.05" hidden="false" customHeight="false" outlineLevel="0" collapsed="false">
      <c r="A119" s="5" t="n">
        <v>4</v>
      </c>
      <c r="B119" s="5" t="n">
        <v>0</v>
      </c>
      <c r="C119" s="5" t="n">
        <v>0</v>
      </c>
      <c r="D119" s="5" t="n">
        <v>5</v>
      </c>
      <c r="E119" s="5" t="n">
        <v>2</v>
      </c>
      <c r="F119" s="5" t="n">
        <v>6</v>
      </c>
      <c r="G119" s="5" t="n">
        <v>4</v>
      </c>
      <c r="H119" s="5" t="n">
        <v>0</v>
      </c>
      <c r="I119" s="5" t="n">
        <v>341</v>
      </c>
      <c r="J119" s="5" t="n">
        <v>5</v>
      </c>
      <c r="K119" s="6" t="n">
        <v>68.2</v>
      </c>
      <c r="L119" s="7" t="n">
        <v>68.2</v>
      </c>
      <c r="M119" s="5" t="str">
        <f aca="false">IF(K119="no cation","",IF(L119="","non-candidate",""))</f>
        <v/>
      </c>
      <c r="N119" s="5" t="str">
        <f aca="false">IF(M119="","",CONCATENATE("[",IF(M119="","",CONCATENATE("Al",IF(D119&gt;1,VALUE(D119),""),IF(E119=0,"",CONCATENATE(" O",IF(E119&gt;1,VALUE(E119),""))),IF(F119=0,"",CONCATENATE("(OH)",IF(F119&gt;1,VALUE(F119),""))),IF(G119=0,"",CONCATENATE("(OH2)",IF(G119&gt;1,VALUE(G119),""))))),"]",IF(M119="","",IF(J119&gt;1,(CONCATENATE(VALUE(J119),"+")),"+"))))</f>
        <v/>
      </c>
    </row>
    <row r="120" s="4" customFormat="true" ht="14.05" hidden="false" customHeight="false" outlineLevel="0" collapsed="false">
      <c r="A120" s="5" t="n">
        <v>4</v>
      </c>
      <c r="B120" s="5" t="n">
        <v>0</v>
      </c>
      <c r="C120" s="5" t="n">
        <v>0</v>
      </c>
      <c r="D120" s="5" t="n">
        <v>5</v>
      </c>
      <c r="E120" s="5" t="n">
        <v>4</v>
      </c>
      <c r="F120" s="5" t="n">
        <v>2</v>
      </c>
      <c r="G120" s="5" t="n">
        <v>6</v>
      </c>
      <c r="H120" s="5" t="n">
        <v>0</v>
      </c>
      <c r="I120" s="5" t="n">
        <v>341</v>
      </c>
      <c r="J120" s="5" t="n">
        <v>5</v>
      </c>
      <c r="K120" s="6" t="n">
        <v>68.2</v>
      </c>
      <c r="L120" s="7" t="n">
        <v>68.2</v>
      </c>
      <c r="M120" s="5" t="str">
        <f aca="false">IF(K120="no cation","",IF(L120="","non-candidate",""))</f>
        <v/>
      </c>
      <c r="N120" s="5" t="str">
        <f aca="false">IF(M120="","",CONCATENATE("[",IF(M120="","",CONCATENATE("Al",IF(D120&gt;1,VALUE(D120),""),IF(E120=0,"",CONCATENATE(" O",IF(E120&gt;1,VALUE(E120),""))),IF(F120=0,"",CONCATENATE("(OH)",IF(F120&gt;1,VALUE(F120),""))),IF(G120=0,"",CONCATENATE("(OH2)",IF(G120&gt;1,VALUE(G120),""))))),"]",IF(M120="","",IF(J120&gt;1,(CONCATENATE(VALUE(J120),"+")),"+"))))</f>
        <v/>
      </c>
    </row>
    <row r="121" s="4" customFormat="true" ht="14.05" hidden="false" customHeight="false" outlineLevel="0" collapsed="false">
      <c r="A121" s="5" t="n">
        <v>6</v>
      </c>
      <c r="B121" s="5" t="n">
        <v>0</v>
      </c>
      <c r="C121" s="5" t="n">
        <v>0</v>
      </c>
      <c r="D121" s="5" t="n">
        <v>6</v>
      </c>
      <c r="E121" s="5" t="n">
        <v>0</v>
      </c>
      <c r="F121" s="5" t="n">
        <v>9</v>
      </c>
      <c r="G121" s="5" t="n">
        <v>17</v>
      </c>
      <c r="H121" s="5" t="n">
        <v>0</v>
      </c>
      <c r="I121" s="5" t="n">
        <v>621</v>
      </c>
      <c r="J121" s="5" t="n">
        <v>9</v>
      </c>
      <c r="K121" s="6" t="n">
        <v>69</v>
      </c>
      <c r="L121" s="7" t="n">
        <v>69</v>
      </c>
      <c r="M121" s="5" t="str">
        <f aca="false">IF(K121="no cation","",IF(L121="","non-candidate",""))</f>
        <v/>
      </c>
      <c r="N121" s="5" t="str">
        <f aca="false">IF(M121="","",CONCATENATE("[",IF(M121="","",CONCATENATE("Al",IF(D121&gt;1,VALUE(D121),""),IF(E121=0,"",CONCATENATE(" O",IF(E121&gt;1,VALUE(E121),""))),IF(F121=0,"",CONCATENATE("(OH)",IF(F121&gt;1,VALUE(F121),""))),IF(G121=0,"",CONCATENATE("(OH2)",IF(G121&gt;1,VALUE(G121),""))))),"]",IF(M121="","",IF(J121&gt;1,(CONCATENATE(VALUE(J121),"+")),"+"))))</f>
        <v/>
      </c>
    </row>
    <row r="122" s="4" customFormat="true" ht="14.05" hidden="false" customHeight="false" outlineLevel="0" collapsed="false">
      <c r="A122" s="5" t="n">
        <v>6</v>
      </c>
      <c r="B122" s="5" t="n">
        <v>0</v>
      </c>
      <c r="C122" s="5" t="n">
        <v>0</v>
      </c>
      <c r="D122" s="5" t="n">
        <v>6</v>
      </c>
      <c r="E122" s="5" t="n">
        <v>2</v>
      </c>
      <c r="F122" s="5" t="n">
        <v>5</v>
      </c>
      <c r="G122" s="5" t="n">
        <v>19</v>
      </c>
      <c r="H122" s="5" t="n">
        <v>0</v>
      </c>
      <c r="I122" s="5" t="n">
        <v>621</v>
      </c>
      <c r="J122" s="5" t="n">
        <v>9</v>
      </c>
      <c r="K122" s="6" t="n">
        <v>69</v>
      </c>
      <c r="L122" s="7" t="n">
        <v>69</v>
      </c>
      <c r="M122" s="5" t="str">
        <f aca="false">IF(K122="no cation","",IF(L122="","non-candidate",""))</f>
        <v/>
      </c>
      <c r="N122" s="5" t="str">
        <f aca="false">IF(M122="","",CONCATENATE("[",IF(M122="","",CONCATENATE("Al",IF(D122&gt;1,VALUE(D122),""),IF(E122=0,"",CONCATENATE(" O",IF(E122&gt;1,VALUE(E122),""))),IF(F122=0,"",CONCATENATE("(OH)",IF(F122&gt;1,VALUE(F122),""))),IF(G122=0,"",CONCATENATE("(OH2)",IF(G122&gt;1,VALUE(G122),""))))),"]",IF(M122="","",IF(J122&gt;1,(CONCATENATE(VALUE(J122),"+")),"+"))))</f>
        <v/>
      </c>
    </row>
    <row r="123" s="4" customFormat="true" ht="14.05" hidden="false" customHeight="false" outlineLevel="0" collapsed="false">
      <c r="A123" s="5" t="n">
        <v>6</v>
      </c>
      <c r="B123" s="5" t="n">
        <v>0</v>
      </c>
      <c r="C123" s="5" t="n">
        <v>0</v>
      </c>
      <c r="D123" s="5" t="n">
        <v>6</v>
      </c>
      <c r="E123" s="5" t="n">
        <v>4</v>
      </c>
      <c r="F123" s="5" t="n">
        <v>1</v>
      </c>
      <c r="G123" s="5" t="n">
        <v>21</v>
      </c>
      <c r="H123" s="5" t="n">
        <v>0</v>
      </c>
      <c r="I123" s="5" t="n">
        <v>621</v>
      </c>
      <c r="J123" s="5" t="n">
        <v>9</v>
      </c>
      <c r="K123" s="6" t="n">
        <v>69</v>
      </c>
      <c r="L123" s="7" t="n">
        <v>69</v>
      </c>
      <c r="M123" s="5" t="str">
        <f aca="false">IF(K123="no cation","",IF(L123="","non-candidate",""))</f>
        <v/>
      </c>
      <c r="N123" s="5" t="str">
        <f aca="false">IF(M123="","",CONCATENATE("[",IF(M123="","",CONCATENATE("Al",IF(D123&gt;1,VALUE(D123),""),IF(E123=0,"",CONCATENATE(" O",IF(E123&gt;1,VALUE(E123),""))),IF(F123=0,"",CONCATENATE("(OH)",IF(F123&gt;1,VALUE(F123),""))),IF(G123=0,"",CONCATENATE("(OH2)",IF(G123&gt;1,VALUE(G123),""))))),"]",IF(M123="","",IF(J123&gt;1,(CONCATENATE(VALUE(J123),"+")),"+"))))</f>
        <v/>
      </c>
    </row>
    <row r="124" s="4" customFormat="true" ht="14.05" hidden="false" customHeight="false" outlineLevel="0" collapsed="false">
      <c r="A124" s="5" t="n">
        <v>4</v>
      </c>
      <c r="B124" s="5" t="n">
        <v>0</v>
      </c>
      <c r="C124" s="5" t="n">
        <v>0</v>
      </c>
      <c r="D124" s="5" t="n">
        <v>4</v>
      </c>
      <c r="E124" s="5" t="n">
        <v>0</v>
      </c>
      <c r="F124" s="5" t="n">
        <v>8</v>
      </c>
      <c r="G124" s="5" t="n">
        <v>2</v>
      </c>
      <c r="H124" s="5" t="n">
        <v>0</v>
      </c>
      <c r="I124" s="5" t="n">
        <v>280</v>
      </c>
      <c r="J124" s="5" t="n">
        <v>4</v>
      </c>
      <c r="K124" s="6" t="n">
        <v>70</v>
      </c>
      <c r="L124" s="7" t="n">
        <v>70</v>
      </c>
      <c r="M124" s="5" t="str">
        <f aca="false">IF(K124="no cation","",IF(L124="","non-candidate",""))</f>
        <v/>
      </c>
      <c r="N124" s="5" t="str">
        <f aca="false">IF(M124="","",CONCATENATE("[",IF(M124="","",CONCATENATE("Al",IF(D124&gt;1,VALUE(D124),""),IF(E124=0,"",CONCATENATE(" O",IF(E124&gt;1,VALUE(E124),""))),IF(F124=0,"",CONCATENATE("(OH)",IF(F124&gt;1,VALUE(F124),""))),IF(G124=0,"",CONCATENATE("(OH2)",IF(G124&gt;1,VALUE(G124),""))))),"]",IF(M124="","",IF(J124&gt;1,(CONCATENATE(VALUE(J124),"+")),"+"))))</f>
        <v/>
      </c>
    </row>
    <row r="125" s="4" customFormat="true" ht="14.05" hidden="false" customHeight="false" outlineLevel="0" collapsed="false">
      <c r="A125" s="5" t="n">
        <v>4</v>
      </c>
      <c r="B125" s="5" t="n">
        <v>0</v>
      </c>
      <c r="C125" s="5" t="n">
        <v>0</v>
      </c>
      <c r="D125" s="5" t="n">
        <v>4</v>
      </c>
      <c r="E125" s="5" t="n">
        <v>2</v>
      </c>
      <c r="F125" s="5" t="n">
        <v>4</v>
      </c>
      <c r="G125" s="5" t="n">
        <v>4</v>
      </c>
      <c r="H125" s="5" t="n">
        <v>0</v>
      </c>
      <c r="I125" s="5" t="n">
        <v>280</v>
      </c>
      <c r="J125" s="5" t="n">
        <v>4</v>
      </c>
      <c r="K125" s="6" t="n">
        <v>70</v>
      </c>
      <c r="L125" s="7" t="n">
        <v>70</v>
      </c>
      <c r="M125" s="5" t="str">
        <f aca="false">IF(K125="no cation","",IF(L125="","non-candidate",""))</f>
        <v/>
      </c>
      <c r="N125" s="5" t="str">
        <f aca="false">IF(M125="","",CONCATENATE("[",IF(M125="","",CONCATENATE("Al",IF(D125&gt;1,VALUE(D125),""),IF(E125=0,"",CONCATENATE(" O",IF(E125&gt;1,VALUE(E125),""))),IF(F125=0,"",CONCATENATE("(OH)",IF(F125&gt;1,VALUE(F125),""))),IF(G125=0,"",CONCATENATE("(OH2)",IF(G125&gt;1,VALUE(G125),""))))),"]",IF(M125="","",IF(J125&gt;1,(CONCATENATE(VALUE(J125),"+")),"+"))))</f>
        <v/>
      </c>
    </row>
    <row r="126" s="4" customFormat="true" ht="14.05" hidden="false" customHeight="false" outlineLevel="0" collapsed="false">
      <c r="A126" s="5" t="n">
        <v>4</v>
      </c>
      <c r="B126" s="5" t="n">
        <v>0</v>
      </c>
      <c r="C126" s="5" t="n">
        <v>0</v>
      </c>
      <c r="D126" s="3" t="n">
        <v>4</v>
      </c>
      <c r="E126" s="3" t="n">
        <v>4</v>
      </c>
      <c r="F126" s="5" t="n">
        <v>0</v>
      </c>
      <c r="G126" s="5" t="n">
        <v>6</v>
      </c>
      <c r="H126" s="5" t="n">
        <v>0</v>
      </c>
      <c r="I126" s="5" t="n">
        <v>280</v>
      </c>
      <c r="J126" s="5" t="n">
        <v>4</v>
      </c>
      <c r="K126" s="6" t="n">
        <v>70</v>
      </c>
      <c r="L126" s="7" t="n">
        <v>70</v>
      </c>
      <c r="M126" s="5" t="str">
        <f aca="false">IF(K126="no cation","",IF(L126="","non-candidate",""))</f>
        <v/>
      </c>
      <c r="N126" s="5" t="str">
        <f aca="false">IF(M126="","",CONCATENATE("[",IF(M126="","",CONCATENATE("Al",IF(D126&gt;1,VALUE(D126),""),IF(E126=0,"",CONCATENATE(" O",IF(E126&gt;1,VALUE(E126),""))),IF(F126=0,"",CONCATENATE("(OH)",IF(F126&gt;1,VALUE(F126),""))),IF(G126=0,"",CONCATENATE("(OH2)",IF(G126&gt;1,VALUE(G126),""))))),"]",IF(M126="","",IF(J126&gt;1,(CONCATENATE(VALUE(J126),"+")),"+"))))</f>
        <v/>
      </c>
    </row>
    <row r="127" s="4" customFormat="true" ht="14.05" hidden="false" customHeight="false" outlineLevel="0" collapsed="false">
      <c r="A127" s="5" t="n">
        <v>6</v>
      </c>
      <c r="B127" s="5" t="n">
        <v>0</v>
      </c>
      <c r="C127" s="5" t="n">
        <v>0</v>
      </c>
      <c r="D127" s="5" t="n">
        <v>4</v>
      </c>
      <c r="E127" s="5" t="n">
        <v>0</v>
      </c>
      <c r="F127" s="5" t="n">
        <v>6</v>
      </c>
      <c r="G127" s="5" t="n">
        <v>12</v>
      </c>
      <c r="H127" s="5" t="n">
        <v>0</v>
      </c>
      <c r="I127" s="5" t="n">
        <v>426</v>
      </c>
      <c r="J127" s="5" t="n">
        <v>6</v>
      </c>
      <c r="K127" s="6" t="n">
        <v>71</v>
      </c>
      <c r="L127" s="7" t="n">
        <v>71</v>
      </c>
      <c r="M127" s="5" t="str">
        <f aca="false">IF(K127="no cation","",IF(L127="","non-candidate",""))</f>
        <v/>
      </c>
      <c r="N127" s="5" t="str">
        <f aca="false">IF(M127="","",CONCATENATE("[",IF(M127="","",CONCATENATE("Al",IF(D127&gt;1,VALUE(D127),""),IF(E127=0,"",CONCATENATE(" O",IF(E127&gt;1,VALUE(E127),""))),IF(F127=0,"",CONCATENATE("(OH)",IF(F127&gt;1,VALUE(F127),""))),IF(G127=0,"",CONCATENATE("(OH2)",IF(G127&gt;1,VALUE(G127),""))))),"]",IF(M127="","",IF(J127&gt;1,(CONCATENATE(VALUE(J127),"+")),"+"))))</f>
        <v/>
      </c>
    </row>
    <row r="128" s="4" customFormat="true" ht="14.05" hidden="false" customHeight="false" outlineLevel="0" collapsed="false">
      <c r="A128" s="5" t="n">
        <v>4</v>
      </c>
      <c r="B128" s="5" t="n">
        <v>0</v>
      </c>
      <c r="C128" s="5" t="n">
        <v>0</v>
      </c>
      <c r="D128" s="5" t="n">
        <v>3</v>
      </c>
      <c r="E128" s="5" t="n">
        <v>0</v>
      </c>
      <c r="F128" s="5" t="n">
        <v>6</v>
      </c>
      <c r="G128" s="5" t="n">
        <v>2</v>
      </c>
      <c r="H128" s="5" t="n">
        <v>0</v>
      </c>
      <c r="I128" s="5" t="n">
        <v>219</v>
      </c>
      <c r="J128" s="5" t="n">
        <v>3</v>
      </c>
      <c r="K128" s="6" t="n">
        <v>73</v>
      </c>
      <c r="L128" s="7" t="n">
        <v>73</v>
      </c>
      <c r="M128" s="5" t="str">
        <f aca="false">IF(K128="no cation","",IF(L128="","non-candidate",""))</f>
        <v/>
      </c>
      <c r="N128" s="5" t="str">
        <f aca="false">IF(M128="","",CONCATENATE("[",IF(M128="","",CONCATENATE("Al",IF(D128&gt;1,VALUE(D128),""),IF(E128=0,"",CONCATENATE(" O",IF(E128&gt;1,VALUE(E128),""))),IF(F128=0,"",CONCATENATE("(OH)",IF(F128&gt;1,VALUE(F128),""))),IF(G128=0,"",CONCATENATE("(OH2)",IF(G128&gt;1,VALUE(G128),""))))),"]",IF(M128="","",IF(J128&gt;1,(CONCATENATE(VALUE(J128),"+")),"+"))))</f>
        <v/>
      </c>
    </row>
    <row r="129" s="4" customFormat="true" ht="14.05" hidden="false" customHeight="false" outlineLevel="0" collapsed="false">
      <c r="A129" s="5" t="n">
        <v>4</v>
      </c>
      <c r="B129" s="5" t="n">
        <v>0</v>
      </c>
      <c r="C129" s="5" t="n">
        <v>0</v>
      </c>
      <c r="D129" s="5" t="n">
        <v>3</v>
      </c>
      <c r="E129" s="5" t="n">
        <v>2</v>
      </c>
      <c r="F129" s="5" t="n">
        <v>2</v>
      </c>
      <c r="G129" s="5" t="n">
        <v>4</v>
      </c>
      <c r="H129" s="5" t="n">
        <v>0</v>
      </c>
      <c r="I129" s="5" t="n">
        <v>219</v>
      </c>
      <c r="J129" s="5" t="n">
        <v>3</v>
      </c>
      <c r="K129" s="6" t="n">
        <v>73</v>
      </c>
      <c r="L129" s="7" t="n">
        <v>73</v>
      </c>
      <c r="M129" s="5" t="str">
        <f aca="false">IF(K129="no cation","",IF(L129="","non-candidate",""))</f>
        <v/>
      </c>
      <c r="N129" s="5" t="str">
        <f aca="false">IF(M129="","",CONCATENATE("[",IF(M129="","",CONCATENATE("Al",IF(D129&gt;1,VALUE(D129),""),IF(E129=0,"",CONCATENATE(" O",IF(E129&gt;1,VALUE(E129),""))),IF(F129=0,"",CONCATENATE("(OH)",IF(F129&gt;1,VALUE(F129),""))),IF(G129=0,"",CONCATENATE("(OH2)",IF(G129&gt;1,VALUE(G129),""))))),"]",IF(M129="","",IF(J129&gt;1,(CONCATENATE(VALUE(J129),"+")),"+"))))</f>
        <v/>
      </c>
    </row>
    <row r="130" s="4" customFormat="true" ht="14.05" hidden="false" customHeight="false" outlineLevel="0" collapsed="false">
      <c r="A130" s="5" t="n">
        <v>6</v>
      </c>
      <c r="B130" s="5" t="n">
        <v>0</v>
      </c>
      <c r="C130" s="5" t="n">
        <v>0</v>
      </c>
      <c r="D130" s="5" t="n">
        <v>5</v>
      </c>
      <c r="E130" s="5" t="n">
        <v>0</v>
      </c>
      <c r="F130" s="5" t="n">
        <v>8</v>
      </c>
      <c r="G130" s="5" t="n">
        <v>14</v>
      </c>
      <c r="H130" s="5" t="n">
        <v>0</v>
      </c>
      <c r="I130" s="5" t="n">
        <v>523</v>
      </c>
      <c r="J130" s="5" t="n">
        <v>7</v>
      </c>
      <c r="K130" s="6" t="n">
        <v>74.7142857142857</v>
      </c>
      <c r="L130" s="7" t="n">
        <v>74.7142857142857</v>
      </c>
      <c r="M130" s="5" t="str">
        <f aca="false">IF(K130="no cation","",IF(L130="","non-candidate",""))</f>
        <v/>
      </c>
      <c r="N130" s="5" t="str">
        <f aca="false">IF(M130="","",CONCATENATE("[",IF(M130="","",CONCATENATE("Al",IF(D130&gt;1,VALUE(D130),""),IF(E130=0,"",CONCATENATE(" O",IF(E130&gt;1,VALUE(E130),""))),IF(F130=0,"",CONCATENATE("(OH)",IF(F130&gt;1,VALUE(F130),""))),IF(G130=0,"",CONCATENATE("(OH2)",IF(G130&gt;1,VALUE(G130),""))))),"]",IF(M130="","",IF(J130&gt;1,(CONCATENATE(VALUE(J130),"+")),"+"))))</f>
        <v/>
      </c>
    </row>
    <row r="131" s="4" customFormat="true" ht="14.05" hidden="false" customHeight="false" outlineLevel="0" collapsed="false">
      <c r="A131" s="5" t="n">
        <v>6</v>
      </c>
      <c r="B131" s="5" t="n">
        <v>0</v>
      </c>
      <c r="C131" s="5" t="n">
        <v>0</v>
      </c>
      <c r="D131" s="5" t="n">
        <v>5</v>
      </c>
      <c r="E131" s="5" t="n">
        <v>2</v>
      </c>
      <c r="F131" s="5" t="n">
        <v>4</v>
      </c>
      <c r="G131" s="5" t="n">
        <v>16</v>
      </c>
      <c r="H131" s="5" t="n">
        <v>0</v>
      </c>
      <c r="I131" s="5" t="n">
        <v>523</v>
      </c>
      <c r="J131" s="5" t="n">
        <v>7</v>
      </c>
      <c r="K131" s="6" t="n">
        <v>74.7142857142857</v>
      </c>
      <c r="L131" s="7" t="n">
        <v>74.7142857142857</v>
      </c>
      <c r="M131" s="5" t="str">
        <f aca="false">IF(K131="no cation","",IF(L131="","non-candidate",""))</f>
        <v/>
      </c>
      <c r="N131" s="5" t="str">
        <f aca="false">IF(M131="","",CONCATENATE("[",IF(M131="","",CONCATENATE("Al",IF(D131&gt;1,VALUE(D131),""),IF(E131=0,"",CONCATENATE(" O",IF(E131&gt;1,VALUE(E131),""))),IF(F131=0,"",CONCATENATE("(OH)",IF(F131&gt;1,VALUE(F131),""))),IF(G131=0,"",CONCATENATE("(OH2)",IF(G131&gt;1,VALUE(G131),""))))),"]",IF(M131="","",IF(J131&gt;1,(CONCATENATE(VALUE(J131),"+")),"+"))))</f>
        <v/>
      </c>
    </row>
    <row r="132" s="4" customFormat="true" ht="14.05" hidden="false" customHeight="false" outlineLevel="0" collapsed="false">
      <c r="A132" s="5" t="n">
        <v>6</v>
      </c>
      <c r="B132" s="5" t="n">
        <v>0</v>
      </c>
      <c r="C132" s="5" t="n">
        <v>0</v>
      </c>
      <c r="D132" s="5" t="n">
        <v>5</v>
      </c>
      <c r="E132" s="5" t="n">
        <v>4</v>
      </c>
      <c r="F132" s="5" t="n">
        <v>0</v>
      </c>
      <c r="G132" s="5" t="n">
        <v>18</v>
      </c>
      <c r="H132" s="5" t="n">
        <v>0</v>
      </c>
      <c r="I132" s="5" t="n">
        <v>523</v>
      </c>
      <c r="J132" s="5" t="n">
        <v>7</v>
      </c>
      <c r="K132" s="6" t="n">
        <v>74.7142857142857</v>
      </c>
      <c r="L132" s="7" t="n">
        <v>74.7142857142857</v>
      </c>
      <c r="M132" s="5" t="str">
        <f aca="false">IF(K132="no cation","",IF(L132="","non-candidate",""))</f>
        <v/>
      </c>
      <c r="N132" s="5" t="str">
        <f aca="false">IF(M132="","",CONCATENATE("[",IF(M132="","",CONCATENATE("Al",IF(D132&gt;1,VALUE(D132),""),IF(E132=0,"",CONCATENATE(" O",IF(E132&gt;1,VALUE(E132),""))),IF(F132=0,"",CONCATENATE("(OH)",IF(F132&gt;1,VALUE(F132),""))),IF(G132=0,"",CONCATENATE("(OH2)",IF(G132&gt;1,VALUE(G132),""))))),"]",IF(M132="","",IF(J132&gt;1,(CONCATENATE(VALUE(J132),"+")),"+"))))</f>
        <v/>
      </c>
    </row>
    <row r="133" s="4" customFormat="true" ht="14.05" hidden="false" customHeight="false" outlineLevel="0" collapsed="false">
      <c r="A133" s="5" t="n">
        <v>6</v>
      </c>
      <c r="B133" s="5" t="n">
        <v>0</v>
      </c>
      <c r="C133" s="5" t="n">
        <v>0</v>
      </c>
      <c r="D133" s="5" t="n">
        <v>2</v>
      </c>
      <c r="E133" s="5" t="n">
        <v>0</v>
      </c>
      <c r="F133" s="5" t="n">
        <v>3</v>
      </c>
      <c r="G133" s="5" t="n">
        <v>7</v>
      </c>
      <c r="H133" s="5" t="n">
        <v>0</v>
      </c>
      <c r="I133" s="5" t="n">
        <v>231</v>
      </c>
      <c r="J133" s="5" t="n">
        <v>3</v>
      </c>
      <c r="K133" s="6" t="n">
        <v>77</v>
      </c>
      <c r="L133" s="7" t="n">
        <v>77</v>
      </c>
      <c r="M133" s="5" t="str">
        <f aca="false">IF(K133="no cation","",IF(L133="","non-candidate",""))</f>
        <v/>
      </c>
      <c r="N133" s="5" t="str">
        <f aca="false">IF(M133="","",CONCATENATE("[",IF(M133="","",CONCATENATE("Al",IF(D133&gt;1,VALUE(D133),""),IF(E133=0,"",CONCATENATE(" O",IF(E133&gt;1,VALUE(E133),""))),IF(F133=0,"",CONCATENATE("(OH)",IF(F133&gt;1,VALUE(F133),""))),IF(G133=0,"",CONCATENATE("(OH2)",IF(G133&gt;1,VALUE(G133),""))))),"]",IF(M133="","",IF(J133&gt;1,(CONCATENATE(VALUE(J133),"+")),"+"))))</f>
        <v/>
      </c>
    </row>
    <row r="134" s="4" customFormat="true" ht="14.05" hidden="false" customHeight="false" outlineLevel="0" collapsed="false">
      <c r="A134" s="5" t="n">
        <v>6</v>
      </c>
      <c r="B134" s="5" t="n">
        <v>0</v>
      </c>
      <c r="C134" s="5" t="n">
        <v>0</v>
      </c>
      <c r="D134" s="5" t="n">
        <v>6</v>
      </c>
      <c r="E134" s="5" t="n">
        <v>0</v>
      </c>
      <c r="F134" s="5" t="n">
        <v>10</v>
      </c>
      <c r="G134" s="5" t="n">
        <v>16</v>
      </c>
      <c r="H134" s="5" t="n">
        <v>0</v>
      </c>
      <c r="I134" s="5" t="n">
        <v>620</v>
      </c>
      <c r="J134" s="5" t="n">
        <v>8</v>
      </c>
      <c r="K134" s="6" t="n">
        <v>77.5</v>
      </c>
      <c r="L134" s="7" t="n">
        <v>77.5</v>
      </c>
      <c r="M134" s="5" t="str">
        <f aca="false">IF(K134="no cation","",IF(L134="","non-candidate",""))</f>
        <v/>
      </c>
      <c r="N134" s="5" t="str">
        <f aca="false">IF(M134="","",CONCATENATE("[",IF(M134="","",CONCATENATE("Al",IF(D134&gt;1,VALUE(D134),""),IF(E134=0,"",CONCATENATE(" O",IF(E134&gt;1,VALUE(E134),""))),IF(F134=0,"",CONCATENATE("(OH)",IF(F134&gt;1,VALUE(F134),""))),IF(G134=0,"",CONCATENATE("(OH2)",IF(G134&gt;1,VALUE(G134),""))))),"]",IF(M134="","",IF(J134&gt;1,(CONCATENATE(VALUE(J134),"+")),"+"))))</f>
        <v/>
      </c>
    </row>
    <row r="135" s="4" customFormat="true" ht="14.05" hidden="false" customHeight="false" outlineLevel="0" collapsed="false">
      <c r="A135" s="5" t="n">
        <v>6</v>
      </c>
      <c r="B135" s="5" t="n">
        <v>0</v>
      </c>
      <c r="C135" s="5" t="n">
        <v>0</v>
      </c>
      <c r="D135" s="5" t="n">
        <v>6</v>
      </c>
      <c r="E135" s="5" t="n">
        <v>2</v>
      </c>
      <c r="F135" s="5" t="n">
        <v>6</v>
      </c>
      <c r="G135" s="5" t="n">
        <v>18</v>
      </c>
      <c r="H135" s="5" t="n">
        <v>0</v>
      </c>
      <c r="I135" s="5" t="n">
        <v>620</v>
      </c>
      <c r="J135" s="5" t="n">
        <v>8</v>
      </c>
      <c r="K135" s="6" t="n">
        <v>77.5</v>
      </c>
      <c r="L135" s="7" t="n">
        <v>77.5</v>
      </c>
      <c r="M135" s="5" t="str">
        <f aca="false">IF(K135="no cation","",IF(L135="","non-candidate",""))</f>
        <v/>
      </c>
      <c r="N135" s="5" t="str">
        <f aca="false">IF(M135="","",CONCATENATE("[",IF(M135="","",CONCATENATE("Al",IF(D135&gt;1,VALUE(D135),""),IF(E135=0,"",CONCATENATE(" O",IF(E135&gt;1,VALUE(E135),""))),IF(F135=0,"",CONCATENATE("(OH)",IF(F135&gt;1,VALUE(F135),""))),IF(G135=0,"",CONCATENATE("(OH2)",IF(G135&gt;1,VALUE(G135),""))))),"]",IF(M135="","",IF(J135&gt;1,(CONCATENATE(VALUE(J135),"+")),"+"))))</f>
        <v/>
      </c>
    </row>
    <row r="136" s="4" customFormat="true" ht="14.05" hidden="false" customHeight="false" outlineLevel="0" collapsed="false">
      <c r="A136" s="5" t="n">
        <v>6</v>
      </c>
      <c r="B136" s="5" t="n">
        <v>0</v>
      </c>
      <c r="C136" s="5" t="n">
        <v>0</v>
      </c>
      <c r="D136" s="5" t="n">
        <v>6</v>
      </c>
      <c r="E136" s="5" t="n">
        <v>4</v>
      </c>
      <c r="F136" s="5" t="n">
        <v>2</v>
      </c>
      <c r="G136" s="5" t="n">
        <v>20</v>
      </c>
      <c r="H136" s="5" t="n">
        <v>0</v>
      </c>
      <c r="I136" s="5" t="n">
        <v>620</v>
      </c>
      <c r="J136" s="5" t="n">
        <v>8</v>
      </c>
      <c r="K136" s="6" t="n">
        <v>77.5</v>
      </c>
      <c r="L136" s="7" t="n">
        <v>77.5</v>
      </c>
      <c r="M136" s="5" t="str">
        <f aca="false">IF(K136="no cation","",IF(L136="","non-candidate",""))</f>
        <v/>
      </c>
      <c r="N136" s="5" t="str">
        <f aca="false">IF(M136="","",CONCATENATE("[",IF(M136="","",CONCATENATE("Al",IF(D136&gt;1,VALUE(D136),""),IF(E136=0,"",CONCATENATE(" O",IF(E136&gt;1,VALUE(E136),""))),IF(F136=0,"",CONCATENATE("(OH)",IF(F136&gt;1,VALUE(F136),""))),IF(G136=0,"",CONCATENATE("(OH2)",IF(G136&gt;1,VALUE(G136),""))))),"]",IF(M136="","",IF(J136&gt;1,(CONCATENATE(VALUE(J136),"+")),"+"))))</f>
        <v/>
      </c>
    </row>
    <row r="137" s="4" customFormat="true" ht="14.05" hidden="false" customHeight="false" outlineLevel="0" collapsed="false">
      <c r="A137" s="5" t="n">
        <v>4</v>
      </c>
      <c r="B137" s="5" t="n">
        <v>0</v>
      </c>
      <c r="C137" s="5" t="n">
        <v>0</v>
      </c>
      <c r="D137" s="5" t="n">
        <v>2</v>
      </c>
      <c r="E137" s="5" t="n">
        <v>0</v>
      </c>
      <c r="F137" s="5" t="n">
        <v>4</v>
      </c>
      <c r="G137" s="5" t="n">
        <v>2</v>
      </c>
      <c r="H137" s="5" t="n">
        <v>0</v>
      </c>
      <c r="I137" s="5" t="n">
        <v>158</v>
      </c>
      <c r="J137" s="5" t="n">
        <v>2</v>
      </c>
      <c r="K137" s="6" t="n">
        <v>79</v>
      </c>
      <c r="L137" s="7" t="n">
        <v>79</v>
      </c>
      <c r="M137" s="5" t="str">
        <f aca="false">IF(K137="no cation","",IF(L137="","non-candidate",""))</f>
        <v/>
      </c>
      <c r="N137" s="5" t="str">
        <f aca="false">IF(M137="","",CONCATENATE("[",IF(M137="","",CONCATENATE("Al",IF(D137&gt;1,VALUE(D137),""),IF(E137=0,"",CONCATENATE(" O",IF(E137&gt;1,VALUE(E137),""))),IF(F137=0,"",CONCATENATE("(OH)",IF(F137&gt;1,VALUE(F137),""))),IF(G137=0,"",CONCATENATE("(OH2)",IF(G137&gt;1,VALUE(G137),""))))),"]",IF(M137="","",IF(J137&gt;1,(CONCATENATE(VALUE(J137),"+")),"+"))))</f>
        <v/>
      </c>
    </row>
    <row r="138" s="4" customFormat="true" ht="14.05" hidden="false" customHeight="false" outlineLevel="0" collapsed="false">
      <c r="A138" s="5" t="n">
        <v>4</v>
      </c>
      <c r="B138" s="5" t="n">
        <v>0</v>
      </c>
      <c r="C138" s="5" t="n">
        <v>0</v>
      </c>
      <c r="D138" s="5" t="n">
        <v>2</v>
      </c>
      <c r="E138" s="3" t="n">
        <v>2</v>
      </c>
      <c r="F138" s="5" t="n">
        <v>0</v>
      </c>
      <c r="G138" s="5" t="n">
        <v>4</v>
      </c>
      <c r="H138" s="5" t="n">
        <v>0</v>
      </c>
      <c r="I138" s="5" t="n">
        <v>158</v>
      </c>
      <c r="J138" s="5" t="n">
        <v>2</v>
      </c>
      <c r="K138" s="6" t="n">
        <v>79</v>
      </c>
      <c r="L138" s="7" t="n">
        <v>79</v>
      </c>
      <c r="M138" s="5" t="str">
        <f aca="false">IF(K138="no cation","",IF(L138="","non-candidate",""))</f>
        <v/>
      </c>
      <c r="N138" s="5" t="str">
        <f aca="false">IF(M138="","",CONCATENATE("[",IF(M138="","",CONCATENATE("Al",IF(D138&gt;1,VALUE(D138),""),IF(E138=0,"",CONCATENATE(" O",IF(E138&gt;1,VALUE(E138),""))),IF(F138=0,"",CONCATENATE("(OH)",IF(F138&gt;1,VALUE(F138),""))),IF(G138=0,"",CONCATENATE("(OH2)",IF(G138&gt;1,VALUE(G138),""))))),"]",IF(M138="","",IF(J138&gt;1,(CONCATENATE(VALUE(J138),"+")),"+"))))</f>
        <v/>
      </c>
    </row>
    <row r="139" s="4" customFormat="true" ht="14.05" hidden="false" customHeight="false" outlineLevel="0" collapsed="false">
      <c r="A139" s="5" t="n">
        <v>4</v>
      </c>
      <c r="B139" s="5" t="n">
        <v>0</v>
      </c>
      <c r="C139" s="5" t="n">
        <v>0</v>
      </c>
      <c r="D139" s="5" t="n">
        <v>6</v>
      </c>
      <c r="E139" s="5" t="n">
        <v>0</v>
      </c>
      <c r="F139" s="5" t="n">
        <v>13</v>
      </c>
      <c r="G139" s="5" t="n">
        <v>1</v>
      </c>
      <c r="H139" s="5" t="n">
        <v>0</v>
      </c>
      <c r="I139" s="5" t="n">
        <v>401</v>
      </c>
      <c r="J139" s="5" t="n">
        <v>5</v>
      </c>
      <c r="K139" s="6" t="n">
        <v>80.2</v>
      </c>
      <c r="L139" s="7" t="n">
        <v>80.2</v>
      </c>
      <c r="M139" s="5" t="str">
        <f aca="false">IF(K139="no cation","",IF(L139="","non-candidate",""))</f>
        <v/>
      </c>
      <c r="N139" s="5" t="str">
        <f aca="false">IF(M139="","",CONCATENATE("[",IF(M139="","",CONCATENATE("Al",IF(D139&gt;1,VALUE(D139),""),IF(E139=0,"",CONCATENATE(" O",IF(E139&gt;1,VALUE(E139),""))),IF(F139=0,"",CONCATENATE("(OH)",IF(F139&gt;1,VALUE(F139),""))),IF(G139=0,"",CONCATENATE("(OH2)",IF(G139&gt;1,VALUE(G139),""))))),"]",IF(M139="","",IF(J139&gt;1,(CONCATENATE(VALUE(J139),"+")),"+"))))</f>
        <v/>
      </c>
    </row>
    <row r="140" s="4" customFormat="true" ht="14.05" hidden="false" customHeight="false" outlineLevel="0" collapsed="false">
      <c r="A140" s="5" t="n">
        <v>4</v>
      </c>
      <c r="B140" s="5" t="n">
        <v>0</v>
      </c>
      <c r="C140" s="5" t="n">
        <v>0</v>
      </c>
      <c r="D140" s="5" t="n">
        <v>6</v>
      </c>
      <c r="E140" s="5" t="n">
        <v>2</v>
      </c>
      <c r="F140" s="5" t="n">
        <v>9</v>
      </c>
      <c r="G140" s="5" t="n">
        <v>3</v>
      </c>
      <c r="H140" s="5" t="n">
        <v>0</v>
      </c>
      <c r="I140" s="5" t="n">
        <v>401</v>
      </c>
      <c r="J140" s="5" t="n">
        <v>5</v>
      </c>
      <c r="K140" s="6" t="n">
        <v>80.2</v>
      </c>
      <c r="L140" s="7" t="n">
        <v>80.2</v>
      </c>
      <c r="M140" s="5" t="str">
        <f aca="false">IF(K140="no cation","",IF(L140="","non-candidate",""))</f>
        <v/>
      </c>
      <c r="N140" s="5" t="str">
        <f aca="false">IF(M140="","",CONCATENATE("[",IF(M140="","",CONCATENATE("Al",IF(D140&gt;1,VALUE(D140),""),IF(E140=0,"",CONCATENATE(" O",IF(E140&gt;1,VALUE(E140),""))),IF(F140=0,"",CONCATENATE("(OH)",IF(F140&gt;1,VALUE(F140),""))),IF(G140=0,"",CONCATENATE("(OH2)",IF(G140&gt;1,VALUE(G140),""))))),"]",IF(M140="","",IF(J140&gt;1,(CONCATENATE(VALUE(J140),"+")),"+"))))</f>
        <v/>
      </c>
    </row>
    <row r="141" s="4" customFormat="true" ht="14.05" hidden="false" customHeight="false" outlineLevel="0" collapsed="false">
      <c r="A141" s="5" t="n">
        <v>4</v>
      </c>
      <c r="B141" s="5" t="n">
        <v>0</v>
      </c>
      <c r="C141" s="5" t="n">
        <v>0</v>
      </c>
      <c r="D141" s="5" t="n">
        <v>6</v>
      </c>
      <c r="E141" s="5" t="n">
        <v>4</v>
      </c>
      <c r="F141" s="5" t="n">
        <v>5</v>
      </c>
      <c r="G141" s="5" t="n">
        <v>5</v>
      </c>
      <c r="H141" s="5" t="n">
        <v>0</v>
      </c>
      <c r="I141" s="5" t="n">
        <v>401</v>
      </c>
      <c r="J141" s="5" t="n">
        <v>5</v>
      </c>
      <c r="K141" s="6" t="n">
        <v>80.2</v>
      </c>
      <c r="L141" s="7" t="n">
        <v>80.2</v>
      </c>
      <c r="M141" s="5" t="str">
        <f aca="false">IF(K141="no cation","",IF(L141="","non-candidate",""))</f>
        <v/>
      </c>
      <c r="N141" s="5" t="str">
        <f aca="false">IF(M141="","",CONCATENATE("[",IF(M141="","",CONCATENATE("Al",IF(D141&gt;1,VALUE(D141),""),IF(E141=0,"",CONCATENATE(" O",IF(E141&gt;1,VALUE(E141),""))),IF(F141=0,"",CONCATENATE("(OH)",IF(F141&gt;1,VALUE(F141),""))),IF(G141=0,"",CONCATENATE("(OH2)",IF(G141&gt;1,VALUE(G141),""))))),"]",IF(M141="","",IF(J141&gt;1,(CONCATENATE(VALUE(J141),"+")),"+"))))</f>
        <v/>
      </c>
    </row>
    <row r="142" s="4" customFormat="true" ht="14.05" hidden="false" customHeight="false" outlineLevel="0" collapsed="false">
      <c r="A142" s="5" t="n">
        <v>4</v>
      </c>
      <c r="B142" s="5" t="n">
        <v>0</v>
      </c>
      <c r="C142" s="5" t="n">
        <v>0</v>
      </c>
      <c r="D142" s="5" t="n">
        <v>6</v>
      </c>
      <c r="E142" s="5" t="n">
        <v>6</v>
      </c>
      <c r="F142" s="5" t="n">
        <v>1</v>
      </c>
      <c r="G142" s="5" t="n">
        <v>7</v>
      </c>
      <c r="H142" s="5" t="n">
        <v>0</v>
      </c>
      <c r="I142" s="5" t="n">
        <v>401</v>
      </c>
      <c r="J142" s="5" t="n">
        <v>5</v>
      </c>
      <c r="K142" s="6" t="n">
        <v>80.2</v>
      </c>
      <c r="L142" s="7" t="n">
        <v>80.2</v>
      </c>
      <c r="M142" s="5" t="str">
        <f aca="false">IF(K142="no cation","",IF(L142="","non-candidate",""))</f>
        <v/>
      </c>
      <c r="N142" s="5" t="str">
        <f aca="false">IF(M142="","",CONCATENATE("[",IF(M142="","",CONCATENATE("Al",IF(D142&gt;1,VALUE(D142),""),IF(E142=0,"",CONCATENATE(" O",IF(E142&gt;1,VALUE(E142),""))),IF(F142=0,"",CONCATENATE("(OH)",IF(F142&gt;1,VALUE(F142),""))),IF(G142=0,"",CONCATENATE("(OH2)",IF(G142&gt;1,VALUE(G142),""))))),"]",IF(M142="","",IF(J142&gt;1,(CONCATENATE(VALUE(J142),"+")),"+"))))</f>
        <v/>
      </c>
    </row>
    <row r="143" s="4" customFormat="true" ht="14.05" hidden="false" customHeight="false" outlineLevel="0" collapsed="false">
      <c r="A143" s="3" t="n">
        <v>6</v>
      </c>
      <c r="B143" s="5" t="n">
        <v>0</v>
      </c>
      <c r="C143" s="5" t="n">
        <v>0</v>
      </c>
      <c r="D143" s="3" t="n">
        <v>3</v>
      </c>
      <c r="E143" s="3" t="n">
        <v>0</v>
      </c>
      <c r="F143" s="5" t="n">
        <v>5</v>
      </c>
      <c r="G143" s="5" t="n">
        <v>9</v>
      </c>
      <c r="H143" s="5" t="n">
        <v>0</v>
      </c>
      <c r="I143" s="5" t="n">
        <v>328</v>
      </c>
      <c r="J143" s="5" t="n">
        <v>4</v>
      </c>
      <c r="K143" s="6" t="n">
        <v>82</v>
      </c>
      <c r="L143" s="7" t="n">
        <v>82</v>
      </c>
      <c r="M143" s="5" t="str">
        <f aca="false">IF(K143="no cation","",IF(L143="","non-candidate",""))</f>
        <v/>
      </c>
      <c r="N143" s="5" t="str">
        <f aca="false">IF(M143="","",CONCATENATE("[",IF(M143="","",CONCATENATE("Al",IF(D143&gt;1,VALUE(D143),""),IF(E143=0,"",CONCATENATE(" O",IF(E143&gt;1,VALUE(E143),""))),IF(F143=0,"",CONCATENATE("(OH)",IF(F143&gt;1,VALUE(F143),""))),IF(G143=0,"",CONCATENATE("(OH2)",IF(G143&gt;1,VALUE(G143),""))))),"]",IF(M143="","",IF(J143&gt;1,(CONCATENATE(VALUE(J143),"+")),"+"))))</f>
        <v/>
      </c>
    </row>
    <row r="144" s="4" customFormat="true" ht="14.05" hidden="false" customHeight="false" outlineLevel="0" collapsed="false">
      <c r="A144" s="3" t="n">
        <v>6</v>
      </c>
      <c r="B144" s="5" t="n">
        <v>0</v>
      </c>
      <c r="C144" s="5" t="n">
        <v>0</v>
      </c>
      <c r="D144" s="3" t="n">
        <v>3</v>
      </c>
      <c r="E144" s="3" t="n">
        <v>2</v>
      </c>
      <c r="F144" s="5" t="n">
        <v>1</v>
      </c>
      <c r="G144" s="5" t="n">
        <v>11</v>
      </c>
      <c r="H144" s="5" t="n">
        <v>0</v>
      </c>
      <c r="I144" s="5" t="n">
        <v>328</v>
      </c>
      <c r="J144" s="5" t="n">
        <v>4</v>
      </c>
      <c r="K144" s="6" t="n">
        <v>82</v>
      </c>
      <c r="L144" s="7" t="n">
        <v>82</v>
      </c>
      <c r="M144" s="5" t="str">
        <f aca="false">IF(K144="no cation","",IF(L144="","non-candidate",""))</f>
        <v/>
      </c>
      <c r="N144" s="5" t="str">
        <f aca="false">IF(M144="","",CONCATENATE("[",IF(M144="","",CONCATENATE("Al",IF(D144&gt;1,VALUE(D144),""),IF(E144=0,"",CONCATENATE(" O",IF(E144&gt;1,VALUE(E144),""))),IF(F144=0,"",CONCATENATE("(OH)",IF(F144&gt;1,VALUE(F144),""))),IF(G144=0,"",CONCATENATE("(OH2)",IF(G144&gt;1,VALUE(G144),""))))),"]",IF(M144="","",IF(J144&gt;1,(CONCATENATE(VALUE(J144),"+")),"+"))))</f>
        <v/>
      </c>
    </row>
    <row r="145" s="4" customFormat="true" ht="14.05" hidden="false" customHeight="false" outlineLevel="0" collapsed="false">
      <c r="A145" s="5" t="n">
        <v>4</v>
      </c>
      <c r="B145" s="5" t="n">
        <v>0</v>
      </c>
      <c r="C145" s="5" t="n">
        <v>0</v>
      </c>
      <c r="D145" s="5" t="n">
        <v>5</v>
      </c>
      <c r="E145" s="5" t="n">
        <v>0</v>
      </c>
      <c r="F145" s="5" t="n">
        <v>11</v>
      </c>
      <c r="G145" s="5" t="n">
        <v>1</v>
      </c>
      <c r="H145" s="5" t="n">
        <v>0</v>
      </c>
      <c r="I145" s="5" t="n">
        <v>340</v>
      </c>
      <c r="J145" s="5" t="n">
        <v>4</v>
      </c>
      <c r="K145" s="6" t="n">
        <v>85</v>
      </c>
      <c r="L145" s="7" t="n">
        <v>85</v>
      </c>
      <c r="M145" s="5" t="str">
        <f aca="false">IF(K145="no cation","",IF(L145="","non-candidate",""))</f>
        <v/>
      </c>
      <c r="N145" s="5" t="str">
        <f aca="false">IF(M145="","",CONCATENATE("[",IF(M145="","",CONCATENATE("Al",IF(D145&gt;1,VALUE(D145),""),IF(E145=0,"",CONCATENATE(" O",IF(E145&gt;1,VALUE(E145),""))),IF(F145=0,"",CONCATENATE("(OH)",IF(F145&gt;1,VALUE(F145),""))),IF(G145=0,"",CONCATENATE("(OH2)",IF(G145&gt;1,VALUE(G145),""))))),"]",IF(M145="","",IF(J145&gt;1,(CONCATENATE(VALUE(J145),"+")),"+"))))</f>
        <v/>
      </c>
    </row>
    <row r="146" s="4" customFormat="true" ht="14.05" hidden="false" customHeight="false" outlineLevel="0" collapsed="false">
      <c r="A146" s="5" t="n">
        <v>4</v>
      </c>
      <c r="B146" s="5" t="n">
        <v>0</v>
      </c>
      <c r="C146" s="5" t="n">
        <v>0</v>
      </c>
      <c r="D146" s="5" t="n">
        <v>5</v>
      </c>
      <c r="E146" s="5" t="n">
        <v>2</v>
      </c>
      <c r="F146" s="5" t="n">
        <v>7</v>
      </c>
      <c r="G146" s="5" t="n">
        <v>3</v>
      </c>
      <c r="H146" s="5" t="n">
        <v>0</v>
      </c>
      <c r="I146" s="5" t="n">
        <v>340</v>
      </c>
      <c r="J146" s="5" t="n">
        <v>4</v>
      </c>
      <c r="K146" s="6" t="n">
        <v>85</v>
      </c>
      <c r="L146" s="7" t="n">
        <v>85</v>
      </c>
      <c r="M146" s="5" t="str">
        <f aca="false">IF(K146="no cation","",IF(L146="","non-candidate",""))</f>
        <v/>
      </c>
      <c r="N146" s="5" t="str">
        <f aca="false">IF(M146="","",CONCATENATE("[",IF(M146="","",CONCATENATE("Al",IF(D146&gt;1,VALUE(D146),""),IF(E146=0,"",CONCATENATE(" O",IF(E146&gt;1,VALUE(E146),""))),IF(F146=0,"",CONCATENATE("(OH)",IF(F146&gt;1,VALUE(F146),""))),IF(G146=0,"",CONCATENATE("(OH2)",IF(G146&gt;1,VALUE(G146),""))))),"]",IF(M146="","",IF(J146&gt;1,(CONCATENATE(VALUE(J146),"+")),"+"))))</f>
        <v/>
      </c>
    </row>
    <row r="147" s="4" customFormat="true" ht="14.05" hidden="false" customHeight="false" outlineLevel="0" collapsed="false">
      <c r="A147" s="5" t="n">
        <v>4</v>
      </c>
      <c r="B147" s="5" t="n">
        <v>0</v>
      </c>
      <c r="C147" s="5" t="n">
        <v>0</v>
      </c>
      <c r="D147" s="5" t="n">
        <v>5</v>
      </c>
      <c r="E147" s="5" t="n">
        <v>4</v>
      </c>
      <c r="F147" s="5" t="n">
        <v>3</v>
      </c>
      <c r="G147" s="5" t="n">
        <v>5</v>
      </c>
      <c r="H147" s="5" t="n">
        <v>0</v>
      </c>
      <c r="I147" s="5" t="n">
        <v>340</v>
      </c>
      <c r="J147" s="5" t="n">
        <v>4</v>
      </c>
      <c r="K147" s="6" t="n">
        <v>85</v>
      </c>
      <c r="L147" s="7" t="n">
        <v>85</v>
      </c>
      <c r="M147" s="5" t="str">
        <f aca="false">IF(K147="no cation","",IF(L147="","non-candidate",""))</f>
        <v/>
      </c>
      <c r="N147" s="5" t="str">
        <f aca="false">IF(M147="","",CONCATENATE("[",IF(M147="","",CONCATENATE("Al",IF(D147&gt;1,VALUE(D147),""),IF(E147=0,"",CONCATENATE(" O",IF(E147&gt;1,VALUE(E147),""))),IF(F147=0,"",CONCATENATE("(OH)",IF(F147&gt;1,VALUE(F147),""))),IF(G147=0,"",CONCATENATE("(OH2)",IF(G147&gt;1,VALUE(G147),""))))),"]",IF(M147="","",IF(J147&gt;1,(CONCATENATE(VALUE(J147),"+")),"+"))))</f>
        <v/>
      </c>
    </row>
    <row r="148" s="4" customFormat="true" ht="14.05" hidden="false" customHeight="false" outlineLevel="0" collapsed="false">
      <c r="A148" s="5" t="n">
        <v>6</v>
      </c>
      <c r="B148" s="5" t="n">
        <v>0</v>
      </c>
      <c r="C148" s="5" t="n">
        <v>0</v>
      </c>
      <c r="D148" s="5" t="n">
        <v>4</v>
      </c>
      <c r="E148" s="5" t="n">
        <v>0</v>
      </c>
      <c r="F148" s="5" t="n">
        <v>7</v>
      </c>
      <c r="G148" s="5" t="n">
        <v>11</v>
      </c>
      <c r="H148" s="5" t="n">
        <v>0</v>
      </c>
      <c r="I148" s="5" t="n">
        <v>425</v>
      </c>
      <c r="J148" s="5" t="n">
        <v>5</v>
      </c>
      <c r="K148" s="6" t="n">
        <v>85</v>
      </c>
      <c r="L148" s="7" t="n">
        <v>85</v>
      </c>
      <c r="M148" s="5" t="str">
        <f aca="false">IF(K148="no cation","",IF(L148="","non-candidate",""))</f>
        <v/>
      </c>
      <c r="N148" s="5" t="str">
        <f aca="false">IF(M148="","",CONCATENATE("[",IF(M148="","",CONCATENATE("Al",IF(D148&gt;1,VALUE(D148),""),IF(E148=0,"",CONCATENATE(" O",IF(E148&gt;1,VALUE(E148),""))),IF(F148=0,"",CONCATENATE("(OH)",IF(F148&gt;1,VALUE(F148),""))),IF(G148=0,"",CONCATENATE("(OH2)",IF(G148&gt;1,VALUE(G148),""))))),"]",IF(M148="","",IF(J148&gt;1,(CONCATENATE(VALUE(J148),"+")),"+"))))</f>
        <v/>
      </c>
    </row>
    <row r="149" s="4" customFormat="true" ht="14.05" hidden="false" customHeight="false" outlineLevel="0" collapsed="false">
      <c r="A149" s="5" t="n">
        <v>6</v>
      </c>
      <c r="B149" s="5" t="n">
        <v>0</v>
      </c>
      <c r="C149" s="5" t="n">
        <v>0</v>
      </c>
      <c r="D149" s="5" t="n">
        <v>5</v>
      </c>
      <c r="E149" s="5" t="n">
        <v>0</v>
      </c>
      <c r="F149" s="5" t="n">
        <v>9</v>
      </c>
      <c r="G149" s="5" t="n">
        <v>13</v>
      </c>
      <c r="H149" s="5" t="n">
        <v>0</v>
      </c>
      <c r="I149" s="5" t="n">
        <v>522</v>
      </c>
      <c r="J149" s="5" t="n">
        <v>6</v>
      </c>
      <c r="K149" s="6" t="n">
        <v>87</v>
      </c>
      <c r="L149" s="7" t="n">
        <v>87</v>
      </c>
      <c r="M149" s="5" t="str">
        <f aca="false">IF(K149="no cation","",IF(L149="","non-candidate",""))</f>
        <v/>
      </c>
      <c r="N149" s="5" t="str">
        <f aca="false">IF(M149="","",CONCATENATE("[",IF(M149="","",CONCATENATE("Al",IF(D149&gt;1,VALUE(D149),""),IF(E149=0,"",CONCATENATE(" O",IF(E149&gt;1,VALUE(E149),""))),IF(F149=0,"",CONCATENATE("(OH)",IF(F149&gt;1,VALUE(F149),""))),IF(G149=0,"",CONCATENATE("(OH2)",IF(G149&gt;1,VALUE(G149),""))))),"]",IF(M149="","",IF(J149&gt;1,(CONCATENATE(VALUE(J149),"+")),"+"))))</f>
        <v/>
      </c>
    </row>
    <row r="150" s="4" customFormat="true" ht="14.05" hidden="false" customHeight="false" outlineLevel="0" collapsed="false">
      <c r="A150" s="5" t="n">
        <v>6</v>
      </c>
      <c r="B150" s="5" t="n">
        <v>0</v>
      </c>
      <c r="C150" s="5" t="n">
        <v>0</v>
      </c>
      <c r="D150" s="5" t="n">
        <v>5</v>
      </c>
      <c r="E150" s="5" t="n">
        <v>2</v>
      </c>
      <c r="F150" s="5" t="n">
        <v>5</v>
      </c>
      <c r="G150" s="5" t="n">
        <v>15</v>
      </c>
      <c r="H150" s="5" t="n">
        <v>0</v>
      </c>
      <c r="I150" s="5" t="n">
        <v>522</v>
      </c>
      <c r="J150" s="5" t="n">
        <v>6</v>
      </c>
      <c r="K150" s="6" t="n">
        <v>87</v>
      </c>
      <c r="L150" s="7" t="n">
        <v>87</v>
      </c>
      <c r="M150" s="5" t="str">
        <f aca="false">IF(K150="no cation","",IF(L150="","non-candidate",""))</f>
        <v/>
      </c>
      <c r="N150" s="5" t="str">
        <f aca="false">IF(M150="","",CONCATENATE("[",IF(M150="","",CONCATENATE("Al",IF(D150&gt;1,VALUE(D150),""),IF(E150=0,"",CONCATENATE(" O",IF(E150&gt;1,VALUE(E150),""))),IF(F150=0,"",CONCATENATE("(OH)",IF(F150&gt;1,VALUE(F150),""))),IF(G150=0,"",CONCATENATE("(OH2)",IF(G150&gt;1,VALUE(G150),""))))),"]",IF(M150="","",IF(J150&gt;1,(CONCATENATE(VALUE(J150),"+")),"+"))))</f>
        <v/>
      </c>
    </row>
    <row r="151" s="4" customFormat="true" ht="14.05" hidden="false" customHeight="false" outlineLevel="0" collapsed="false">
      <c r="A151" s="5" t="n">
        <v>6</v>
      </c>
      <c r="B151" s="5" t="n">
        <v>0</v>
      </c>
      <c r="C151" s="5" t="n">
        <v>0</v>
      </c>
      <c r="D151" s="5" t="n">
        <v>5</v>
      </c>
      <c r="E151" s="5" t="n">
        <v>4</v>
      </c>
      <c r="F151" s="5" t="n">
        <v>1</v>
      </c>
      <c r="G151" s="5" t="n">
        <v>17</v>
      </c>
      <c r="H151" s="5" t="n">
        <v>0</v>
      </c>
      <c r="I151" s="5" t="n">
        <v>522</v>
      </c>
      <c r="J151" s="5" t="n">
        <v>6</v>
      </c>
      <c r="K151" s="6" t="n">
        <v>87</v>
      </c>
      <c r="L151" s="7" t="n">
        <v>87</v>
      </c>
      <c r="M151" s="5" t="str">
        <f aca="false">IF(K151="no cation","",IF(L151="","non-candidate",""))</f>
        <v/>
      </c>
      <c r="N151" s="5" t="str">
        <f aca="false">IF(M151="","",CONCATENATE("[",IF(M151="","",CONCATENATE("Al",IF(D151&gt;1,VALUE(D151),""),IF(E151=0,"",CONCATENATE(" O",IF(E151&gt;1,VALUE(E151),""))),IF(F151=0,"",CONCATENATE("(OH)",IF(F151&gt;1,VALUE(F151),""))),IF(G151=0,"",CONCATENATE("(OH2)",IF(G151&gt;1,VALUE(G151),""))))),"]",IF(M151="","",IF(J151&gt;1,(CONCATENATE(VALUE(J151),"+")),"+"))))</f>
        <v/>
      </c>
    </row>
    <row r="152" s="4" customFormat="true" ht="14.05" hidden="false" customHeight="false" outlineLevel="0" collapsed="false">
      <c r="A152" s="5" t="n">
        <v>6</v>
      </c>
      <c r="B152" s="5" t="n">
        <v>0</v>
      </c>
      <c r="C152" s="5" t="n">
        <v>0</v>
      </c>
      <c r="D152" s="5" t="n">
        <v>6</v>
      </c>
      <c r="E152" s="5" t="n">
        <v>0</v>
      </c>
      <c r="F152" s="5" t="n">
        <v>11</v>
      </c>
      <c r="G152" s="5" t="n">
        <v>15</v>
      </c>
      <c r="H152" s="5" t="n">
        <v>0</v>
      </c>
      <c r="I152" s="5" t="n">
        <v>619</v>
      </c>
      <c r="J152" s="5" t="n">
        <v>7</v>
      </c>
      <c r="K152" s="6" t="n">
        <v>88.4285714285714</v>
      </c>
      <c r="L152" s="7" t="n">
        <v>88.4285714285714</v>
      </c>
      <c r="M152" s="5" t="str">
        <f aca="false">IF(K152="no cation","",IF(L152="","non-candidate",""))</f>
        <v/>
      </c>
      <c r="N152" s="5" t="str">
        <f aca="false">IF(M152="","",CONCATENATE("[",IF(M152="","",CONCATENATE("Al",IF(D152&gt;1,VALUE(D152),""),IF(E152=0,"",CONCATENATE(" O",IF(E152&gt;1,VALUE(E152),""))),IF(F152=0,"",CONCATENATE("(OH)",IF(F152&gt;1,VALUE(F152),""))),IF(G152=0,"",CONCATENATE("(OH2)",IF(G152&gt;1,VALUE(G152),""))))),"]",IF(M152="","",IF(J152&gt;1,(CONCATENATE(VALUE(J152),"+")),"+"))))</f>
        <v/>
      </c>
    </row>
    <row r="153" s="4" customFormat="true" ht="14.05" hidden="false" customHeight="false" outlineLevel="0" collapsed="false">
      <c r="A153" s="5" t="n">
        <v>6</v>
      </c>
      <c r="B153" s="5" t="n">
        <v>0</v>
      </c>
      <c r="C153" s="5" t="n">
        <v>0</v>
      </c>
      <c r="D153" s="5" t="n">
        <v>6</v>
      </c>
      <c r="E153" s="5" t="n">
        <v>2</v>
      </c>
      <c r="F153" s="5" t="n">
        <v>7</v>
      </c>
      <c r="G153" s="5" t="n">
        <v>17</v>
      </c>
      <c r="H153" s="5" t="n">
        <v>0</v>
      </c>
      <c r="I153" s="5" t="n">
        <v>619</v>
      </c>
      <c r="J153" s="5" t="n">
        <v>7</v>
      </c>
      <c r="K153" s="6" t="n">
        <v>88.4285714285714</v>
      </c>
      <c r="L153" s="7" t="n">
        <v>88.4285714285714</v>
      </c>
      <c r="M153" s="5" t="str">
        <f aca="false">IF(K153="no cation","",IF(L153="","non-candidate",""))</f>
        <v/>
      </c>
      <c r="N153" s="5" t="str">
        <f aca="false">IF(M153="","",CONCATENATE("[",IF(M153="","",CONCATENATE("Al",IF(D153&gt;1,VALUE(D153),""),IF(E153=0,"",CONCATENATE(" O",IF(E153&gt;1,VALUE(E153),""))),IF(F153=0,"",CONCATENATE("(OH)",IF(F153&gt;1,VALUE(F153),""))),IF(G153=0,"",CONCATENATE("(OH2)",IF(G153&gt;1,VALUE(G153),""))))),"]",IF(M153="","",IF(J153&gt;1,(CONCATENATE(VALUE(J153),"+")),"+"))))</f>
        <v/>
      </c>
    </row>
    <row r="154" s="4" customFormat="true" ht="14.05" hidden="false" customHeight="false" outlineLevel="0" collapsed="false">
      <c r="A154" s="5" t="n">
        <v>6</v>
      </c>
      <c r="B154" s="5" t="n">
        <v>0</v>
      </c>
      <c r="C154" s="5" t="n">
        <v>0</v>
      </c>
      <c r="D154" s="5" t="n">
        <v>6</v>
      </c>
      <c r="E154" s="5" t="n">
        <v>4</v>
      </c>
      <c r="F154" s="5" t="n">
        <v>3</v>
      </c>
      <c r="G154" s="5" t="n">
        <v>19</v>
      </c>
      <c r="H154" s="5" t="n">
        <v>0</v>
      </c>
      <c r="I154" s="5" t="n">
        <v>619</v>
      </c>
      <c r="J154" s="5" t="n">
        <v>7</v>
      </c>
      <c r="K154" s="6" t="n">
        <v>88.4285714285714</v>
      </c>
      <c r="L154" s="7" t="n">
        <v>88.4285714285714</v>
      </c>
      <c r="M154" s="5" t="str">
        <f aca="false">IF(K154="no cation","",IF(L154="","non-candidate",""))</f>
        <v/>
      </c>
      <c r="N154" s="5" t="str">
        <f aca="false">IF(M154="","",CONCATENATE("[",IF(M154="","",CONCATENATE("Al",IF(D154&gt;1,VALUE(D154),""),IF(E154=0,"",CONCATENATE(" O",IF(E154&gt;1,VALUE(E154),""))),IF(F154=0,"",CONCATENATE("(OH)",IF(F154&gt;1,VALUE(F154),""))),IF(G154=0,"",CONCATENATE("(OH2)",IF(G154&gt;1,VALUE(G154),""))))),"]",IF(M154="","",IF(J154&gt;1,(CONCATENATE(VALUE(J154),"+")),"+"))))</f>
        <v/>
      </c>
    </row>
    <row r="155" s="4" customFormat="true" ht="14.05" hidden="false" customHeight="false" outlineLevel="0" collapsed="false">
      <c r="A155" s="5" t="n">
        <v>4</v>
      </c>
      <c r="B155" s="5" t="n">
        <v>0</v>
      </c>
      <c r="C155" s="5" t="n">
        <v>0</v>
      </c>
      <c r="D155" s="5" t="n">
        <v>4</v>
      </c>
      <c r="E155" s="5" t="n">
        <v>0</v>
      </c>
      <c r="F155" s="5" t="n">
        <v>9</v>
      </c>
      <c r="G155" s="5" t="n">
        <v>1</v>
      </c>
      <c r="H155" s="5" t="n">
        <v>0</v>
      </c>
      <c r="I155" s="5" t="n">
        <v>279</v>
      </c>
      <c r="J155" s="5" t="n">
        <v>3</v>
      </c>
      <c r="K155" s="6" t="n">
        <v>93</v>
      </c>
      <c r="L155" s="7" t="n">
        <v>93</v>
      </c>
      <c r="M155" s="5" t="str">
        <f aca="false">IF(K155="no cation","",IF(L155="","non-candidate",""))</f>
        <v/>
      </c>
      <c r="N155" s="5" t="str">
        <f aca="false">IF(M155="","",CONCATENATE("[",IF(M155="","",CONCATENATE("Al",IF(D155&gt;1,VALUE(D155),""),IF(E155=0,"",CONCATENATE(" O",IF(E155&gt;1,VALUE(E155),""))),IF(F155=0,"",CONCATENATE("(OH)",IF(F155&gt;1,VALUE(F155),""))),IF(G155=0,"",CONCATENATE("(OH2)",IF(G155&gt;1,VALUE(G155),""))))),"]",IF(M155="","",IF(J155&gt;1,(CONCATENATE(VALUE(J155),"+")),"+"))))</f>
        <v/>
      </c>
    </row>
    <row r="156" s="4" customFormat="true" ht="14.05" hidden="false" customHeight="false" outlineLevel="0" collapsed="false">
      <c r="A156" s="5" t="n">
        <v>4</v>
      </c>
      <c r="B156" s="5" t="n">
        <v>0</v>
      </c>
      <c r="C156" s="5" t="n">
        <v>0</v>
      </c>
      <c r="D156" s="5" t="n">
        <v>4</v>
      </c>
      <c r="E156" s="5" t="n">
        <v>2</v>
      </c>
      <c r="F156" s="5" t="n">
        <v>5</v>
      </c>
      <c r="G156" s="5" t="n">
        <v>3</v>
      </c>
      <c r="H156" s="5" t="n">
        <v>0</v>
      </c>
      <c r="I156" s="5" t="n">
        <v>279</v>
      </c>
      <c r="J156" s="5" t="n">
        <v>3</v>
      </c>
      <c r="K156" s="6" t="n">
        <v>93</v>
      </c>
      <c r="L156" s="7" t="n">
        <v>93</v>
      </c>
      <c r="M156" s="5" t="str">
        <f aca="false">IF(K156="no cation","",IF(L156="","non-candidate",""))</f>
        <v/>
      </c>
      <c r="N156" s="5" t="str">
        <f aca="false">IF(M156="","",CONCATENATE("[",IF(M156="","",CONCATENATE("Al",IF(D156&gt;1,VALUE(D156),""),IF(E156=0,"",CONCATENATE(" O",IF(E156&gt;1,VALUE(E156),""))),IF(F156=0,"",CONCATENATE("(OH)",IF(F156&gt;1,VALUE(F156),""))),IF(G156=0,"",CONCATENATE("(OH2)",IF(G156&gt;1,VALUE(G156),""))))),"]",IF(M156="","",IF(J156&gt;1,(CONCATENATE(VALUE(J156),"+")),"+"))))</f>
        <v/>
      </c>
    </row>
    <row r="157" s="4" customFormat="true" ht="14.05" hidden="false" customHeight="false" outlineLevel="0" collapsed="false">
      <c r="A157" s="5" t="n">
        <v>4</v>
      </c>
      <c r="B157" s="5" t="n">
        <v>0</v>
      </c>
      <c r="C157" s="5" t="n">
        <v>0</v>
      </c>
      <c r="D157" s="5" t="n">
        <v>4</v>
      </c>
      <c r="E157" s="5" t="n">
        <v>4</v>
      </c>
      <c r="F157" s="5" t="n">
        <v>1</v>
      </c>
      <c r="G157" s="5" t="n">
        <v>5</v>
      </c>
      <c r="H157" s="5" t="n">
        <v>0</v>
      </c>
      <c r="I157" s="5" t="n">
        <v>279</v>
      </c>
      <c r="J157" s="5" t="n">
        <v>3</v>
      </c>
      <c r="K157" s="6" t="n">
        <v>93</v>
      </c>
      <c r="L157" s="7" t="n">
        <v>93</v>
      </c>
      <c r="M157" s="5" t="str">
        <f aca="false">IF(K157="no cation","",IF(L157="","non-candidate",""))</f>
        <v/>
      </c>
      <c r="N157" s="5" t="str">
        <f aca="false">IF(M157="","",CONCATENATE("[",IF(M157="","",CONCATENATE("Al",IF(D157&gt;1,VALUE(D157),""),IF(E157=0,"",CONCATENATE(" O",IF(E157&gt;1,VALUE(E157),""))),IF(F157=0,"",CONCATENATE("(OH)",IF(F157&gt;1,VALUE(F157),""))),IF(G157=0,"",CONCATENATE("(OH2)",IF(G157&gt;1,VALUE(G157),""))))),"]",IF(M157="","",IF(J157&gt;1,(CONCATENATE(VALUE(J157),"+")),"+"))))</f>
        <v/>
      </c>
    </row>
    <row r="158" s="4" customFormat="true" ht="14.05" hidden="false" customHeight="false" outlineLevel="0" collapsed="false">
      <c r="A158" s="5" t="n">
        <v>4</v>
      </c>
      <c r="B158" s="5" t="n">
        <v>0</v>
      </c>
      <c r="C158" s="5" t="n">
        <v>0</v>
      </c>
      <c r="D158" s="5" t="n">
        <v>1</v>
      </c>
      <c r="E158" s="5" t="n">
        <v>0</v>
      </c>
      <c r="F158" s="5" t="n">
        <v>2</v>
      </c>
      <c r="G158" s="5" t="n">
        <v>2</v>
      </c>
      <c r="H158" s="5" t="n">
        <v>0</v>
      </c>
      <c r="I158" s="5" t="n">
        <v>97</v>
      </c>
      <c r="J158" s="5" t="n">
        <v>1</v>
      </c>
      <c r="K158" s="6" t="n">
        <v>97</v>
      </c>
      <c r="L158" s="7" t="n">
        <v>97</v>
      </c>
      <c r="M158" s="5" t="s">
        <v>30</v>
      </c>
      <c r="N158" s="5" t="str">
        <f aca="false">IF(M158="","",CONCATENATE("[",IF(M158="","",CONCATENATE("Al",IF(D158&gt;1,VALUE(D158),""),IF(E158=0,"",CONCATENATE(" O",IF(E158&gt;1,VALUE(E158),""))),IF(F158=0,"",CONCATENATE("(OH)",IF(F158&gt;1,VALUE(F158),""))),IF(G158=0,"",CONCATENATE("(OH2)",IF(G158&gt;1,VALUE(G158),""))))),"]",IF(M158="","",IF(J158&gt;1,(CONCATENATE(VALUE(J158),"+")),"+"))))</f>
        <v>[Al(OH)2(OH2)2]+</v>
      </c>
    </row>
    <row r="159" s="4" customFormat="true" ht="14.05" hidden="false" customHeight="false" outlineLevel="0" collapsed="false">
      <c r="A159" s="5" t="n">
        <v>4</v>
      </c>
      <c r="B159" s="5" t="n">
        <v>0</v>
      </c>
      <c r="C159" s="5" t="n">
        <v>0</v>
      </c>
      <c r="D159" s="5" t="n">
        <v>6</v>
      </c>
      <c r="E159" s="5" t="n">
        <v>0</v>
      </c>
      <c r="F159" s="5" t="n">
        <v>14</v>
      </c>
      <c r="G159" s="5" t="n">
        <v>0</v>
      </c>
      <c r="H159" s="5" t="n">
        <v>0</v>
      </c>
      <c r="I159" s="5" t="n">
        <v>400</v>
      </c>
      <c r="J159" s="5" t="n">
        <v>4</v>
      </c>
      <c r="K159" s="6" t="n">
        <v>100</v>
      </c>
      <c r="L159" s="7" t="n">
        <v>100</v>
      </c>
      <c r="M159" s="5" t="str">
        <f aca="false">IF(K159="no cation","",IF(L159="","non-candidate",""))</f>
        <v/>
      </c>
      <c r="N159" s="5" t="str">
        <f aca="false">IF(M159="","",CONCATENATE("[",IF(M159="","",CONCATENATE("Al",IF(D159&gt;1,VALUE(D159),""),IF(E159=0,"",CONCATENATE(" O",IF(E159&gt;1,VALUE(E159),""))),IF(F159=0,"",CONCATENATE("(OH)",IF(F159&gt;1,VALUE(F159),""))),IF(G159=0,"",CONCATENATE("(OH2)",IF(G159&gt;1,VALUE(G159),""))))),"]",IF(M159="","",IF(J159&gt;1,(CONCATENATE(VALUE(J159),"+")),"+"))))</f>
        <v/>
      </c>
    </row>
    <row r="160" s="4" customFormat="true" ht="14.05" hidden="false" customHeight="false" outlineLevel="0" collapsed="false">
      <c r="A160" s="5" t="n">
        <v>4</v>
      </c>
      <c r="B160" s="5" t="n">
        <v>0</v>
      </c>
      <c r="C160" s="5" t="n">
        <v>0</v>
      </c>
      <c r="D160" s="5" t="n">
        <v>6</v>
      </c>
      <c r="E160" s="5" t="n">
        <v>2</v>
      </c>
      <c r="F160" s="5" t="n">
        <v>10</v>
      </c>
      <c r="G160" s="5" t="n">
        <v>2</v>
      </c>
      <c r="H160" s="5" t="n">
        <v>0</v>
      </c>
      <c r="I160" s="5" t="n">
        <v>400</v>
      </c>
      <c r="J160" s="5" t="n">
        <v>4</v>
      </c>
      <c r="K160" s="6" t="n">
        <v>100</v>
      </c>
      <c r="L160" s="7" t="n">
        <v>100</v>
      </c>
      <c r="M160" s="5" t="str">
        <f aca="false">IF(K160="no cation","",IF(L160="","non-candidate",""))</f>
        <v/>
      </c>
      <c r="N160" s="5" t="str">
        <f aca="false">IF(M160="","",CONCATENATE("[",IF(M160="","",CONCATENATE("Al",IF(D160&gt;1,VALUE(D160),""),IF(E160=0,"",CONCATENATE(" O",IF(E160&gt;1,VALUE(E160),""))),IF(F160=0,"",CONCATENATE("(OH)",IF(F160&gt;1,VALUE(F160),""))),IF(G160=0,"",CONCATENATE("(OH2)",IF(G160&gt;1,VALUE(G160),""))))),"]",IF(M160="","",IF(J160&gt;1,(CONCATENATE(VALUE(J160),"+")),"+"))))</f>
        <v/>
      </c>
    </row>
    <row r="161" s="4" customFormat="true" ht="14.05" hidden="false" customHeight="false" outlineLevel="0" collapsed="false">
      <c r="A161" s="5" t="n">
        <v>4</v>
      </c>
      <c r="B161" s="5" t="n">
        <v>0</v>
      </c>
      <c r="C161" s="5" t="n">
        <v>0</v>
      </c>
      <c r="D161" s="5" t="n">
        <v>6</v>
      </c>
      <c r="E161" s="5" t="n">
        <v>4</v>
      </c>
      <c r="F161" s="5" t="n">
        <v>6</v>
      </c>
      <c r="G161" s="5" t="n">
        <v>4</v>
      </c>
      <c r="H161" s="5" t="n">
        <v>0</v>
      </c>
      <c r="I161" s="5" t="n">
        <v>400</v>
      </c>
      <c r="J161" s="5" t="n">
        <v>4</v>
      </c>
      <c r="K161" s="6" t="n">
        <v>100</v>
      </c>
      <c r="L161" s="7" t="n">
        <v>100</v>
      </c>
      <c r="M161" s="5" t="str">
        <f aca="false">IF(K161="no cation","",IF(L161="","non-candidate",""))</f>
        <v/>
      </c>
      <c r="N161" s="5" t="str">
        <f aca="false">IF(M161="","",CONCATENATE("[",IF(M161="","",CONCATENATE("Al",IF(D161&gt;1,VALUE(D161),""),IF(E161=0,"",CONCATENATE(" O",IF(E161&gt;1,VALUE(E161),""))),IF(F161=0,"",CONCATENATE("(OH)",IF(F161&gt;1,VALUE(F161),""))),IF(G161=0,"",CONCATENATE("(OH2)",IF(G161&gt;1,VALUE(G161),""))))),"]",IF(M161="","",IF(J161&gt;1,(CONCATENATE(VALUE(J161),"+")),"+"))))</f>
        <v/>
      </c>
    </row>
    <row r="162" s="4" customFormat="true" ht="14.05" hidden="false" customHeight="false" outlineLevel="0" collapsed="false">
      <c r="A162" s="5" t="n">
        <v>4</v>
      </c>
      <c r="B162" s="5" t="n">
        <v>0</v>
      </c>
      <c r="C162" s="5" t="n">
        <v>0</v>
      </c>
      <c r="D162" s="5" t="n">
        <v>6</v>
      </c>
      <c r="E162" s="5" t="n">
        <v>6</v>
      </c>
      <c r="F162" s="5" t="n">
        <v>2</v>
      </c>
      <c r="G162" s="5" t="n">
        <v>6</v>
      </c>
      <c r="H162" s="5" t="n">
        <v>0</v>
      </c>
      <c r="I162" s="5" t="n">
        <v>400</v>
      </c>
      <c r="J162" s="5" t="n">
        <v>4</v>
      </c>
      <c r="K162" s="6" t="n">
        <v>100</v>
      </c>
      <c r="L162" s="7" t="n">
        <v>100</v>
      </c>
      <c r="M162" s="5" t="str">
        <f aca="false">IF(K162="no cation","",IF(L162="","non-candidate",""))</f>
        <v/>
      </c>
      <c r="N162" s="5" t="str">
        <f aca="false">IF(M162="","",CONCATENATE("[",IF(M162="","",CONCATENATE("Al",IF(D162&gt;1,VALUE(D162),""),IF(E162=0,"",CONCATENATE(" O",IF(E162&gt;1,VALUE(E162),""))),IF(F162=0,"",CONCATENATE("(OH)",IF(F162&gt;1,VALUE(F162),""))),IF(G162=0,"",CONCATENATE("(OH2)",IF(G162&gt;1,VALUE(G162),""))))),"]",IF(M162="","",IF(J162&gt;1,(CONCATENATE(VALUE(J162),"+")),"+"))))</f>
        <v/>
      </c>
    </row>
    <row r="163" s="4" customFormat="true" ht="14.05" hidden="false" customHeight="false" outlineLevel="0" collapsed="false">
      <c r="A163" s="5" t="n">
        <v>6</v>
      </c>
      <c r="B163" s="5" t="n">
        <v>0</v>
      </c>
      <c r="C163" s="5" t="n">
        <v>0</v>
      </c>
      <c r="D163" s="5" t="n">
        <v>6</v>
      </c>
      <c r="E163" s="5" t="n">
        <v>0</v>
      </c>
      <c r="F163" s="5" t="n">
        <v>12</v>
      </c>
      <c r="G163" s="5" t="n">
        <v>14</v>
      </c>
      <c r="H163" s="5" t="n">
        <v>0</v>
      </c>
      <c r="I163" s="5" t="n">
        <v>618</v>
      </c>
      <c r="J163" s="5" t="n">
        <v>6</v>
      </c>
      <c r="K163" s="6" t="n">
        <v>103</v>
      </c>
      <c r="L163" s="7" t="n">
        <v>103</v>
      </c>
      <c r="M163" s="5" t="str">
        <f aca="false">IF(K163="no cation","",IF(L163="","non-candidate",""))</f>
        <v/>
      </c>
      <c r="N163" s="5" t="str">
        <f aca="false">IF(M163="","",CONCATENATE("[",IF(M163="","",CONCATENATE("Al",IF(D163&gt;1,VALUE(D163),""),IF(E163=0,"",CONCATENATE(" O",IF(E163&gt;1,VALUE(E163),""))),IF(F163=0,"",CONCATENATE("(OH)",IF(F163&gt;1,VALUE(F163),""))),IF(G163=0,"",CONCATENATE("(OH2)",IF(G163&gt;1,VALUE(G163),""))))),"]",IF(M163="","",IF(J163&gt;1,(CONCATENATE(VALUE(J163),"+")),"+"))))</f>
        <v/>
      </c>
    </row>
    <row r="164" s="4" customFormat="true" ht="14.05" hidden="false" customHeight="false" outlineLevel="0" collapsed="false">
      <c r="A164" s="5" t="n">
        <v>6</v>
      </c>
      <c r="B164" s="5" t="n">
        <v>0</v>
      </c>
      <c r="C164" s="5" t="n">
        <v>0</v>
      </c>
      <c r="D164" s="5" t="n">
        <v>6</v>
      </c>
      <c r="E164" s="5" t="n">
        <v>2</v>
      </c>
      <c r="F164" s="5" t="n">
        <v>8</v>
      </c>
      <c r="G164" s="5" t="n">
        <v>16</v>
      </c>
      <c r="H164" s="5" t="n">
        <v>0</v>
      </c>
      <c r="I164" s="5" t="n">
        <v>618</v>
      </c>
      <c r="J164" s="5" t="n">
        <v>6</v>
      </c>
      <c r="K164" s="6" t="n">
        <v>103</v>
      </c>
      <c r="L164" s="7" t="n">
        <v>103</v>
      </c>
      <c r="M164" s="5" t="str">
        <f aca="false">IF(K164="no cation","",IF(L164="","non-candidate",""))</f>
        <v/>
      </c>
      <c r="N164" s="5" t="str">
        <f aca="false">IF(M164="","",CONCATENATE("[",IF(M164="","",CONCATENATE("Al",IF(D164&gt;1,VALUE(D164),""),IF(E164=0,"",CONCATENATE(" O",IF(E164&gt;1,VALUE(E164),""))),IF(F164=0,"",CONCATENATE("(OH)",IF(F164&gt;1,VALUE(F164),""))),IF(G164=0,"",CONCATENATE("(OH2)",IF(G164&gt;1,VALUE(G164),""))))),"]",IF(M164="","",IF(J164&gt;1,(CONCATENATE(VALUE(J164),"+")),"+"))))</f>
        <v/>
      </c>
    </row>
    <row r="165" s="4" customFormat="true" ht="14.05" hidden="false" customHeight="false" outlineLevel="0" collapsed="false">
      <c r="A165" s="5" t="n">
        <v>6</v>
      </c>
      <c r="B165" s="5" t="n">
        <v>0</v>
      </c>
      <c r="C165" s="5" t="n">
        <v>0</v>
      </c>
      <c r="D165" s="5" t="n">
        <v>6</v>
      </c>
      <c r="E165" s="5" t="n">
        <v>4</v>
      </c>
      <c r="F165" s="5" t="n">
        <v>4</v>
      </c>
      <c r="G165" s="5" t="n">
        <v>18</v>
      </c>
      <c r="H165" s="5" t="n">
        <v>0</v>
      </c>
      <c r="I165" s="5" t="n">
        <v>618</v>
      </c>
      <c r="J165" s="5" t="n">
        <v>6</v>
      </c>
      <c r="K165" s="6" t="n">
        <v>103</v>
      </c>
      <c r="L165" s="7" t="n">
        <v>103</v>
      </c>
      <c r="M165" s="5" t="str">
        <f aca="false">IF(K165="no cation","",IF(L165="","non-candidate",""))</f>
        <v/>
      </c>
      <c r="N165" s="5" t="str">
        <f aca="false">IF(M165="","",CONCATENATE("[",IF(M165="","",CONCATENATE("Al",IF(D165&gt;1,VALUE(D165),""),IF(E165=0,"",CONCATENATE(" O",IF(E165&gt;1,VALUE(E165),""))),IF(F165=0,"",CONCATENATE("(OH)",IF(F165&gt;1,VALUE(F165),""))),IF(G165=0,"",CONCATENATE("(OH2)",IF(G165&gt;1,VALUE(G165),""))))),"]",IF(M165="","",IF(J165&gt;1,(CONCATENATE(VALUE(J165),"+")),"+"))))</f>
        <v/>
      </c>
    </row>
    <row r="166" s="4" customFormat="true" ht="14.05" hidden="false" customHeight="false" outlineLevel="0" collapsed="false">
      <c r="A166" s="5" t="n">
        <v>6</v>
      </c>
      <c r="B166" s="5" t="n">
        <v>0</v>
      </c>
      <c r="C166" s="5" t="n">
        <v>0</v>
      </c>
      <c r="D166" s="5" t="n">
        <v>6</v>
      </c>
      <c r="E166" s="5" t="n">
        <v>6</v>
      </c>
      <c r="F166" s="5" t="n">
        <v>0</v>
      </c>
      <c r="G166" s="5" t="n">
        <v>20</v>
      </c>
      <c r="H166" s="5" t="n">
        <v>0</v>
      </c>
      <c r="I166" s="5" t="n">
        <v>618</v>
      </c>
      <c r="J166" s="5" t="n">
        <v>6</v>
      </c>
      <c r="K166" s="6" t="n">
        <v>103</v>
      </c>
      <c r="L166" s="7" t="n">
        <v>103</v>
      </c>
      <c r="M166" s="5" t="str">
        <f aca="false">IF(K166="no cation","",IF(L166="","non-candidate",""))</f>
        <v/>
      </c>
      <c r="N166" s="5" t="str">
        <f aca="false">IF(M166="","",CONCATENATE("[",IF(M166="","",CONCATENATE("Al",IF(D166&gt;1,VALUE(D166),""),IF(E166=0,"",CONCATENATE(" O",IF(E166&gt;1,VALUE(E166),""))),IF(F166=0,"",CONCATENATE("(OH)",IF(F166&gt;1,VALUE(F166),""))),IF(G166=0,"",CONCATENATE("(OH2)",IF(G166&gt;1,VALUE(G166),""))))),"]",IF(M166="","",IF(J166&gt;1,(CONCATENATE(VALUE(J166),"+")),"+"))))</f>
        <v/>
      </c>
    </row>
    <row r="167" s="4" customFormat="true" ht="14.05" hidden="false" customHeight="false" outlineLevel="0" collapsed="false">
      <c r="A167" s="5" t="n">
        <v>6</v>
      </c>
      <c r="B167" s="5" t="n">
        <v>0</v>
      </c>
      <c r="C167" s="5" t="n">
        <v>0</v>
      </c>
      <c r="D167" s="5" t="n">
        <v>5</v>
      </c>
      <c r="E167" s="5" t="n">
        <v>0</v>
      </c>
      <c r="F167" s="5" t="n">
        <v>10</v>
      </c>
      <c r="G167" s="5" t="n">
        <v>12</v>
      </c>
      <c r="H167" s="5" t="n">
        <v>0</v>
      </c>
      <c r="I167" s="5" t="n">
        <v>521</v>
      </c>
      <c r="J167" s="5" t="n">
        <v>5</v>
      </c>
      <c r="K167" s="6" t="n">
        <v>104.2</v>
      </c>
      <c r="L167" s="7" t="n">
        <v>104.2</v>
      </c>
      <c r="M167" s="5" t="str">
        <f aca="false">IF(K167="no cation","",IF(L167="","non-candidate",""))</f>
        <v/>
      </c>
      <c r="N167" s="5" t="str">
        <f aca="false">IF(M167="","",CONCATENATE("[",IF(M167="","",CONCATENATE("Al",IF(D167&gt;1,VALUE(D167),""),IF(E167=0,"",CONCATENATE(" O",IF(E167&gt;1,VALUE(E167),""))),IF(F167=0,"",CONCATENATE("(OH)",IF(F167&gt;1,VALUE(F167),""))),IF(G167=0,"",CONCATENATE("(OH2)",IF(G167&gt;1,VALUE(G167),""))))),"]",IF(M167="","",IF(J167&gt;1,(CONCATENATE(VALUE(J167),"+")),"+"))))</f>
        <v/>
      </c>
    </row>
    <row r="168" s="4" customFormat="true" ht="14.05" hidden="false" customHeight="false" outlineLevel="0" collapsed="false">
      <c r="A168" s="5" t="n">
        <v>6</v>
      </c>
      <c r="B168" s="5" t="n">
        <v>0</v>
      </c>
      <c r="C168" s="5" t="n">
        <v>0</v>
      </c>
      <c r="D168" s="5" t="n">
        <v>5</v>
      </c>
      <c r="E168" s="5" t="n">
        <v>2</v>
      </c>
      <c r="F168" s="5" t="n">
        <v>6</v>
      </c>
      <c r="G168" s="5" t="n">
        <v>14</v>
      </c>
      <c r="H168" s="5" t="n">
        <v>0</v>
      </c>
      <c r="I168" s="5" t="n">
        <v>521</v>
      </c>
      <c r="J168" s="5" t="n">
        <v>5</v>
      </c>
      <c r="K168" s="6" t="n">
        <v>104.2</v>
      </c>
      <c r="L168" s="7" t="n">
        <v>104.2</v>
      </c>
      <c r="M168" s="5" t="str">
        <f aca="false">IF(K168="no cation","",IF(L168="","non-candidate",""))</f>
        <v/>
      </c>
      <c r="N168" s="5" t="str">
        <f aca="false">IF(M168="","",CONCATENATE("[",IF(M168="","",CONCATENATE("Al",IF(D168&gt;1,VALUE(D168),""),IF(E168=0,"",CONCATENATE(" O",IF(E168&gt;1,VALUE(E168),""))),IF(F168=0,"",CONCATENATE("(OH)",IF(F168&gt;1,VALUE(F168),""))),IF(G168=0,"",CONCATENATE("(OH2)",IF(G168&gt;1,VALUE(G168),""))))),"]",IF(M168="","",IF(J168&gt;1,(CONCATENATE(VALUE(J168),"+")),"+"))))</f>
        <v/>
      </c>
    </row>
    <row r="169" s="4" customFormat="true" ht="14.05" hidden="false" customHeight="false" outlineLevel="0" collapsed="false">
      <c r="A169" s="5" t="n">
        <v>6</v>
      </c>
      <c r="B169" s="5" t="n">
        <v>0</v>
      </c>
      <c r="C169" s="5" t="n">
        <v>0</v>
      </c>
      <c r="D169" s="5" t="n">
        <v>5</v>
      </c>
      <c r="E169" s="5" t="n">
        <v>4</v>
      </c>
      <c r="F169" s="5" t="n">
        <v>2</v>
      </c>
      <c r="G169" s="5" t="n">
        <v>16</v>
      </c>
      <c r="H169" s="5" t="n">
        <v>0</v>
      </c>
      <c r="I169" s="5" t="n">
        <v>521</v>
      </c>
      <c r="J169" s="5" t="n">
        <v>5</v>
      </c>
      <c r="K169" s="6" t="n">
        <v>104.2</v>
      </c>
      <c r="L169" s="7" t="n">
        <v>104.2</v>
      </c>
      <c r="M169" s="5" t="str">
        <f aca="false">IF(K169="no cation","",IF(L169="","non-candidate",""))</f>
        <v/>
      </c>
      <c r="N169" s="5" t="str">
        <f aca="false">IF(M169="","",CONCATENATE("[",IF(M169="","",CONCATENATE("Al",IF(D169&gt;1,VALUE(D169),""),IF(E169=0,"",CONCATENATE(" O",IF(E169&gt;1,VALUE(E169),""))),IF(F169=0,"",CONCATENATE("(OH)",IF(F169&gt;1,VALUE(F169),""))),IF(G169=0,"",CONCATENATE("(OH2)",IF(G169&gt;1,VALUE(G169),""))))),"]",IF(M169="","",IF(J169&gt;1,(CONCATENATE(VALUE(J169),"+")),"+"))))</f>
        <v/>
      </c>
    </row>
    <row r="170" s="4" customFormat="true" ht="14.05" hidden="false" customHeight="false" outlineLevel="0" collapsed="false">
      <c r="A170" s="5" t="n">
        <v>6</v>
      </c>
      <c r="B170" s="5" t="n">
        <v>0</v>
      </c>
      <c r="C170" s="5" t="n">
        <v>0</v>
      </c>
      <c r="D170" s="5" t="n">
        <v>4</v>
      </c>
      <c r="E170" s="5" t="n">
        <v>0</v>
      </c>
      <c r="F170" s="5" t="n">
        <v>8</v>
      </c>
      <c r="G170" s="5" t="n">
        <v>10</v>
      </c>
      <c r="H170" s="5" t="n">
        <v>0</v>
      </c>
      <c r="I170" s="5" t="n">
        <v>424</v>
      </c>
      <c r="J170" s="5" t="n">
        <v>4</v>
      </c>
      <c r="K170" s="6" t="n">
        <v>106</v>
      </c>
      <c r="L170" s="7" t="n">
        <v>106</v>
      </c>
      <c r="M170" s="5" t="str">
        <f aca="false">IF(K170="no cation","",IF(L170="","non-candidate",""))</f>
        <v/>
      </c>
      <c r="N170" s="5" t="str">
        <f aca="false">IF(M170="","",CONCATENATE("[",IF(M170="","",CONCATENATE("Al",IF(D170&gt;1,VALUE(D170),""),IF(E170=0,"",CONCATENATE(" O",IF(E170&gt;1,VALUE(E170),""))),IF(F170=0,"",CONCATENATE("(OH)",IF(F170&gt;1,VALUE(F170),""))),IF(G170=0,"",CONCATENATE("(OH2)",IF(G170&gt;1,VALUE(G170),""))))),"]",IF(M170="","",IF(J170&gt;1,(CONCATENATE(VALUE(J170),"+")),"+"))))</f>
        <v/>
      </c>
    </row>
    <row r="171" s="4" customFormat="true" ht="14.05" hidden="false" customHeight="false" outlineLevel="0" collapsed="false">
      <c r="A171" s="5" t="n">
        <v>4</v>
      </c>
      <c r="B171" s="5" t="n">
        <v>0</v>
      </c>
      <c r="C171" s="5" t="n">
        <v>0</v>
      </c>
      <c r="D171" s="5" t="n">
        <v>3</v>
      </c>
      <c r="E171" s="5" t="n">
        <v>0</v>
      </c>
      <c r="F171" s="5" t="n">
        <v>7</v>
      </c>
      <c r="G171" s="5" t="n">
        <v>1</v>
      </c>
      <c r="H171" s="5" t="n">
        <v>0</v>
      </c>
      <c r="I171" s="5" t="n">
        <v>218</v>
      </c>
      <c r="J171" s="5" t="n">
        <v>2</v>
      </c>
      <c r="K171" s="6" t="n">
        <v>109</v>
      </c>
      <c r="L171" s="7" t="n">
        <v>109</v>
      </c>
      <c r="M171" s="5" t="str">
        <f aca="false">IF(K171="no cation","",IF(L171="","non-candidate",""))</f>
        <v/>
      </c>
      <c r="N171" s="5" t="str">
        <f aca="false">IF(M171="","",CONCATENATE("[",IF(M171="","",CONCATENATE("Al",IF(D171&gt;1,VALUE(D171),""),IF(E171=0,"",CONCATENATE(" O",IF(E171&gt;1,VALUE(E171),""))),IF(F171=0,"",CONCATENATE("(OH)",IF(F171&gt;1,VALUE(F171),""))),IF(G171=0,"",CONCATENATE("(OH2)",IF(G171&gt;1,VALUE(G171),""))))),"]",IF(M171="","",IF(J171&gt;1,(CONCATENATE(VALUE(J171),"+")),"+"))))</f>
        <v/>
      </c>
    </row>
    <row r="172" s="4" customFormat="true" ht="14.05" hidden="false" customHeight="false" outlineLevel="0" collapsed="false">
      <c r="A172" s="5" t="n">
        <v>4</v>
      </c>
      <c r="B172" s="5" t="n">
        <v>0</v>
      </c>
      <c r="C172" s="5" t="n">
        <v>0</v>
      </c>
      <c r="D172" s="5" t="n">
        <v>3</v>
      </c>
      <c r="E172" s="5" t="n">
        <v>2</v>
      </c>
      <c r="F172" s="5" t="n">
        <v>3</v>
      </c>
      <c r="G172" s="5" t="n">
        <v>3</v>
      </c>
      <c r="H172" s="5" t="n">
        <v>0</v>
      </c>
      <c r="I172" s="5" t="n">
        <v>218</v>
      </c>
      <c r="J172" s="5" t="n">
        <v>2</v>
      </c>
      <c r="K172" s="6" t="n">
        <v>109</v>
      </c>
      <c r="L172" s="7" t="n">
        <v>109</v>
      </c>
      <c r="M172" s="5" t="str">
        <f aca="false">IF(K172="no cation","",IF(L172="","non-candidate",""))</f>
        <v/>
      </c>
      <c r="N172" s="5" t="str">
        <f aca="false">IF(M172="","",CONCATENATE("[",IF(M172="","",CONCATENATE("Al",IF(D172&gt;1,VALUE(D172),""),IF(E172=0,"",CONCATENATE(" O",IF(E172&gt;1,VALUE(E172),""))),IF(F172=0,"",CONCATENATE("(OH)",IF(F172&gt;1,VALUE(F172),""))),IF(G172=0,"",CONCATENATE("(OH2)",IF(G172&gt;1,VALUE(G172),""))))),"]",IF(M172="","",IF(J172&gt;1,(CONCATENATE(VALUE(J172),"+")),"+"))))</f>
        <v/>
      </c>
    </row>
    <row r="173" s="4" customFormat="true" ht="14.05" hidden="false" customHeight="false" outlineLevel="0" collapsed="false">
      <c r="A173" s="5" t="n">
        <v>6</v>
      </c>
      <c r="B173" s="5" t="n">
        <v>0</v>
      </c>
      <c r="C173" s="5" t="n">
        <v>0</v>
      </c>
      <c r="D173" s="5" t="n">
        <v>3</v>
      </c>
      <c r="E173" s="5" t="n">
        <v>0</v>
      </c>
      <c r="F173" s="5" t="n">
        <v>6</v>
      </c>
      <c r="G173" s="5" t="n">
        <v>8</v>
      </c>
      <c r="H173" s="5" t="n">
        <v>0</v>
      </c>
      <c r="I173" s="5" t="n">
        <v>327</v>
      </c>
      <c r="J173" s="5" t="n">
        <v>3</v>
      </c>
      <c r="K173" s="6" t="n">
        <v>109</v>
      </c>
      <c r="L173" s="7" t="n">
        <v>109</v>
      </c>
      <c r="M173" s="5" t="str">
        <f aca="false">IF(K173="no cation","",IF(L173="","non-candidate",""))</f>
        <v/>
      </c>
      <c r="N173" s="5" t="str">
        <f aca="false">IF(M173="","",CONCATENATE("[",IF(M173="","",CONCATENATE("Al",IF(D173&gt;1,VALUE(D173),""),IF(E173=0,"",CONCATENATE(" O",IF(E173&gt;1,VALUE(E173),""))),IF(F173=0,"",CONCATENATE("(OH)",IF(F173&gt;1,VALUE(F173),""))),IF(G173=0,"",CONCATENATE("(OH2)",IF(G173&gt;1,VALUE(G173),""))))),"]",IF(M173="","",IF(J173&gt;1,(CONCATENATE(VALUE(J173),"+")),"+"))))</f>
        <v/>
      </c>
    </row>
    <row r="174" s="4" customFormat="true" ht="14.05" hidden="false" customHeight="false" outlineLevel="0" collapsed="false">
      <c r="A174" s="5" t="n">
        <v>6</v>
      </c>
      <c r="B174" s="5" t="n">
        <v>0</v>
      </c>
      <c r="C174" s="5" t="n">
        <v>0</v>
      </c>
      <c r="D174" s="5" t="n">
        <v>3</v>
      </c>
      <c r="E174" s="5" t="n">
        <v>2</v>
      </c>
      <c r="F174" s="5" t="n">
        <v>2</v>
      </c>
      <c r="G174" s="5" t="n">
        <v>10</v>
      </c>
      <c r="H174" s="5" t="n">
        <v>0</v>
      </c>
      <c r="I174" s="5" t="n">
        <v>327</v>
      </c>
      <c r="J174" s="5" t="n">
        <v>3</v>
      </c>
      <c r="K174" s="6" t="n">
        <v>109</v>
      </c>
      <c r="L174" s="7" t="n">
        <v>109</v>
      </c>
      <c r="M174" s="5" t="str">
        <f aca="false">IF(K174="no cation","",IF(L174="","non-candidate",""))</f>
        <v/>
      </c>
      <c r="N174" s="5" t="str">
        <f aca="false">IF(M174="","",CONCATENATE("[",IF(M174="","",CONCATENATE("Al",IF(D174&gt;1,VALUE(D174),""),IF(E174=0,"",CONCATENATE(" O",IF(E174&gt;1,VALUE(E174),""))),IF(F174=0,"",CONCATENATE("(OH)",IF(F174&gt;1,VALUE(F174),""))),IF(G174=0,"",CONCATENATE("(OH2)",IF(G174&gt;1,VALUE(G174),""))))),"]",IF(M174="","",IF(J174&gt;1,(CONCATENATE(VALUE(J174),"+")),"+"))))</f>
        <v/>
      </c>
    </row>
    <row r="175" s="4" customFormat="true" ht="14.05" hidden="false" customHeight="false" outlineLevel="0" collapsed="false">
      <c r="A175" s="5" t="n">
        <v>4</v>
      </c>
      <c r="B175" s="5" t="n">
        <v>0</v>
      </c>
      <c r="C175" s="5" t="n">
        <v>0</v>
      </c>
      <c r="D175" s="5" t="n">
        <v>5</v>
      </c>
      <c r="E175" s="5" t="n">
        <v>0</v>
      </c>
      <c r="F175" s="5" t="n">
        <v>12</v>
      </c>
      <c r="G175" s="5" t="n">
        <v>0</v>
      </c>
      <c r="H175" s="5" t="n">
        <v>0</v>
      </c>
      <c r="I175" s="5" t="n">
        <v>339</v>
      </c>
      <c r="J175" s="5" t="n">
        <v>3</v>
      </c>
      <c r="K175" s="6" t="n">
        <v>113</v>
      </c>
      <c r="L175" s="7" t="n">
        <v>113</v>
      </c>
      <c r="M175" s="5" t="str">
        <f aca="false">IF(K175="no cation","",IF(L175="","non-candidate",""))</f>
        <v/>
      </c>
      <c r="N175" s="5" t="str">
        <f aca="false">IF(M175="","",CONCATENATE("[",IF(M175="","",CONCATENATE("Al",IF(D175&gt;1,VALUE(D175),""),IF(E175=0,"",CONCATENATE(" O",IF(E175&gt;1,VALUE(E175),""))),IF(F175=0,"",CONCATENATE("(OH)",IF(F175&gt;1,VALUE(F175),""))),IF(G175=0,"",CONCATENATE("(OH2)",IF(G175&gt;1,VALUE(G175),""))))),"]",IF(M175="","",IF(J175&gt;1,(CONCATENATE(VALUE(J175),"+")),"+"))))</f>
        <v/>
      </c>
    </row>
    <row r="176" s="4" customFormat="true" ht="14.05" hidden="false" customHeight="false" outlineLevel="0" collapsed="false">
      <c r="A176" s="5" t="n">
        <v>4</v>
      </c>
      <c r="B176" s="5" t="n">
        <v>0</v>
      </c>
      <c r="C176" s="5" t="n">
        <v>0</v>
      </c>
      <c r="D176" s="5" t="n">
        <v>5</v>
      </c>
      <c r="E176" s="5" t="n">
        <v>2</v>
      </c>
      <c r="F176" s="5" t="n">
        <v>8</v>
      </c>
      <c r="G176" s="5" t="n">
        <v>2</v>
      </c>
      <c r="H176" s="5" t="n">
        <v>0</v>
      </c>
      <c r="I176" s="5" t="n">
        <v>339</v>
      </c>
      <c r="J176" s="5" t="n">
        <v>3</v>
      </c>
      <c r="K176" s="6" t="n">
        <v>113</v>
      </c>
      <c r="L176" s="7" t="n">
        <v>113</v>
      </c>
      <c r="M176" s="5" t="str">
        <f aca="false">IF(K176="no cation","",IF(L176="","non-candidate",""))</f>
        <v/>
      </c>
      <c r="N176" s="5" t="str">
        <f aca="false">IF(M176="","",CONCATENATE("[",IF(M176="","",CONCATENATE("Al",IF(D176&gt;1,VALUE(D176),""),IF(E176=0,"",CONCATENATE(" O",IF(E176&gt;1,VALUE(E176),""))),IF(F176=0,"",CONCATENATE("(OH)",IF(F176&gt;1,VALUE(F176),""))),IF(G176=0,"",CONCATENATE("(OH2)",IF(G176&gt;1,VALUE(G176),""))))),"]",IF(M176="","",IF(J176&gt;1,(CONCATENATE(VALUE(J176),"+")),"+"))))</f>
        <v/>
      </c>
    </row>
    <row r="177" s="4" customFormat="true" ht="14.05" hidden="false" customHeight="false" outlineLevel="0" collapsed="false">
      <c r="A177" s="5" t="n">
        <v>4</v>
      </c>
      <c r="B177" s="5" t="n">
        <v>0</v>
      </c>
      <c r="C177" s="5" t="n">
        <v>0</v>
      </c>
      <c r="D177" s="5" t="n">
        <v>5</v>
      </c>
      <c r="E177" s="5" t="n">
        <v>4</v>
      </c>
      <c r="F177" s="5" t="n">
        <v>4</v>
      </c>
      <c r="G177" s="5" t="n">
        <v>4</v>
      </c>
      <c r="H177" s="5" t="n">
        <v>0</v>
      </c>
      <c r="I177" s="5" t="n">
        <v>339</v>
      </c>
      <c r="J177" s="5" t="n">
        <v>3</v>
      </c>
      <c r="K177" s="6" t="n">
        <v>113</v>
      </c>
      <c r="L177" s="7" t="n">
        <v>113</v>
      </c>
      <c r="M177" s="5" t="str">
        <f aca="false">IF(K177="no cation","",IF(L177="","non-candidate",""))</f>
        <v/>
      </c>
      <c r="N177" s="5" t="str">
        <f aca="false">IF(M177="","",CONCATENATE("[",IF(M177="","",CONCATENATE("Al",IF(D177&gt;1,VALUE(D177),""),IF(E177=0,"",CONCATENATE(" O",IF(E177&gt;1,VALUE(E177),""))),IF(F177=0,"",CONCATENATE("(OH)",IF(F177&gt;1,VALUE(F177),""))),IF(G177=0,"",CONCATENATE("(OH2)",IF(G177&gt;1,VALUE(G177),""))))),"]",IF(M177="","",IF(J177&gt;1,(CONCATENATE(VALUE(J177),"+")),"+"))))</f>
        <v/>
      </c>
    </row>
    <row r="178" s="4" customFormat="true" ht="14.05" hidden="false" customHeight="false" outlineLevel="0" collapsed="false">
      <c r="A178" s="5" t="n">
        <v>4</v>
      </c>
      <c r="B178" s="5" t="n">
        <v>0</v>
      </c>
      <c r="C178" s="5" t="n">
        <v>0</v>
      </c>
      <c r="D178" s="3" t="n">
        <v>5</v>
      </c>
      <c r="E178" s="3" t="n">
        <v>6</v>
      </c>
      <c r="F178" s="5" t="n">
        <v>0</v>
      </c>
      <c r="G178" s="5" t="n">
        <v>6</v>
      </c>
      <c r="H178" s="5" t="n">
        <v>0</v>
      </c>
      <c r="I178" s="5" t="n">
        <v>339</v>
      </c>
      <c r="J178" s="5" t="n">
        <v>3</v>
      </c>
      <c r="K178" s="6" t="n">
        <v>113</v>
      </c>
      <c r="L178" s="7" t="n">
        <v>113</v>
      </c>
      <c r="M178" s="5" t="str">
        <f aca="false">IF(K178="no cation","",IF(L178="","non-candidate",""))</f>
        <v/>
      </c>
      <c r="N178" s="5" t="str">
        <f aca="false">IF(M178="","",CONCATENATE("[",IF(M178="","",CONCATENATE("Al",IF(D178&gt;1,VALUE(D178),""),IF(E178=0,"",CONCATENATE(" O",IF(E178&gt;1,VALUE(E178),""))),IF(F178=0,"",CONCATENATE("(OH)",IF(F178&gt;1,VALUE(F178),""))),IF(G178=0,"",CONCATENATE("(OH2)",IF(G178&gt;1,VALUE(G178),""))))),"]",IF(M178="","",IF(J178&gt;1,(CONCATENATE(VALUE(J178),"+")),"+"))))</f>
        <v/>
      </c>
    </row>
    <row r="179" s="4" customFormat="true" ht="14.05" hidden="false" customHeight="false" outlineLevel="0" collapsed="false">
      <c r="A179" s="5" t="n">
        <v>6</v>
      </c>
      <c r="B179" s="5" t="n">
        <v>0</v>
      </c>
      <c r="C179" s="5" t="n">
        <v>0</v>
      </c>
      <c r="D179" s="5" t="n">
        <v>2</v>
      </c>
      <c r="E179" s="5" t="n">
        <v>0</v>
      </c>
      <c r="F179" s="5" t="n">
        <v>4</v>
      </c>
      <c r="G179" s="5" t="n">
        <v>6</v>
      </c>
      <c r="H179" s="5" t="n">
        <v>0</v>
      </c>
      <c r="I179" s="5" t="n">
        <v>230</v>
      </c>
      <c r="J179" s="5" t="n">
        <v>2</v>
      </c>
      <c r="K179" s="6" t="n">
        <v>115</v>
      </c>
      <c r="L179" s="7" t="n">
        <v>115</v>
      </c>
      <c r="M179" s="5" t="str">
        <f aca="false">IF(K179="no cation","",IF(L179="","non-candidate",""))</f>
        <v/>
      </c>
      <c r="N179" s="5" t="str">
        <f aca="false">IF(M179="","",CONCATENATE("[",IF(M179="","",CONCATENATE("Al",IF(D179&gt;1,VALUE(D179),""),IF(E179=0,"",CONCATENATE(" O",IF(E179&gt;1,VALUE(E179),""))),IF(F179=0,"",CONCATENATE("(OH)",IF(F179&gt;1,VALUE(F179),""))),IF(G179=0,"",CONCATENATE("(OH2)",IF(G179&gt;1,VALUE(G179),""))))),"]",IF(M179="","",IF(J179&gt;1,(CONCATENATE(VALUE(J179),"+")),"+"))))</f>
        <v/>
      </c>
    </row>
    <row r="180" s="4" customFormat="true" ht="14.05" hidden="false" customHeight="false" outlineLevel="0" collapsed="false">
      <c r="A180" s="5" t="n">
        <v>6</v>
      </c>
      <c r="B180" s="5" t="n">
        <v>0</v>
      </c>
      <c r="C180" s="5" t="n">
        <v>0</v>
      </c>
      <c r="D180" s="5" t="n">
        <v>2</v>
      </c>
      <c r="E180" s="5" t="n">
        <v>2</v>
      </c>
      <c r="F180" s="5" t="n">
        <v>0</v>
      </c>
      <c r="G180" s="5" t="n">
        <v>8</v>
      </c>
      <c r="H180" s="5" t="n">
        <v>0</v>
      </c>
      <c r="I180" s="5" t="n">
        <v>230</v>
      </c>
      <c r="J180" s="5" t="n">
        <v>2</v>
      </c>
      <c r="K180" s="6" t="n">
        <v>115</v>
      </c>
      <c r="L180" s="7" t="n">
        <v>115</v>
      </c>
      <c r="M180" s="5" t="str">
        <f aca="false">IF(K180="no cation","",IF(L180="","non-candidate",""))</f>
        <v/>
      </c>
      <c r="N180" s="5" t="str">
        <f aca="false">IF(M180="","",CONCATENATE("[",IF(M180="","",CONCATENATE("Al",IF(D180&gt;1,VALUE(D180),""),IF(E180=0,"",CONCATENATE(" O",IF(E180&gt;1,VALUE(E180),""))),IF(F180=0,"",CONCATENATE("(OH)",IF(F180&gt;1,VALUE(F180),""))),IF(G180=0,"",CONCATENATE("(OH2)",IF(G180&gt;1,VALUE(G180),""))))),"]",IF(M180="","",IF(J180&gt;1,(CONCATENATE(VALUE(J180),"+")),"+"))))</f>
        <v/>
      </c>
    </row>
    <row r="181" s="4" customFormat="true" ht="14.05" hidden="false" customHeight="false" outlineLevel="0" collapsed="false">
      <c r="A181" s="5" t="n">
        <v>6</v>
      </c>
      <c r="B181" s="5" t="n">
        <v>0</v>
      </c>
      <c r="C181" s="5" t="n">
        <v>0</v>
      </c>
      <c r="D181" s="5" t="n">
        <v>6</v>
      </c>
      <c r="E181" s="5" t="n">
        <v>0</v>
      </c>
      <c r="F181" s="5" t="n">
        <v>13</v>
      </c>
      <c r="G181" s="5" t="n">
        <v>13</v>
      </c>
      <c r="H181" s="5" t="n">
        <v>0</v>
      </c>
      <c r="I181" s="5" t="n">
        <v>617</v>
      </c>
      <c r="J181" s="5" t="n">
        <v>5</v>
      </c>
      <c r="K181" s="6" t="n">
        <v>123.4</v>
      </c>
      <c r="L181" s="7" t="n">
        <v>123.4</v>
      </c>
      <c r="M181" s="5" t="str">
        <f aca="false">IF(K181="no cation","",IF(L181="","non-candidate",""))</f>
        <v/>
      </c>
      <c r="N181" s="5" t="str">
        <f aca="false">IF(M181="","",CONCATENATE("[",IF(M181="","",CONCATENATE("Al",IF(D181&gt;1,VALUE(D181),""),IF(E181=0,"",CONCATENATE(" O",IF(E181&gt;1,VALUE(E181),""))),IF(F181=0,"",CONCATENATE("(OH)",IF(F181&gt;1,VALUE(F181),""))),IF(G181=0,"",CONCATENATE("(OH2)",IF(G181&gt;1,VALUE(G181),""))))),"]",IF(M181="","",IF(J181&gt;1,(CONCATENATE(VALUE(J181),"+")),"+"))))</f>
        <v/>
      </c>
    </row>
    <row r="182" s="4" customFormat="true" ht="14.05" hidden="false" customHeight="false" outlineLevel="0" collapsed="false">
      <c r="A182" s="5" t="n">
        <v>6</v>
      </c>
      <c r="B182" s="5" t="n">
        <v>0</v>
      </c>
      <c r="C182" s="5" t="n">
        <v>0</v>
      </c>
      <c r="D182" s="5" t="n">
        <v>6</v>
      </c>
      <c r="E182" s="5" t="n">
        <v>2</v>
      </c>
      <c r="F182" s="5" t="n">
        <v>9</v>
      </c>
      <c r="G182" s="5" t="n">
        <v>15</v>
      </c>
      <c r="H182" s="5" t="n">
        <v>0</v>
      </c>
      <c r="I182" s="5" t="n">
        <v>617</v>
      </c>
      <c r="J182" s="5" t="n">
        <v>5</v>
      </c>
      <c r="K182" s="6" t="n">
        <v>123.4</v>
      </c>
      <c r="L182" s="7" t="n">
        <v>123.4</v>
      </c>
      <c r="M182" s="5" t="str">
        <f aca="false">IF(K182="no cation","",IF(L182="","non-candidate",""))</f>
        <v/>
      </c>
      <c r="N182" s="5" t="str">
        <f aca="false">IF(M182="","",CONCATENATE("[",IF(M182="","",CONCATENATE("Al",IF(D182&gt;1,VALUE(D182),""),IF(E182=0,"",CONCATENATE(" O",IF(E182&gt;1,VALUE(E182),""))),IF(F182=0,"",CONCATENATE("(OH)",IF(F182&gt;1,VALUE(F182),""))),IF(G182=0,"",CONCATENATE("(OH2)",IF(G182&gt;1,VALUE(G182),""))))),"]",IF(M182="","",IF(J182&gt;1,(CONCATENATE(VALUE(J182),"+")),"+"))))</f>
        <v/>
      </c>
    </row>
    <row r="183" s="4" customFormat="true" ht="14.05" hidden="false" customHeight="false" outlineLevel="0" collapsed="false">
      <c r="A183" s="3" t="n">
        <v>6</v>
      </c>
      <c r="B183" s="5" t="n">
        <v>0</v>
      </c>
      <c r="C183" s="5" t="n">
        <v>0</v>
      </c>
      <c r="D183" s="3" t="n">
        <v>6</v>
      </c>
      <c r="E183" s="3" t="n">
        <v>4</v>
      </c>
      <c r="F183" s="5" t="n">
        <v>5</v>
      </c>
      <c r="G183" s="5" t="n">
        <v>17</v>
      </c>
      <c r="H183" s="5" t="n">
        <v>0</v>
      </c>
      <c r="I183" s="5" t="n">
        <v>617</v>
      </c>
      <c r="J183" s="5" t="n">
        <v>5</v>
      </c>
      <c r="K183" s="6" t="n">
        <v>123.4</v>
      </c>
      <c r="L183" s="7" t="n">
        <v>123.4</v>
      </c>
      <c r="M183" s="5" t="str">
        <f aca="false">IF(K183="no cation","",IF(L183="","non-candidate",""))</f>
        <v/>
      </c>
      <c r="N183" s="5" t="str">
        <f aca="false">IF(M183="","",CONCATENATE("[",IF(M183="","",CONCATENATE("Al",IF(D183&gt;1,VALUE(D183),""),IF(E183=0,"",CONCATENATE(" O",IF(E183&gt;1,VALUE(E183),""))),IF(F183=0,"",CONCATENATE("(OH)",IF(F183&gt;1,VALUE(F183),""))),IF(G183=0,"",CONCATENATE("(OH2)",IF(G183&gt;1,VALUE(G183),""))))),"]",IF(M183="","",IF(J183&gt;1,(CONCATENATE(VALUE(J183),"+")),"+"))))</f>
        <v/>
      </c>
    </row>
    <row r="184" s="4" customFormat="true" ht="14.05" hidden="false" customHeight="false" outlineLevel="0" collapsed="false">
      <c r="A184" s="5" t="n">
        <v>6</v>
      </c>
      <c r="B184" s="5" t="n">
        <v>0</v>
      </c>
      <c r="C184" s="5" t="n">
        <v>0</v>
      </c>
      <c r="D184" s="5" t="n">
        <v>6</v>
      </c>
      <c r="E184" s="5" t="n">
        <v>6</v>
      </c>
      <c r="F184" s="5" t="n">
        <v>1</v>
      </c>
      <c r="G184" s="5" t="n">
        <v>19</v>
      </c>
      <c r="H184" s="5" t="n">
        <v>0</v>
      </c>
      <c r="I184" s="5" t="n">
        <v>617</v>
      </c>
      <c r="J184" s="5" t="n">
        <v>5</v>
      </c>
      <c r="K184" s="6" t="n">
        <v>123.4</v>
      </c>
      <c r="L184" s="7" t="n">
        <v>123.4</v>
      </c>
      <c r="M184" s="5" t="str">
        <f aca="false">IF(K184="no cation","",IF(L184="","non-candidate",""))</f>
        <v/>
      </c>
      <c r="N184" s="5" t="str">
        <f aca="false">IF(M184="","",CONCATENATE("[",IF(M184="","",CONCATENATE("Al",IF(D184&gt;1,VALUE(D184),""),IF(E184=0,"",CONCATENATE(" O",IF(E184&gt;1,VALUE(E184),""))),IF(F184=0,"",CONCATENATE("(OH)",IF(F184&gt;1,VALUE(F184),""))),IF(G184=0,"",CONCATENATE("(OH2)",IF(G184&gt;1,VALUE(G184),""))))),"]",IF(M184="","",IF(J184&gt;1,(CONCATENATE(VALUE(J184),"+")),"+"))))</f>
        <v/>
      </c>
    </row>
    <row r="185" s="4" customFormat="true" ht="14.05" hidden="false" customHeight="false" outlineLevel="0" collapsed="false">
      <c r="A185" s="5" t="n">
        <v>6</v>
      </c>
      <c r="B185" s="5" t="n">
        <v>0</v>
      </c>
      <c r="C185" s="5" t="n">
        <v>0</v>
      </c>
      <c r="D185" s="5" t="n">
        <v>5</v>
      </c>
      <c r="E185" s="5" t="n">
        <v>0</v>
      </c>
      <c r="F185" s="5" t="n">
        <v>11</v>
      </c>
      <c r="G185" s="5" t="n">
        <v>11</v>
      </c>
      <c r="H185" s="5" t="n">
        <v>0</v>
      </c>
      <c r="I185" s="5" t="n">
        <v>520</v>
      </c>
      <c r="J185" s="5" t="n">
        <v>4</v>
      </c>
      <c r="K185" s="6" t="n">
        <v>130</v>
      </c>
      <c r="L185" s="7" t="n">
        <v>130</v>
      </c>
      <c r="M185" s="5" t="str">
        <f aca="false">IF(K185="no cation","",IF(L185="","non-candidate",""))</f>
        <v/>
      </c>
      <c r="N185" s="5" t="str">
        <f aca="false">IF(M185="","",CONCATENATE("[",IF(M185="","",CONCATENATE("Al",IF(D185&gt;1,VALUE(D185),""),IF(E185=0,"",CONCATENATE(" O",IF(E185&gt;1,VALUE(E185),""))),IF(F185=0,"",CONCATENATE("(OH)",IF(F185&gt;1,VALUE(F185),""))),IF(G185=0,"",CONCATENATE("(OH2)",IF(G185&gt;1,VALUE(G185),""))))),"]",IF(M185="","",IF(J185&gt;1,(CONCATENATE(VALUE(J185),"+")),"+"))))</f>
        <v/>
      </c>
    </row>
    <row r="186" s="4" customFormat="true" ht="14.05" hidden="false" customHeight="false" outlineLevel="0" collapsed="false">
      <c r="A186" s="5" t="n">
        <v>6</v>
      </c>
      <c r="B186" s="5" t="n">
        <v>0</v>
      </c>
      <c r="C186" s="5" t="n">
        <v>0</v>
      </c>
      <c r="D186" s="5" t="n">
        <v>5</v>
      </c>
      <c r="E186" s="5" t="n">
        <v>2</v>
      </c>
      <c r="F186" s="5" t="n">
        <v>7</v>
      </c>
      <c r="G186" s="5" t="n">
        <v>13</v>
      </c>
      <c r="H186" s="5" t="n">
        <v>0</v>
      </c>
      <c r="I186" s="5" t="n">
        <v>520</v>
      </c>
      <c r="J186" s="5" t="n">
        <v>4</v>
      </c>
      <c r="K186" s="6" t="n">
        <v>130</v>
      </c>
      <c r="L186" s="7" t="n">
        <v>130</v>
      </c>
      <c r="M186" s="5" t="str">
        <f aca="false">IF(K186="no cation","",IF(L186="","non-candidate",""))</f>
        <v/>
      </c>
      <c r="N186" s="5" t="str">
        <f aca="false">IF(M186="","",CONCATENATE("[",IF(M186="","",CONCATENATE("Al",IF(D186&gt;1,VALUE(D186),""),IF(E186=0,"",CONCATENATE(" O",IF(E186&gt;1,VALUE(E186),""))),IF(F186=0,"",CONCATENATE("(OH)",IF(F186&gt;1,VALUE(F186),""))),IF(G186=0,"",CONCATENATE("(OH2)",IF(G186&gt;1,VALUE(G186),""))))),"]",IF(M186="","",IF(J186&gt;1,(CONCATENATE(VALUE(J186),"+")),"+"))))</f>
        <v/>
      </c>
    </row>
    <row r="187" s="4" customFormat="true" ht="14.05" hidden="false" customHeight="false" outlineLevel="0" collapsed="false">
      <c r="A187" s="5" t="n">
        <v>6</v>
      </c>
      <c r="B187" s="5" t="n">
        <v>0</v>
      </c>
      <c r="C187" s="5" t="n">
        <v>0</v>
      </c>
      <c r="D187" s="5" t="n">
        <v>5</v>
      </c>
      <c r="E187" s="5" t="n">
        <v>4</v>
      </c>
      <c r="F187" s="5" t="n">
        <v>3</v>
      </c>
      <c r="G187" s="5" t="n">
        <v>15</v>
      </c>
      <c r="H187" s="5" t="n">
        <v>0</v>
      </c>
      <c r="I187" s="5" t="n">
        <v>520</v>
      </c>
      <c r="J187" s="5" t="n">
        <v>4</v>
      </c>
      <c r="K187" s="6" t="n">
        <v>130</v>
      </c>
      <c r="L187" s="7" t="n">
        <v>130</v>
      </c>
      <c r="M187" s="5" t="str">
        <f aca="false">IF(K187="no cation","",IF(L187="","non-candidate",""))</f>
        <v/>
      </c>
      <c r="N187" s="5" t="str">
        <f aca="false">IF(M187="","",CONCATENATE("[",IF(M187="","",CONCATENATE("Al",IF(D187&gt;1,VALUE(D187),""),IF(E187=0,"",CONCATENATE(" O",IF(E187&gt;1,VALUE(E187),""))),IF(F187=0,"",CONCATENATE("(OH)",IF(F187&gt;1,VALUE(F187),""))),IF(G187=0,"",CONCATENATE("(OH2)",IF(G187&gt;1,VALUE(G187),""))))),"]",IF(M187="","",IF(J187&gt;1,(CONCATENATE(VALUE(J187),"+")),"+"))))</f>
        <v/>
      </c>
    </row>
    <row r="188" s="4" customFormat="true" ht="14.05" hidden="false" customHeight="false" outlineLevel="0" collapsed="false">
      <c r="A188" s="5" t="n">
        <v>4</v>
      </c>
      <c r="B188" s="5" t="n">
        <v>0</v>
      </c>
      <c r="C188" s="5" t="n">
        <v>0</v>
      </c>
      <c r="D188" s="5" t="n">
        <v>6</v>
      </c>
      <c r="E188" s="5" t="n">
        <v>2</v>
      </c>
      <c r="F188" s="5" t="n">
        <v>11</v>
      </c>
      <c r="G188" s="5" t="n">
        <v>1</v>
      </c>
      <c r="H188" s="5" t="n">
        <v>0</v>
      </c>
      <c r="I188" s="5" t="n">
        <v>399</v>
      </c>
      <c r="J188" s="5" t="n">
        <v>3</v>
      </c>
      <c r="K188" s="6" t="n">
        <v>133</v>
      </c>
      <c r="L188" s="7" t="n">
        <v>133</v>
      </c>
      <c r="M188" s="5" t="str">
        <f aca="false">IF(K188="no cation","",IF(L188="","non-candidate",""))</f>
        <v/>
      </c>
      <c r="N188" s="5" t="str">
        <f aca="false">IF(M188="","",CONCATENATE("[",IF(M188="","",CONCATENATE("Al",IF(D188&gt;1,VALUE(D188),""),IF(E188=0,"",CONCATENATE(" O",IF(E188&gt;1,VALUE(E188),""))),IF(F188=0,"",CONCATENATE("(OH)",IF(F188&gt;1,VALUE(F188),""))),IF(G188=0,"",CONCATENATE("(OH2)",IF(G188&gt;1,VALUE(G188),""))))),"]",IF(M188="","",IF(J188&gt;1,(CONCATENATE(VALUE(J188),"+")),"+"))))</f>
        <v/>
      </c>
    </row>
    <row r="189" s="4" customFormat="true" ht="14.05" hidden="false" customHeight="false" outlineLevel="0" collapsed="false">
      <c r="A189" s="5" t="n">
        <v>4</v>
      </c>
      <c r="B189" s="5" t="n">
        <v>0</v>
      </c>
      <c r="C189" s="5" t="n">
        <v>0</v>
      </c>
      <c r="D189" s="5" t="n">
        <v>6</v>
      </c>
      <c r="E189" s="5" t="n">
        <v>4</v>
      </c>
      <c r="F189" s="5" t="n">
        <v>7</v>
      </c>
      <c r="G189" s="5" t="n">
        <v>3</v>
      </c>
      <c r="H189" s="5" t="n">
        <v>0</v>
      </c>
      <c r="I189" s="5" t="n">
        <v>399</v>
      </c>
      <c r="J189" s="5" t="n">
        <v>3</v>
      </c>
      <c r="K189" s="6" t="n">
        <v>133</v>
      </c>
      <c r="L189" s="7" t="n">
        <v>133</v>
      </c>
      <c r="M189" s="5" t="str">
        <f aca="false">IF(K189="no cation","",IF(L189="","non-candidate",""))</f>
        <v/>
      </c>
      <c r="N189" s="5" t="str">
        <f aca="false">IF(M189="","",CONCATENATE("[",IF(M189="","",CONCATENATE("Al",IF(D189&gt;1,VALUE(D189),""),IF(E189=0,"",CONCATENATE(" O",IF(E189&gt;1,VALUE(E189),""))),IF(F189=0,"",CONCATENATE("(OH)",IF(F189&gt;1,VALUE(F189),""))),IF(G189=0,"",CONCATENATE("(OH2)",IF(G189&gt;1,VALUE(G189),""))))),"]",IF(M189="","",IF(J189&gt;1,(CONCATENATE(VALUE(J189),"+")),"+"))))</f>
        <v/>
      </c>
    </row>
    <row r="190" s="4" customFormat="true" ht="14.05" hidden="false" customHeight="false" outlineLevel="0" collapsed="false">
      <c r="A190" s="5" t="n">
        <v>4</v>
      </c>
      <c r="B190" s="5" t="n">
        <v>0</v>
      </c>
      <c r="C190" s="5" t="n">
        <v>0</v>
      </c>
      <c r="D190" s="5" t="n">
        <v>6</v>
      </c>
      <c r="E190" s="5" t="n">
        <v>6</v>
      </c>
      <c r="F190" s="5" t="n">
        <v>3</v>
      </c>
      <c r="G190" s="5" t="n">
        <v>5</v>
      </c>
      <c r="H190" s="5" t="n">
        <v>0</v>
      </c>
      <c r="I190" s="5" t="n">
        <v>399</v>
      </c>
      <c r="J190" s="5" t="n">
        <v>3</v>
      </c>
      <c r="K190" s="6" t="n">
        <v>133</v>
      </c>
      <c r="L190" s="7" t="n">
        <v>133</v>
      </c>
      <c r="M190" s="5" t="str">
        <f aca="false">IF(K190="no cation","",IF(L190="","non-candidate",""))</f>
        <v/>
      </c>
      <c r="N190" s="5" t="str">
        <f aca="false">IF(M190="","",CONCATENATE("[",IF(M190="","",CONCATENATE("Al",IF(D190&gt;1,VALUE(D190),""),IF(E190=0,"",CONCATENATE(" O",IF(E190&gt;1,VALUE(E190),""))),IF(F190=0,"",CONCATENATE("(OH)",IF(F190&gt;1,VALUE(F190),""))),IF(G190=0,"",CONCATENATE("(OH2)",IF(G190&gt;1,VALUE(G190),""))))),"]",IF(M190="","",IF(J190&gt;1,(CONCATENATE(VALUE(J190),"+")),"+"))))</f>
        <v/>
      </c>
    </row>
    <row r="191" s="4" customFormat="true" ht="14.05" hidden="false" customHeight="false" outlineLevel="0" collapsed="false">
      <c r="A191" s="3" t="n">
        <v>6</v>
      </c>
      <c r="B191" s="5" t="n">
        <v>0</v>
      </c>
      <c r="C191" s="5" t="n">
        <v>0</v>
      </c>
      <c r="D191" s="3" t="n">
        <v>1</v>
      </c>
      <c r="E191" s="3" t="n">
        <v>0</v>
      </c>
      <c r="F191" s="5" t="n">
        <v>2</v>
      </c>
      <c r="G191" s="5" t="n">
        <v>4</v>
      </c>
      <c r="H191" s="5" t="n">
        <v>0</v>
      </c>
      <c r="I191" s="5" t="n">
        <v>133</v>
      </c>
      <c r="J191" s="5" t="n">
        <v>1</v>
      </c>
      <c r="K191" s="6" t="n">
        <v>133</v>
      </c>
      <c r="L191" s="7" t="n">
        <v>133</v>
      </c>
      <c r="M191" s="5" t="str">
        <f aca="false">IF(K191="no cation","",IF(L191="","non-candidate",""))</f>
        <v/>
      </c>
      <c r="N191" s="5" t="str">
        <f aca="false">IF(M191="","",CONCATENATE("[",IF(M191="","",CONCATENATE("Al",IF(D191&gt;1,VALUE(D191),""),IF(E191=0,"",CONCATENATE(" O",IF(E191&gt;1,VALUE(E191),""))),IF(F191=0,"",CONCATENATE("(OH)",IF(F191&gt;1,VALUE(F191),""))),IF(G191=0,"",CONCATENATE("(OH2)",IF(G191&gt;1,VALUE(G191),""))))),"]",IF(M191="","",IF(J191&gt;1,(CONCATENATE(VALUE(J191),"+")),"+"))))</f>
        <v/>
      </c>
    </row>
    <row r="192" s="4" customFormat="true" ht="14.05" hidden="false" customHeight="false" outlineLevel="0" collapsed="false">
      <c r="A192" s="5" t="n">
        <v>4</v>
      </c>
      <c r="B192" s="5" t="n">
        <v>0</v>
      </c>
      <c r="C192" s="5" t="n">
        <v>0</v>
      </c>
      <c r="D192" s="5" t="n">
        <v>4</v>
      </c>
      <c r="E192" s="5" t="n">
        <v>0</v>
      </c>
      <c r="F192" s="5" t="n">
        <v>10</v>
      </c>
      <c r="G192" s="5" t="n">
        <v>0</v>
      </c>
      <c r="H192" s="5" t="n">
        <v>0</v>
      </c>
      <c r="I192" s="5" t="n">
        <v>278</v>
      </c>
      <c r="J192" s="5" t="n">
        <v>2</v>
      </c>
      <c r="K192" s="6" t="n">
        <v>139</v>
      </c>
      <c r="L192" s="7" t="n">
        <v>139</v>
      </c>
      <c r="M192" s="5" t="str">
        <f aca="false">IF(K192="no cation","",IF(L192="","non-candidate",""))</f>
        <v/>
      </c>
      <c r="N192" s="5" t="str">
        <f aca="false">IF(M192="","",CONCATENATE("[",IF(M192="","",CONCATENATE("Al",IF(D192&gt;1,VALUE(D192),""),IF(E192=0,"",CONCATENATE(" O",IF(E192&gt;1,VALUE(E192),""))),IF(F192=0,"",CONCATENATE("(OH)",IF(F192&gt;1,VALUE(F192),""))),IF(G192=0,"",CONCATENATE("(OH2)",IF(G192&gt;1,VALUE(G192),""))))),"]",IF(M192="","",IF(J192&gt;1,(CONCATENATE(VALUE(J192),"+")),"+"))))</f>
        <v/>
      </c>
    </row>
    <row r="193" s="4" customFormat="true" ht="14.05" hidden="false" customHeight="false" outlineLevel="0" collapsed="false">
      <c r="A193" s="5" t="n">
        <v>4</v>
      </c>
      <c r="B193" s="5" t="n">
        <v>0</v>
      </c>
      <c r="C193" s="5" t="n">
        <v>0</v>
      </c>
      <c r="D193" s="5" t="n">
        <v>4</v>
      </c>
      <c r="E193" s="5" t="n">
        <v>2</v>
      </c>
      <c r="F193" s="5" t="n">
        <v>6</v>
      </c>
      <c r="G193" s="5" t="n">
        <v>2</v>
      </c>
      <c r="H193" s="5" t="n">
        <v>0</v>
      </c>
      <c r="I193" s="5" t="n">
        <v>278</v>
      </c>
      <c r="J193" s="5" t="n">
        <v>2</v>
      </c>
      <c r="K193" s="6" t="n">
        <v>139</v>
      </c>
      <c r="L193" s="7" t="n">
        <v>139</v>
      </c>
      <c r="M193" s="5" t="str">
        <f aca="false">IF(K193="no cation","",IF(L193="","non-candidate",""))</f>
        <v/>
      </c>
      <c r="N193" s="5" t="str">
        <f aca="false">IF(M193="","",CONCATENATE("[",IF(M193="","",CONCATENATE("Al",IF(D193&gt;1,VALUE(D193),""),IF(E193=0,"",CONCATENATE(" O",IF(E193&gt;1,VALUE(E193),""))),IF(F193=0,"",CONCATENATE("(OH)",IF(F193&gt;1,VALUE(F193),""))),IF(G193=0,"",CONCATENATE("(OH2)",IF(G193&gt;1,VALUE(G193),""))))),"]",IF(M193="","",IF(J193&gt;1,(CONCATENATE(VALUE(J193),"+")),"+"))))</f>
        <v/>
      </c>
    </row>
    <row r="194" s="4" customFormat="true" ht="14.05" hidden="false" customHeight="false" outlineLevel="0" collapsed="false">
      <c r="A194" s="5" t="n">
        <v>4</v>
      </c>
      <c r="B194" s="5" t="n">
        <v>0</v>
      </c>
      <c r="C194" s="5" t="n">
        <v>0</v>
      </c>
      <c r="D194" s="5" t="n">
        <v>4</v>
      </c>
      <c r="E194" s="5" t="n">
        <v>4</v>
      </c>
      <c r="F194" s="5" t="n">
        <v>2</v>
      </c>
      <c r="G194" s="5" t="n">
        <v>4</v>
      </c>
      <c r="H194" s="5" t="n">
        <v>0</v>
      </c>
      <c r="I194" s="5" t="n">
        <v>278</v>
      </c>
      <c r="J194" s="5" t="n">
        <v>2</v>
      </c>
      <c r="K194" s="6" t="n">
        <v>139</v>
      </c>
      <c r="L194" s="7" t="n">
        <v>139</v>
      </c>
      <c r="M194" s="5" t="str">
        <f aca="false">IF(K194="no cation","",IF(L194="","non-candidate",""))</f>
        <v/>
      </c>
      <c r="N194" s="5" t="str">
        <f aca="false">IF(M194="","",CONCATENATE("[",IF(M194="","",CONCATENATE("Al",IF(D194&gt;1,VALUE(D194),""),IF(E194=0,"",CONCATENATE(" O",IF(E194&gt;1,VALUE(E194),""))),IF(F194=0,"",CONCATENATE("(OH)",IF(F194&gt;1,VALUE(F194),""))),IF(G194=0,"",CONCATENATE("(OH2)",IF(G194&gt;1,VALUE(G194),""))))),"]",IF(M194="","",IF(J194&gt;1,(CONCATENATE(VALUE(J194),"+")),"+"))))</f>
        <v/>
      </c>
    </row>
    <row r="195" s="4" customFormat="true" ht="14.05" hidden="false" customHeight="false" outlineLevel="0" collapsed="false">
      <c r="A195" s="5" t="n">
        <v>6</v>
      </c>
      <c r="B195" s="5" t="n">
        <v>0</v>
      </c>
      <c r="C195" s="5" t="n">
        <v>0</v>
      </c>
      <c r="D195" s="5" t="n">
        <v>4</v>
      </c>
      <c r="E195" s="5" t="n">
        <v>0</v>
      </c>
      <c r="F195" s="5" t="n">
        <v>9</v>
      </c>
      <c r="G195" s="5" t="n">
        <v>9</v>
      </c>
      <c r="H195" s="5" t="n">
        <v>0</v>
      </c>
      <c r="I195" s="5" t="n">
        <v>423</v>
      </c>
      <c r="J195" s="5" t="n">
        <v>3</v>
      </c>
      <c r="K195" s="6" t="n">
        <v>141</v>
      </c>
      <c r="L195" s="7" t="n">
        <v>141</v>
      </c>
      <c r="M195" s="5" t="str">
        <f aca="false">IF(K195="no cation","",IF(L195="","non-candidate",""))</f>
        <v/>
      </c>
      <c r="N195" s="5" t="str">
        <f aca="false">IF(M195="","",CONCATENATE("[",IF(M195="","",CONCATENATE("Al",IF(D195&gt;1,VALUE(D195),""),IF(E195=0,"",CONCATENATE(" O",IF(E195&gt;1,VALUE(E195),""))),IF(F195=0,"",CONCATENATE("(OH)",IF(F195&gt;1,VALUE(F195),""))),IF(G195=0,"",CONCATENATE("(OH2)",IF(G195&gt;1,VALUE(G195),""))))),"]",IF(M195="","",IF(J195&gt;1,(CONCATENATE(VALUE(J195),"+")),"+"))))</f>
        <v/>
      </c>
    </row>
    <row r="196" s="4" customFormat="true" ht="14.05" hidden="false" customHeight="false" outlineLevel="0" collapsed="false">
      <c r="A196" s="5" t="n">
        <v>6</v>
      </c>
      <c r="B196" s="5" t="n">
        <v>0</v>
      </c>
      <c r="C196" s="5" t="n">
        <v>0</v>
      </c>
      <c r="D196" s="5" t="n">
        <v>6</v>
      </c>
      <c r="E196" s="5" t="n">
        <v>0</v>
      </c>
      <c r="F196" s="5" t="n">
        <v>14</v>
      </c>
      <c r="G196" s="5" t="n">
        <v>12</v>
      </c>
      <c r="H196" s="5" t="n">
        <v>0</v>
      </c>
      <c r="I196" s="5" t="n">
        <v>616</v>
      </c>
      <c r="J196" s="5" t="n">
        <v>4</v>
      </c>
      <c r="K196" s="6" t="n">
        <v>154</v>
      </c>
      <c r="L196" s="7" t="n">
        <v>154</v>
      </c>
      <c r="M196" s="5" t="str">
        <f aca="false">IF(K196="no cation","",IF(L196="","non-candidate",""))</f>
        <v/>
      </c>
      <c r="N196" s="5" t="str">
        <f aca="false">IF(M196="","",CONCATENATE("[",IF(M196="","",CONCATENATE("Al",IF(D196&gt;1,VALUE(D196),""),IF(E196=0,"",CONCATENATE(" O",IF(E196&gt;1,VALUE(E196),""))),IF(F196=0,"",CONCATENATE("(OH)",IF(F196&gt;1,VALUE(F196),""))),IF(G196=0,"",CONCATENATE("(OH2)",IF(G196&gt;1,VALUE(G196),""))))),"]",IF(M196="","",IF(J196&gt;1,(CONCATENATE(VALUE(J196),"+")),"+"))))</f>
        <v/>
      </c>
    </row>
    <row r="197" s="4" customFormat="true" ht="14.05" hidden="false" customHeight="false" outlineLevel="0" collapsed="false">
      <c r="A197" s="5" t="n">
        <v>6</v>
      </c>
      <c r="B197" s="5" t="n">
        <v>0</v>
      </c>
      <c r="C197" s="5" t="n">
        <v>0</v>
      </c>
      <c r="D197" s="5" t="n">
        <v>6</v>
      </c>
      <c r="E197" s="5" t="n">
        <v>2</v>
      </c>
      <c r="F197" s="5" t="n">
        <v>10</v>
      </c>
      <c r="G197" s="5" t="n">
        <v>14</v>
      </c>
      <c r="H197" s="5" t="n">
        <v>0</v>
      </c>
      <c r="I197" s="5" t="n">
        <v>616</v>
      </c>
      <c r="J197" s="5" t="n">
        <v>4</v>
      </c>
      <c r="K197" s="6" t="n">
        <v>154</v>
      </c>
      <c r="L197" s="7" t="n">
        <v>154</v>
      </c>
      <c r="M197" s="5" t="str">
        <f aca="false">IF(K197="no cation","",IF(L197="","non-candidate",""))</f>
        <v/>
      </c>
      <c r="N197" s="5" t="str">
        <f aca="false">IF(M197="","",CONCATENATE("[",IF(M197="","",CONCATENATE("Al",IF(D197&gt;1,VALUE(D197),""),IF(E197=0,"",CONCATENATE(" O",IF(E197&gt;1,VALUE(E197),""))),IF(F197=0,"",CONCATENATE("(OH)",IF(F197&gt;1,VALUE(F197),""))),IF(G197=0,"",CONCATENATE("(OH2)",IF(G197&gt;1,VALUE(G197),""))))),"]",IF(M197="","",IF(J197&gt;1,(CONCATENATE(VALUE(J197),"+")),"+"))))</f>
        <v/>
      </c>
    </row>
    <row r="198" s="4" customFormat="true" ht="14.05" hidden="false" customHeight="false" outlineLevel="0" collapsed="false">
      <c r="A198" s="5" t="n">
        <v>6</v>
      </c>
      <c r="B198" s="5" t="n">
        <v>0</v>
      </c>
      <c r="C198" s="5" t="n">
        <v>0</v>
      </c>
      <c r="D198" s="5" t="n">
        <v>6</v>
      </c>
      <c r="E198" s="5" t="n">
        <v>4</v>
      </c>
      <c r="F198" s="5" t="n">
        <v>6</v>
      </c>
      <c r="G198" s="5" t="n">
        <v>16</v>
      </c>
      <c r="H198" s="5" t="n">
        <v>0</v>
      </c>
      <c r="I198" s="5" t="n">
        <v>616</v>
      </c>
      <c r="J198" s="5" t="n">
        <v>4</v>
      </c>
      <c r="K198" s="6" t="n">
        <v>154</v>
      </c>
      <c r="L198" s="7" t="n">
        <v>154</v>
      </c>
      <c r="M198" s="5" t="str">
        <f aca="false">IF(K198="no cation","",IF(L198="","non-candidate",""))</f>
        <v/>
      </c>
      <c r="N198" s="5" t="str">
        <f aca="false">IF(M198="","",CONCATENATE("[",IF(M198="","",CONCATENATE("Al",IF(D198&gt;1,VALUE(D198),""),IF(E198=0,"",CONCATENATE(" O",IF(E198&gt;1,VALUE(E198),""))),IF(F198=0,"",CONCATENATE("(OH)",IF(F198&gt;1,VALUE(F198),""))),IF(G198=0,"",CONCATENATE("(OH2)",IF(G198&gt;1,VALUE(G198),""))))),"]",IF(M198="","",IF(J198&gt;1,(CONCATENATE(VALUE(J198),"+")),"+"))))</f>
        <v/>
      </c>
    </row>
    <row r="199" s="4" customFormat="true" ht="14.05" hidden="false" customHeight="false" outlineLevel="0" collapsed="false">
      <c r="A199" s="5" t="n">
        <v>6</v>
      </c>
      <c r="B199" s="5" t="n">
        <v>0</v>
      </c>
      <c r="C199" s="5" t="n">
        <v>0</v>
      </c>
      <c r="D199" s="5" t="n">
        <v>6</v>
      </c>
      <c r="E199" s="5" t="n">
        <v>6</v>
      </c>
      <c r="F199" s="5" t="n">
        <v>2</v>
      </c>
      <c r="G199" s="5" t="n">
        <v>18</v>
      </c>
      <c r="H199" s="5" t="n">
        <v>0</v>
      </c>
      <c r="I199" s="5" t="n">
        <v>616</v>
      </c>
      <c r="J199" s="5" t="n">
        <v>4</v>
      </c>
      <c r="K199" s="6" t="n">
        <v>154</v>
      </c>
      <c r="L199" s="7" t="n">
        <v>154</v>
      </c>
      <c r="M199" s="5" t="str">
        <f aca="false">IF(K199="no cation","",IF(L199="","non-candidate",""))</f>
        <v/>
      </c>
      <c r="N199" s="5" t="str">
        <f aca="false">IF(M199="","",CONCATENATE("[",IF(M199="","",CONCATENATE("Al",IF(D199&gt;1,VALUE(D199),""),IF(E199=0,"",CONCATENATE(" O",IF(E199&gt;1,VALUE(E199),""))),IF(F199=0,"",CONCATENATE("(OH)",IF(F199&gt;1,VALUE(F199),""))),IF(G199=0,"",CONCATENATE("(OH2)",IF(G199&gt;1,VALUE(G199),""))))),"]",IF(M199="","",IF(J199&gt;1,(CONCATENATE(VALUE(J199),"+")),"+"))))</f>
        <v/>
      </c>
    </row>
    <row r="200" s="4" customFormat="true" ht="14.05" hidden="false" customHeight="false" outlineLevel="0" collapsed="false">
      <c r="A200" s="5" t="n">
        <v>4</v>
      </c>
      <c r="B200" s="5" t="n">
        <v>0</v>
      </c>
      <c r="C200" s="5" t="n">
        <v>0</v>
      </c>
      <c r="D200" s="5" t="n">
        <v>2</v>
      </c>
      <c r="E200" s="5" t="n">
        <v>0</v>
      </c>
      <c r="F200" s="5" t="n">
        <v>5</v>
      </c>
      <c r="G200" s="5" t="n">
        <v>1</v>
      </c>
      <c r="H200" s="5" t="n">
        <v>0</v>
      </c>
      <c r="I200" s="5" t="n">
        <v>157</v>
      </c>
      <c r="J200" s="5" t="n">
        <v>1</v>
      </c>
      <c r="K200" s="6" t="n">
        <v>157</v>
      </c>
      <c r="L200" s="7" t="n">
        <v>157</v>
      </c>
      <c r="M200" s="5" t="str">
        <f aca="false">IF(K200="no cation","",IF(L200="","non-candidate",""))</f>
        <v/>
      </c>
      <c r="N200" s="5" t="str">
        <f aca="false">IF(M200="","",CONCATENATE("[",IF(M200="","",CONCATENATE("Al",IF(D200&gt;1,VALUE(D200),""),IF(E200=0,"",CONCATENATE(" O",IF(E200&gt;1,VALUE(E200),""))),IF(F200=0,"",CONCATENATE("(OH)",IF(F200&gt;1,VALUE(F200),""))),IF(G200=0,"",CONCATENATE("(OH2)",IF(G200&gt;1,VALUE(G200),""))))),"]",IF(M200="","",IF(J200&gt;1,(CONCATENATE(VALUE(J200),"+")),"+"))))</f>
        <v/>
      </c>
    </row>
    <row r="201" s="4" customFormat="true" ht="14.05" hidden="false" customHeight="false" outlineLevel="0" collapsed="false">
      <c r="A201" s="5" t="n">
        <v>4</v>
      </c>
      <c r="B201" s="5" t="n">
        <v>0</v>
      </c>
      <c r="C201" s="5" t="n">
        <v>0</v>
      </c>
      <c r="D201" s="5" t="n">
        <v>2</v>
      </c>
      <c r="E201" s="5" t="n">
        <v>2</v>
      </c>
      <c r="F201" s="5" t="n">
        <v>1</v>
      </c>
      <c r="G201" s="5" t="n">
        <v>3</v>
      </c>
      <c r="H201" s="5" t="n">
        <v>0</v>
      </c>
      <c r="I201" s="5" t="n">
        <v>157</v>
      </c>
      <c r="J201" s="5" t="n">
        <v>1</v>
      </c>
      <c r="K201" s="6" t="n">
        <v>157</v>
      </c>
      <c r="L201" s="7" t="n">
        <v>157</v>
      </c>
      <c r="M201" s="5" t="str">
        <f aca="false">IF(K201="no cation","",IF(L201="","non-candidate",""))</f>
        <v/>
      </c>
      <c r="N201" s="5" t="str">
        <f aca="false">IF(M201="","",CONCATENATE("[",IF(M201="","",CONCATENATE("Al",IF(D201&gt;1,VALUE(D201),""),IF(E201=0,"",CONCATENATE(" O",IF(E201&gt;1,VALUE(E201),""))),IF(F201=0,"",CONCATENATE("(OH)",IF(F201&gt;1,VALUE(F201),""))),IF(G201=0,"",CONCATENATE("(OH2)",IF(G201&gt;1,VALUE(G201),""))))),"]",IF(M201="","",IF(J201&gt;1,(CONCATENATE(VALUE(J201),"+")),"+"))))</f>
        <v/>
      </c>
    </row>
    <row r="202" s="4" customFormat="true" ht="14.05" hidden="false" customHeight="false" outlineLevel="0" collapsed="false">
      <c r="A202" s="5" t="n">
        <v>6</v>
      </c>
      <c r="B202" s="5" t="n">
        <v>0</v>
      </c>
      <c r="C202" s="5" t="n">
        <v>0</v>
      </c>
      <c r="D202" s="5" t="n">
        <v>3</v>
      </c>
      <c r="E202" s="5" t="n">
        <v>0</v>
      </c>
      <c r="F202" s="5" t="n">
        <v>7</v>
      </c>
      <c r="G202" s="5" t="n">
        <v>7</v>
      </c>
      <c r="H202" s="5" t="n">
        <v>0</v>
      </c>
      <c r="I202" s="5" t="n">
        <v>326</v>
      </c>
      <c r="J202" s="5" t="n">
        <v>2</v>
      </c>
      <c r="K202" s="6" t="n">
        <v>163</v>
      </c>
      <c r="L202" s="7" t="n">
        <v>163</v>
      </c>
      <c r="M202" s="5" t="str">
        <f aca="false">IF(K202="no cation","",IF(L202="","non-candidate",""))</f>
        <v/>
      </c>
      <c r="N202" s="5" t="str">
        <f aca="false">IF(M202="","",CONCATENATE("[",IF(M202="","",CONCATENATE("Al",IF(D202&gt;1,VALUE(D202),""),IF(E202=0,"",CONCATENATE(" O",IF(E202&gt;1,VALUE(E202),""))),IF(F202=0,"",CONCATENATE("(OH)",IF(F202&gt;1,VALUE(F202),""))),IF(G202=0,"",CONCATENATE("(OH2)",IF(G202&gt;1,VALUE(G202),""))))),"]",IF(M202="","",IF(J202&gt;1,(CONCATENATE(VALUE(J202),"+")),"+"))))</f>
        <v/>
      </c>
    </row>
    <row r="203" s="4" customFormat="true" ht="14.05" hidden="false" customHeight="false" outlineLevel="0" collapsed="false">
      <c r="A203" s="5" t="n">
        <v>6</v>
      </c>
      <c r="B203" s="5" t="n">
        <v>0</v>
      </c>
      <c r="C203" s="5" t="n">
        <v>0</v>
      </c>
      <c r="D203" s="5" t="n">
        <v>3</v>
      </c>
      <c r="E203" s="5" t="n">
        <v>2</v>
      </c>
      <c r="F203" s="5" t="n">
        <v>3</v>
      </c>
      <c r="G203" s="5" t="n">
        <v>9</v>
      </c>
      <c r="H203" s="5" t="n">
        <v>0</v>
      </c>
      <c r="I203" s="5" t="n">
        <v>326</v>
      </c>
      <c r="J203" s="5" t="n">
        <v>2</v>
      </c>
      <c r="K203" s="6" t="n">
        <v>163</v>
      </c>
      <c r="L203" s="7" t="n">
        <v>163</v>
      </c>
      <c r="M203" s="5" t="str">
        <f aca="false">IF(K203="no cation","",IF(L203="","non-candidate",""))</f>
        <v/>
      </c>
      <c r="N203" s="5" t="str">
        <f aca="false">IF(M203="","",CONCATENATE("[",IF(M203="","",CONCATENATE("Al",IF(D203&gt;1,VALUE(D203),""),IF(E203=0,"",CONCATENATE(" O",IF(E203&gt;1,VALUE(E203),""))),IF(F203=0,"",CONCATENATE("(OH)",IF(F203&gt;1,VALUE(F203),""))),IF(G203=0,"",CONCATENATE("(OH2)",IF(G203&gt;1,VALUE(G203),""))))),"]",IF(M203="","",IF(J203&gt;1,(CONCATENATE(VALUE(J203),"+")),"+"))))</f>
        <v/>
      </c>
    </row>
    <row r="204" s="4" customFormat="true" ht="14.05" hidden="false" customHeight="false" outlineLevel="0" collapsed="false">
      <c r="A204" s="5" t="n">
        <v>4</v>
      </c>
      <c r="B204" s="5" t="n">
        <v>0</v>
      </c>
      <c r="C204" s="5" t="n">
        <v>0</v>
      </c>
      <c r="D204" s="5" t="n">
        <v>5</v>
      </c>
      <c r="E204" s="5" t="n">
        <v>2</v>
      </c>
      <c r="F204" s="5" t="n">
        <v>9</v>
      </c>
      <c r="G204" s="5" t="n">
        <v>1</v>
      </c>
      <c r="H204" s="5" t="n">
        <v>0</v>
      </c>
      <c r="I204" s="5" t="n">
        <v>338</v>
      </c>
      <c r="J204" s="5" t="n">
        <v>2</v>
      </c>
      <c r="K204" s="6" t="n">
        <v>169</v>
      </c>
      <c r="L204" s="7" t="n">
        <v>169</v>
      </c>
      <c r="M204" s="5" t="str">
        <f aca="false">IF(K204="no cation","",IF(L204="","non-candidate",""))</f>
        <v/>
      </c>
      <c r="N204" s="5" t="str">
        <f aca="false">IF(M204="","",CONCATENATE("[",IF(M204="","",CONCATENATE("Al",IF(D204&gt;1,VALUE(D204),""),IF(E204=0,"",CONCATENATE(" O",IF(E204&gt;1,VALUE(E204),""))),IF(F204=0,"",CONCATENATE("(OH)",IF(F204&gt;1,VALUE(F204),""))),IF(G204=0,"",CONCATENATE("(OH2)",IF(G204&gt;1,VALUE(G204),""))))),"]",IF(M204="","",IF(J204&gt;1,(CONCATENATE(VALUE(J204),"+")),"+"))))</f>
        <v/>
      </c>
    </row>
    <row r="205" s="4" customFormat="true" ht="14.05" hidden="false" customHeight="false" outlineLevel="0" collapsed="false">
      <c r="A205" s="5" t="n">
        <v>4</v>
      </c>
      <c r="B205" s="5" t="n">
        <v>0</v>
      </c>
      <c r="C205" s="5" t="n">
        <v>0</v>
      </c>
      <c r="D205" s="5" t="n">
        <v>5</v>
      </c>
      <c r="E205" s="5" t="n">
        <v>4</v>
      </c>
      <c r="F205" s="5" t="n">
        <v>5</v>
      </c>
      <c r="G205" s="5" t="n">
        <v>3</v>
      </c>
      <c r="H205" s="5" t="n">
        <v>0</v>
      </c>
      <c r="I205" s="5" t="n">
        <v>338</v>
      </c>
      <c r="J205" s="5" t="n">
        <v>2</v>
      </c>
      <c r="K205" s="6" t="n">
        <v>169</v>
      </c>
      <c r="L205" s="7" t="n">
        <v>169</v>
      </c>
      <c r="M205" s="5" t="str">
        <f aca="false">IF(K205="no cation","",IF(L205="","non-candidate",""))</f>
        <v/>
      </c>
      <c r="N205" s="5" t="str">
        <f aca="false">IF(M205="","",CONCATENATE("[",IF(M205="","",CONCATENATE("Al",IF(D205&gt;1,VALUE(D205),""),IF(E205=0,"",CONCATENATE(" O",IF(E205&gt;1,VALUE(E205),""))),IF(F205=0,"",CONCATENATE("(OH)",IF(F205&gt;1,VALUE(F205),""))),IF(G205=0,"",CONCATENATE("(OH2)",IF(G205&gt;1,VALUE(G205),""))))),"]",IF(M205="","",IF(J205&gt;1,(CONCATENATE(VALUE(J205),"+")),"+"))))</f>
        <v/>
      </c>
    </row>
    <row r="206" s="4" customFormat="true" ht="14.05" hidden="false" customHeight="false" outlineLevel="0" collapsed="false">
      <c r="A206" s="5" t="n">
        <v>4</v>
      </c>
      <c r="B206" s="5" t="n">
        <v>0</v>
      </c>
      <c r="C206" s="5" t="n">
        <v>0</v>
      </c>
      <c r="D206" s="5" t="n">
        <v>5</v>
      </c>
      <c r="E206" s="5" t="n">
        <v>6</v>
      </c>
      <c r="F206" s="5" t="n">
        <v>1</v>
      </c>
      <c r="G206" s="5" t="n">
        <v>5</v>
      </c>
      <c r="H206" s="5" t="n">
        <v>0</v>
      </c>
      <c r="I206" s="5" t="n">
        <v>338</v>
      </c>
      <c r="J206" s="5" t="n">
        <v>2</v>
      </c>
      <c r="K206" s="6" t="n">
        <v>169</v>
      </c>
      <c r="L206" s="7" t="n">
        <v>169</v>
      </c>
      <c r="M206" s="5" t="str">
        <f aca="false">IF(K206="no cation","",IF(L206="","non-candidate",""))</f>
        <v/>
      </c>
      <c r="N206" s="5" t="str">
        <f aca="false">IF(M206="","",CONCATENATE("[",IF(M206="","",CONCATENATE("Al",IF(D206&gt;1,VALUE(D206),""),IF(E206=0,"",CONCATENATE(" O",IF(E206&gt;1,VALUE(E206),""))),IF(F206=0,"",CONCATENATE("(OH)",IF(F206&gt;1,VALUE(F206),""))),IF(G206=0,"",CONCATENATE("(OH2)",IF(G206&gt;1,VALUE(G206),""))))),"]",IF(M206="","",IF(J206&gt;1,(CONCATENATE(VALUE(J206),"+")),"+"))))</f>
        <v/>
      </c>
    </row>
    <row r="207" s="4" customFormat="true" ht="14.05" hidden="false" customHeight="false" outlineLevel="0" collapsed="false">
      <c r="A207" s="5" t="n">
        <v>6</v>
      </c>
      <c r="B207" s="5" t="n">
        <v>0</v>
      </c>
      <c r="C207" s="5" t="n">
        <v>0</v>
      </c>
      <c r="D207" s="5" t="n">
        <v>5</v>
      </c>
      <c r="E207" s="5" t="n">
        <v>0</v>
      </c>
      <c r="F207" s="5" t="n">
        <v>12</v>
      </c>
      <c r="G207" s="5" t="n">
        <v>10</v>
      </c>
      <c r="H207" s="5" t="n">
        <v>0</v>
      </c>
      <c r="I207" s="5" t="n">
        <v>519</v>
      </c>
      <c r="J207" s="5" t="n">
        <v>3</v>
      </c>
      <c r="K207" s="6" t="n">
        <v>173</v>
      </c>
      <c r="L207" s="7" t="n">
        <v>173</v>
      </c>
      <c r="M207" s="5" t="str">
        <f aca="false">IF(K207="no cation","",IF(L207="","non-candidate",""))</f>
        <v/>
      </c>
      <c r="N207" s="5" t="str">
        <f aca="false">IF(M207="","",CONCATENATE("[",IF(M207="","",CONCATENATE("Al",IF(D207&gt;1,VALUE(D207),""),IF(E207=0,"",CONCATENATE(" O",IF(E207&gt;1,VALUE(E207),""))),IF(F207=0,"",CONCATENATE("(OH)",IF(F207&gt;1,VALUE(F207),""))),IF(G207=0,"",CONCATENATE("(OH2)",IF(G207&gt;1,VALUE(G207),""))))),"]",IF(M207="","",IF(J207&gt;1,(CONCATENATE(VALUE(J207),"+")),"+"))))</f>
        <v/>
      </c>
    </row>
    <row r="208" s="4" customFormat="true" ht="14.05" hidden="false" customHeight="false" outlineLevel="0" collapsed="false">
      <c r="A208" s="5" t="n">
        <v>6</v>
      </c>
      <c r="B208" s="5" t="n">
        <v>0</v>
      </c>
      <c r="C208" s="5" t="n">
        <v>0</v>
      </c>
      <c r="D208" s="5" t="n">
        <v>5</v>
      </c>
      <c r="E208" s="5" t="n">
        <v>2</v>
      </c>
      <c r="F208" s="5" t="n">
        <v>8</v>
      </c>
      <c r="G208" s="5" t="n">
        <v>12</v>
      </c>
      <c r="H208" s="5" t="n">
        <v>0</v>
      </c>
      <c r="I208" s="5" t="n">
        <v>519</v>
      </c>
      <c r="J208" s="5" t="n">
        <v>3</v>
      </c>
      <c r="K208" s="6" t="n">
        <v>173</v>
      </c>
      <c r="L208" s="7" t="n">
        <v>173</v>
      </c>
      <c r="M208" s="5" t="str">
        <f aca="false">IF(K208="no cation","",IF(L208="","non-candidate",""))</f>
        <v/>
      </c>
      <c r="N208" s="5" t="str">
        <f aca="false">IF(M208="","",CONCATENATE("[",IF(M208="","",CONCATENATE("Al",IF(D208&gt;1,VALUE(D208),""),IF(E208=0,"",CONCATENATE(" O",IF(E208&gt;1,VALUE(E208),""))),IF(F208=0,"",CONCATENATE("(OH)",IF(F208&gt;1,VALUE(F208),""))),IF(G208=0,"",CONCATENATE("(OH2)",IF(G208&gt;1,VALUE(G208),""))))),"]",IF(M208="","",IF(J208&gt;1,(CONCATENATE(VALUE(J208),"+")),"+"))))</f>
        <v/>
      </c>
    </row>
    <row r="209" s="4" customFormat="true" ht="14.05" hidden="false" customHeight="false" outlineLevel="0" collapsed="false">
      <c r="A209" s="5" t="n">
        <v>6</v>
      </c>
      <c r="B209" s="5" t="n">
        <v>0</v>
      </c>
      <c r="C209" s="5" t="n">
        <v>0</v>
      </c>
      <c r="D209" s="5" t="n">
        <v>5</v>
      </c>
      <c r="E209" s="5" t="n">
        <v>4</v>
      </c>
      <c r="F209" s="5" t="n">
        <v>4</v>
      </c>
      <c r="G209" s="5" t="n">
        <v>14</v>
      </c>
      <c r="H209" s="5" t="n">
        <v>0</v>
      </c>
      <c r="I209" s="5" t="n">
        <v>519</v>
      </c>
      <c r="J209" s="5" t="n">
        <v>3</v>
      </c>
      <c r="K209" s="6" t="n">
        <v>173</v>
      </c>
      <c r="L209" s="7" t="n">
        <v>173</v>
      </c>
      <c r="M209" s="5" t="str">
        <f aca="false">IF(K209="no cation","",IF(L209="","non-candidate",""))</f>
        <v/>
      </c>
      <c r="N209" s="5" t="str">
        <f aca="false">IF(M209="","",CONCATENATE("[",IF(M209="","",CONCATENATE("Al",IF(D209&gt;1,VALUE(D209),""),IF(E209=0,"",CONCATENATE(" O",IF(E209&gt;1,VALUE(E209),""))),IF(F209=0,"",CONCATENATE("(OH)",IF(F209&gt;1,VALUE(F209),""))),IF(G209=0,"",CONCATENATE("(OH2)",IF(G209&gt;1,VALUE(G209),""))))),"]",IF(M209="","",IF(J209&gt;1,(CONCATENATE(VALUE(J209),"+")),"+"))))</f>
        <v/>
      </c>
    </row>
    <row r="210" s="4" customFormat="true" ht="14.05" hidden="false" customHeight="false" outlineLevel="0" collapsed="false">
      <c r="A210" s="5" t="n">
        <v>6</v>
      </c>
      <c r="B210" s="5" t="n">
        <v>0</v>
      </c>
      <c r="C210" s="5" t="n">
        <v>0</v>
      </c>
      <c r="D210" s="5" t="n">
        <v>5</v>
      </c>
      <c r="E210" s="5" t="n">
        <v>6</v>
      </c>
      <c r="F210" s="5" t="n">
        <v>0</v>
      </c>
      <c r="G210" s="5" t="n">
        <v>16</v>
      </c>
      <c r="H210" s="5" t="n">
        <v>0</v>
      </c>
      <c r="I210" s="5" t="n">
        <v>519</v>
      </c>
      <c r="J210" s="5" t="n">
        <v>3</v>
      </c>
      <c r="K210" s="6" t="n">
        <v>173</v>
      </c>
      <c r="L210" s="7" t="n">
        <v>173</v>
      </c>
      <c r="M210" s="5" t="str">
        <f aca="false">IF(K210="no cation","",IF(L210="","non-candidate",""))</f>
        <v/>
      </c>
      <c r="N210" s="5" t="str">
        <f aca="false">IF(M210="","",CONCATENATE("[",IF(M210="","",CONCATENATE("Al",IF(D210&gt;1,VALUE(D210),""),IF(E210=0,"",CONCATENATE(" O",IF(E210&gt;1,VALUE(E210),""))),IF(F210=0,"",CONCATENATE("(OH)",IF(F210&gt;1,VALUE(F210),""))),IF(G210=0,"",CONCATENATE("(OH2)",IF(G210&gt;1,VALUE(G210),""))))),"]",IF(M210="","",IF(J210&gt;1,(CONCATENATE(VALUE(J210),"+")),"+"))))</f>
        <v/>
      </c>
    </row>
    <row r="211" s="4" customFormat="true" ht="14.05" hidden="false" customHeight="false" outlineLevel="0" collapsed="false">
      <c r="A211" s="5" t="n">
        <v>4</v>
      </c>
      <c r="B211" s="5" t="n">
        <v>0</v>
      </c>
      <c r="C211" s="5" t="n">
        <v>0</v>
      </c>
      <c r="D211" s="5" t="n">
        <v>6</v>
      </c>
      <c r="E211" s="5" t="n">
        <v>2</v>
      </c>
      <c r="F211" s="5" t="n">
        <v>12</v>
      </c>
      <c r="G211" s="5" t="n">
        <v>0</v>
      </c>
      <c r="H211" s="5" t="n">
        <v>0</v>
      </c>
      <c r="I211" s="5" t="n">
        <v>398</v>
      </c>
      <c r="J211" s="5" t="n">
        <v>2</v>
      </c>
      <c r="K211" s="6" t="n">
        <v>199</v>
      </c>
      <c r="L211" s="7" t="n">
        <v>199</v>
      </c>
      <c r="M211" s="5" t="str">
        <f aca="false">IF(K211="no cation","",IF(L211="","non-candidate",""))</f>
        <v/>
      </c>
      <c r="N211" s="5" t="str">
        <f aca="false">IF(M211="","",CONCATENATE("[",IF(M211="","",CONCATENATE("Al",IF(D211&gt;1,VALUE(D211),""),IF(E211=0,"",CONCATENATE(" O",IF(E211&gt;1,VALUE(E211),""))),IF(F211=0,"",CONCATENATE("(OH)",IF(F211&gt;1,VALUE(F211),""))),IF(G211=0,"",CONCATENATE("(OH2)",IF(G211&gt;1,VALUE(G211),""))))),"]",IF(M211="","",IF(J211&gt;1,(CONCATENATE(VALUE(J211),"+")),"+"))))</f>
        <v/>
      </c>
    </row>
    <row r="212" s="4" customFormat="true" ht="14.05" hidden="false" customHeight="false" outlineLevel="0" collapsed="false">
      <c r="A212" s="5" t="n">
        <v>4</v>
      </c>
      <c r="B212" s="5" t="n">
        <v>0</v>
      </c>
      <c r="C212" s="5" t="n">
        <v>0</v>
      </c>
      <c r="D212" s="5" t="n">
        <v>6</v>
      </c>
      <c r="E212" s="5" t="n">
        <v>4</v>
      </c>
      <c r="F212" s="5" t="n">
        <v>8</v>
      </c>
      <c r="G212" s="5" t="n">
        <v>2</v>
      </c>
      <c r="H212" s="5" t="n">
        <v>0</v>
      </c>
      <c r="I212" s="5" t="n">
        <v>398</v>
      </c>
      <c r="J212" s="5" t="n">
        <v>2</v>
      </c>
      <c r="K212" s="6" t="n">
        <v>199</v>
      </c>
      <c r="L212" s="7" t="n">
        <v>199</v>
      </c>
      <c r="M212" s="5" t="str">
        <f aca="false">IF(K212="no cation","",IF(L212="","non-candidate",""))</f>
        <v/>
      </c>
      <c r="N212" s="5" t="str">
        <f aca="false">IF(M212="","",CONCATENATE("[",IF(M212="","",CONCATENATE("Al",IF(D212&gt;1,VALUE(D212),""),IF(E212=0,"",CONCATENATE(" O",IF(E212&gt;1,VALUE(E212),""))),IF(F212=0,"",CONCATENATE("(OH)",IF(F212&gt;1,VALUE(F212),""))),IF(G212=0,"",CONCATENATE("(OH2)",IF(G212&gt;1,VALUE(G212),""))))),"]",IF(M212="","",IF(J212&gt;1,(CONCATENATE(VALUE(J212),"+")),"+"))))</f>
        <v/>
      </c>
    </row>
    <row r="213" s="4" customFormat="true" ht="14.05" hidden="false" customHeight="false" outlineLevel="0" collapsed="false">
      <c r="A213" s="5" t="n">
        <v>4</v>
      </c>
      <c r="B213" s="5" t="n">
        <v>0</v>
      </c>
      <c r="C213" s="5" t="n">
        <v>0</v>
      </c>
      <c r="D213" s="5" t="n">
        <v>6</v>
      </c>
      <c r="E213" s="5" t="n">
        <v>6</v>
      </c>
      <c r="F213" s="5" t="n">
        <v>4</v>
      </c>
      <c r="G213" s="5" t="n">
        <v>4</v>
      </c>
      <c r="H213" s="5" t="n">
        <v>0</v>
      </c>
      <c r="I213" s="5" t="n">
        <v>398</v>
      </c>
      <c r="J213" s="5" t="n">
        <v>2</v>
      </c>
      <c r="K213" s="6" t="n">
        <v>199</v>
      </c>
      <c r="L213" s="7" t="n">
        <v>199</v>
      </c>
      <c r="M213" s="5" t="str">
        <f aca="false">IF(K213="no cation","",IF(L213="","non-candidate",""))</f>
        <v/>
      </c>
      <c r="N213" s="5" t="str">
        <f aca="false">IF(M213="","",CONCATENATE("[",IF(M213="","",CONCATENATE("Al",IF(D213&gt;1,VALUE(D213),""),IF(E213=0,"",CONCATENATE(" O",IF(E213&gt;1,VALUE(E213),""))),IF(F213=0,"",CONCATENATE("(OH)",IF(F213&gt;1,VALUE(F213),""))),IF(G213=0,"",CONCATENATE("(OH2)",IF(G213&gt;1,VALUE(G213),""))))),"]",IF(M213="","",IF(J213&gt;1,(CONCATENATE(VALUE(J213),"+")),"+"))))</f>
        <v/>
      </c>
    </row>
    <row r="214" s="4" customFormat="true" ht="14.05" hidden="false" customHeight="false" outlineLevel="0" collapsed="false">
      <c r="A214" s="5" t="n">
        <v>4</v>
      </c>
      <c r="B214" s="5" t="n">
        <v>0</v>
      </c>
      <c r="C214" s="5" t="n">
        <v>0</v>
      </c>
      <c r="D214" s="3" t="n">
        <v>6</v>
      </c>
      <c r="E214" s="3" t="n">
        <v>8</v>
      </c>
      <c r="F214" s="5" t="n">
        <v>0</v>
      </c>
      <c r="G214" s="5" t="n">
        <v>6</v>
      </c>
      <c r="H214" s="5" t="n">
        <v>0</v>
      </c>
      <c r="I214" s="5" t="n">
        <v>398</v>
      </c>
      <c r="J214" s="5" t="n">
        <v>2</v>
      </c>
      <c r="K214" s="6" t="n">
        <v>199</v>
      </c>
      <c r="L214" s="7" t="n">
        <v>199</v>
      </c>
      <c r="M214" s="5" t="str">
        <f aca="false">IF(K214="no cation","",IF(L214="","non-candidate",""))</f>
        <v/>
      </c>
      <c r="N214" s="5" t="str">
        <f aca="false">IF(M214="","",CONCATENATE("[",IF(M214="","",CONCATENATE("Al",IF(D214&gt;1,VALUE(D214),""),IF(E214=0,"",CONCATENATE(" O",IF(E214&gt;1,VALUE(E214),""))),IF(F214=0,"",CONCATENATE("(OH)",IF(F214&gt;1,VALUE(F214),""))),IF(G214=0,"",CONCATENATE("(OH2)",IF(G214&gt;1,VALUE(G214),""))))),"]",IF(M214="","",IF(J214&gt;1,(CONCATENATE(VALUE(J214),"+")),"+"))))</f>
        <v/>
      </c>
    </row>
    <row r="215" s="4" customFormat="true" ht="14.05" hidden="false" customHeight="false" outlineLevel="0" collapsed="false">
      <c r="A215" s="5" t="n">
        <v>6</v>
      </c>
      <c r="B215" s="5" t="n">
        <v>0</v>
      </c>
      <c r="C215" s="5" t="n">
        <v>0</v>
      </c>
      <c r="D215" s="5" t="n">
        <v>6</v>
      </c>
      <c r="E215" s="5" t="n">
        <v>0</v>
      </c>
      <c r="F215" s="5" t="n">
        <v>15</v>
      </c>
      <c r="G215" s="5" t="n">
        <v>11</v>
      </c>
      <c r="H215" s="5" t="n">
        <v>0</v>
      </c>
      <c r="I215" s="5" t="n">
        <v>615</v>
      </c>
      <c r="J215" s="5" t="n">
        <v>3</v>
      </c>
      <c r="K215" s="6" t="n">
        <v>205</v>
      </c>
      <c r="L215" s="7" t="n">
        <v>205</v>
      </c>
      <c r="M215" s="5" t="str">
        <f aca="false">IF(K215="no cation","",IF(L215="","non-candidate",""))</f>
        <v/>
      </c>
      <c r="N215" s="5" t="str">
        <f aca="false">IF(M215="","",CONCATENATE("[",IF(M215="","",CONCATENATE("Al",IF(D215&gt;1,VALUE(D215),""),IF(E215=0,"",CONCATENATE(" O",IF(E215&gt;1,VALUE(E215),""))),IF(F215=0,"",CONCATENATE("(OH)",IF(F215&gt;1,VALUE(F215),""))),IF(G215=0,"",CONCATENATE("(OH2)",IF(G215&gt;1,VALUE(G215),""))))),"]",IF(M215="","",IF(J215&gt;1,(CONCATENATE(VALUE(J215),"+")),"+"))))</f>
        <v/>
      </c>
    </row>
    <row r="216" s="4" customFormat="true" ht="14.05" hidden="false" customHeight="false" outlineLevel="0" collapsed="false">
      <c r="A216" s="5" t="n">
        <v>6</v>
      </c>
      <c r="B216" s="5" t="n">
        <v>0</v>
      </c>
      <c r="C216" s="5" t="n">
        <v>0</v>
      </c>
      <c r="D216" s="5" t="n">
        <v>6</v>
      </c>
      <c r="E216" s="5" t="n">
        <v>2</v>
      </c>
      <c r="F216" s="5" t="n">
        <v>11</v>
      </c>
      <c r="G216" s="5" t="n">
        <v>13</v>
      </c>
      <c r="H216" s="5" t="n">
        <v>0</v>
      </c>
      <c r="I216" s="5" t="n">
        <v>615</v>
      </c>
      <c r="J216" s="5" t="n">
        <v>3</v>
      </c>
      <c r="K216" s="6" t="n">
        <v>205</v>
      </c>
      <c r="L216" s="7" t="n">
        <v>205</v>
      </c>
      <c r="M216" s="5" t="str">
        <f aca="false">IF(K216="no cation","",IF(L216="","non-candidate",""))</f>
        <v/>
      </c>
      <c r="N216" s="5" t="str">
        <f aca="false">IF(M216="","",CONCATENATE("[",IF(M216="","",CONCATENATE("Al",IF(D216&gt;1,VALUE(D216),""),IF(E216=0,"",CONCATENATE(" O",IF(E216&gt;1,VALUE(E216),""))),IF(F216=0,"",CONCATENATE("(OH)",IF(F216&gt;1,VALUE(F216),""))),IF(G216=0,"",CONCATENATE("(OH2)",IF(G216&gt;1,VALUE(G216),""))))),"]",IF(M216="","",IF(J216&gt;1,(CONCATENATE(VALUE(J216),"+")),"+"))))</f>
        <v/>
      </c>
    </row>
    <row r="217" s="4" customFormat="true" ht="14.05" hidden="false" customHeight="false" outlineLevel="0" collapsed="false">
      <c r="A217" s="5" t="n">
        <v>6</v>
      </c>
      <c r="B217" s="5" t="n">
        <v>0</v>
      </c>
      <c r="C217" s="5" t="n">
        <v>0</v>
      </c>
      <c r="D217" s="5" t="n">
        <v>6</v>
      </c>
      <c r="E217" s="5" t="n">
        <v>4</v>
      </c>
      <c r="F217" s="5" t="n">
        <v>7</v>
      </c>
      <c r="G217" s="5" t="n">
        <v>15</v>
      </c>
      <c r="H217" s="5" t="n">
        <v>0</v>
      </c>
      <c r="I217" s="5" t="n">
        <v>615</v>
      </c>
      <c r="J217" s="5" t="n">
        <v>3</v>
      </c>
      <c r="K217" s="6" t="n">
        <v>205</v>
      </c>
      <c r="L217" s="7" t="n">
        <v>205</v>
      </c>
      <c r="M217" s="5" t="str">
        <f aca="false">IF(K217="no cation","",IF(L217="","non-candidate",""))</f>
        <v/>
      </c>
      <c r="N217" s="5" t="str">
        <f aca="false">IF(M217="","",CONCATENATE("[",IF(M217="","",CONCATENATE("Al",IF(D217&gt;1,VALUE(D217),""),IF(E217=0,"",CONCATENATE(" O",IF(E217&gt;1,VALUE(E217),""))),IF(F217=0,"",CONCATENATE("(OH)",IF(F217&gt;1,VALUE(F217),""))),IF(G217=0,"",CONCATENATE("(OH2)",IF(G217&gt;1,VALUE(G217),""))))),"]",IF(M217="","",IF(J217&gt;1,(CONCATENATE(VALUE(J217),"+")),"+"))))</f>
        <v/>
      </c>
    </row>
    <row r="218" s="4" customFormat="true" ht="14.05" hidden="false" customHeight="false" outlineLevel="0" collapsed="false">
      <c r="A218" s="5" t="n">
        <v>6</v>
      </c>
      <c r="B218" s="5" t="n">
        <v>0</v>
      </c>
      <c r="C218" s="5" t="n">
        <v>0</v>
      </c>
      <c r="D218" s="5" t="n">
        <v>6</v>
      </c>
      <c r="E218" s="5" t="n">
        <v>6</v>
      </c>
      <c r="F218" s="5" t="n">
        <v>3</v>
      </c>
      <c r="G218" s="5" t="n">
        <v>17</v>
      </c>
      <c r="H218" s="5" t="n">
        <v>0</v>
      </c>
      <c r="I218" s="5" t="n">
        <v>615</v>
      </c>
      <c r="J218" s="5" t="n">
        <v>3</v>
      </c>
      <c r="K218" s="6" t="n">
        <v>205</v>
      </c>
      <c r="L218" s="7" t="n">
        <v>205</v>
      </c>
      <c r="M218" s="5" t="str">
        <f aca="false">IF(K218="no cation","",IF(L218="","non-candidate",""))</f>
        <v/>
      </c>
      <c r="N218" s="5" t="str">
        <f aca="false">IF(M218="","",CONCATENATE("[",IF(M218="","",CONCATENATE("Al",IF(D218&gt;1,VALUE(D218),""),IF(E218=0,"",CONCATENATE(" O",IF(E218&gt;1,VALUE(E218),""))),IF(F218=0,"",CONCATENATE("(OH)",IF(F218&gt;1,VALUE(F218),""))),IF(G218=0,"",CONCATENATE("(OH2)",IF(G218&gt;1,VALUE(G218),""))))),"]",IF(M218="","",IF(J218&gt;1,(CONCATENATE(VALUE(J218),"+")),"+"))))</f>
        <v/>
      </c>
    </row>
    <row r="219" s="4" customFormat="true" ht="14.05" hidden="false" customHeight="false" outlineLevel="0" collapsed="false">
      <c r="A219" s="5" t="n">
        <v>4</v>
      </c>
      <c r="B219" s="5" t="n">
        <v>0</v>
      </c>
      <c r="C219" s="5" t="n">
        <v>0</v>
      </c>
      <c r="D219" s="5" t="n">
        <v>3</v>
      </c>
      <c r="E219" s="5" t="n">
        <v>0</v>
      </c>
      <c r="F219" s="5" t="n">
        <v>8</v>
      </c>
      <c r="G219" s="5" t="n">
        <v>0</v>
      </c>
      <c r="H219" s="5" t="n">
        <v>0</v>
      </c>
      <c r="I219" s="5" t="n">
        <v>217</v>
      </c>
      <c r="J219" s="5" t="n">
        <v>1</v>
      </c>
      <c r="K219" s="6" t="n">
        <v>217</v>
      </c>
      <c r="L219" s="7" t="n">
        <v>217</v>
      </c>
      <c r="M219" s="5" t="str">
        <f aca="false">IF(K219="no cation","",IF(L219="","non-candidate",""))</f>
        <v/>
      </c>
      <c r="N219" s="5" t="str">
        <f aca="false">IF(M219="","",CONCATENATE("[",IF(M219="","",CONCATENATE("Al",IF(D219&gt;1,VALUE(D219),""),IF(E219=0,"",CONCATENATE(" O",IF(E219&gt;1,VALUE(E219),""))),IF(F219=0,"",CONCATENATE("(OH)",IF(F219&gt;1,VALUE(F219),""))),IF(G219=0,"",CONCATENATE("(OH2)",IF(G219&gt;1,VALUE(G219),""))))),"]",IF(M219="","",IF(J219&gt;1,(CONCATENATE(VALUE(J219),"+")),"+"))))</f>
        <v/>
      </c>
    </row>
    <row r="220" s="4" customFormat="true" ht="14.05" hidden="false" customHeight="false" outlineLevel="0" collapsed="false">
      <c r="A220" s="5" t="n">
        <v>4</v>
      </c>
      <c r="B220" s="5" t="n">
        <v>0</v>
      </c>
      <c r="C220" s="5" t="n">
        <v>0</v>
      </c>
      <c r="D220" s="5" t="n">
        <v>3</v>
      </c>
      <c r="E220" s="5" t="n">
        <v>2</v>
      </c>
      <c r="F220" s="5" t="n">
        <v>4</v>
      </c>
      <c r="G220" s="5" t="n">
        <v>2</v>
      </c>
      <c r="H220" s="5" t="n">
        <v>0</v>
      </c>
      <c r="I220" s="5" t="n">
        <v>217</v>
      </c>
      <c r="J220" s="5" t="n">
        <v>1</v>
      </c>
      <c r="K220" s="6" t="n">
        <v>217</v>
      </c>
      <c r="L220" s="7" t="n">
        <v>217</v>
      </c>
      <c r="M220" s="5" t="str">
        <f aca="false">IF(K220="no cation","",IF(L220="","non-candidate",""))</f>
        <v/>
      </c>
      <c r="N220" s="5" t="str">
        <f aca="false">IF(M220="","",CONCATENATE("[",IF(M220="","",CONCATENATE("Al",IF(D220&gt;1,VALUE(D220),""),IF(E220=0,"",CONCATENATE(" O",IF(E220&gt;1,VALUE(E220),""))),IF(F220=0,"",CONCATENATE("(OH)",IF(F220&gt;1,VALUE(F220),""))),IF(G220=0,"",CONCATENATE("(OH2)",IF(G220&gt;1,VALUE(G220),""))))),"]",IF(M220="","",IF(J220&gt;1,(CONCATENATE(VALUE(J220),"+")),"+"))))</f>
        <v/>
      </c>
    </row>
    <row r="221" s="4" customFormat="true" ht="14.05" hidden="false" customHeight="false" outlineLevel="0" collapsed="false">
      <c r="A221" s="5" t="n">
        <v>4</v>
      </c>
      <c r="B221" s="5" t="n">
        <v>0</v>
      </c>
      <c r="C221" s="5" t="n">
        <v>0</v>
      </c>
      <c r="D221" s="5" t="n">
        <v>3</v>
      </c>
      <c r="E221" s="3" t="n">
        <v>4</v>
      </c>
      <c r="F221" s="5" t="n">
        <v>0</v>
      </c>
      <c r="G221" s="5" t="n">
        <v>4</v>
      </c>
      <c r="H221" s="5" t="n">
        <v>0</v>
      </c>
      <c r="I221" s="5" t="n">
        <v>217</v>
      </c>
      <c r="J221" s="5" t="n">
        <v>1</v>
      </c>
      <c r="K221" s="6" t="n">
        <v>217</v>
      </c>
      <c r="L221" s="7" t="n">
        <v>217</v>
      </c>
      <c r="M221" s="5" t="str">
        <f aca="false">IF(K221="no cation","",IF(L221="","non-candidate",""))</f>
        <v/>
      </c>
      <c r="N221" s="5" t="str">
        <f aca="false">IF(M221="","",CONCATENATE("[",IF(M221="","",CONCATENATE("Al",IF(D221&gt;1,VALUE(D221),""),IF(E221=0,"",CONCATENATE(" O",IF(E221&gt;1,VALUE(E221),""))),IF(F221=0,"",CONCATENATE("(OH)",IF(F221&gt;1,VALUE(F221),""))),IF(G221=0,"",CONCATENATE("(OH2)",IF(G221&gt;1,VALUE(G221),""))))),"]",IF(M221="","",IF(J221&gt;1,(CONCATENATE(VALUE(J221),"+")),"+"))))</f>
        <v/>
      </c>
    </row>
    <row r="222" s="4" customFormat="true" ht="14.05" hidden="false" customHeight="false" outlineLevel="0" collapsed="false">
      <c r="A222" s="3" t="n">
        <v>6</v>
      </c>
      <c r="B222" s="5" t="n">
        <v>0</v>
      </c>
      <c r="C222" s="5" t="n">
        <v>0</v>
      </c>
      <c r="D222" s="3" t="n">
        <v>2</v>
      </c>
      <c r="E222" s="3" t="n">
        <v>0</v>
      </c>
      <c r="F222" s="5" t="n">
        <v>5</v>
      </c>
      <c r="G222" s="5" t="n">
        <v>5</v>
      </c>
      <c r="H222" s="5" t="n">
        <v>0</v>
      </c>
      <c r="I222" s="5" t="n">
        <v>229</v>
      </c>
      <c r="J222" s="5" t="n">
        <v>1</v>
      </c>
      <c r="K222" s="6" t="n">
        <v>229</v>
      </c>
      <c r="L222" s="7" t="n">
        <v>229</v>
      </c>
      <c r="M222" s="5" t="str">
        <f aca="false">IF(K222="no cation","",IF(L222="","non-candidate",""))</f>
        <v/>
      </c>
      <c r="N222" s="5" t="str">
        <f aca="false">IF(M222="","",CONCATENATE("[",IF(M222="","",CONCATENATE("Al",IF(D222&gt;1,VALUE(D222),""),IF(E222=0,"",CONCATENATE(" O",IF(E222&gt;1,VALUE(E222),""))),IF(F222=0,"",CONCATENATE("(OH)",IF(F222&gt;1,VALUE(F222),""))),IF(G222=0,"",CONCATENATE("(OH2)",IF(G222&gt;1,VALUE(G222),""))))),"]",IF(M222="","",IF(J222&gt;1,(CONCATENATE(VALUE(J222),"+")),"+"))))</f>
        <v/>
      </c>
    </row>
    <row r="223" s="4" customFormat="true" ht="14.05" hidden="false" customHeight="false" outlineLevel="0" collapsed="false">
      <c r="A223" s="5" t="n">
        <v>6</v>
      </c>
      <c r="B223" s="5" t="n">
        <v>0</v>
      </c>
      <c r="C223" s="5" t="n">
        <v>0</v>
      </c>
      <c r="D223" s="5" t="n">
        <v>2</v>
      </c>
      <c r="E223" s="5" t="n">
        <v>2</v>
      </c>
      <c r="F223" s="5" t="n">
        <v>1</v>
      </c>
      <c r="G223" s="5" t="n">
        <v>7</v>
      </c>
      <c r="H223" s="5" t="n">
        <v>0</v>
      </c>
      <c r="I223" s="5" t="n">
        <v>229</v>
      </c>
      <c r="J223" s="5" t="n">
        <v>1</v>
      </c>
      <c r="K223" s="6" t="n">
        <v>229</v>
      </c>
      <c r="L223" s="7" t="n">
        <v>229</v>
      </c>
      <c r="M223" s="5" t="str">
        <f aca="false">IF(K223="no cation","",IF(L223="","non-candidate",""))</f>
        <v/>
      </c>
      <c r="N223" s="5" t="str">
        <f aca="false">IF(M223="","",CONCATENATE("[",IF(M223="","",CONCATENATE("Al",IF(D223&gt;1,VALUE(D223),""),IF(E223=0,"",CONCATENATE(" O",IF(E223&gt;1,VALUE(E223),""))),IF(F223=0,"",CONCATENATE("(OH)",IF(F223&gt;1,VALUE(F223),""))),IF(G223=0,"",CONCATENATE("(OH2)",IF(G223&gt;1,VALUE(G223),""))))),"]",IF(M223="","",IF(J223&gt;1,(CONCATENATE(VALUE(J223),"+")),"+"))))</f>
        <v/>
      </c>
    </row>
    <row r="224" s="4" customFormat="true" ht="14.05" hidden="false" customHeight="false" outlineLevel="0" collapsed="false">
      <c r="A224" s="5" t="n">
        <v>6</v>
      </c>
      <c r="B224" s="5" t="n">
        <v>0</v>
      </c>
      <c r="C224" s="5" t="n">
        <v>0</v>
      </c>
      <c r="D224" s="5" t="n">
        <v>5</v>
      </c>
      <c r="E224" s="5" t="n">
        <v>0</v>
      </c>
      <c r="F224" s="5" t="n">
        <v>13</v>
      </c>
      <c r="G224" s="5" t="n">
        <v>9</v>
      </c>
      <c r="H224" s="5" t="n">
        <v>0</v>
      </c>
      <c r="I224" s="5" t="n">
        <v>518</v>
      </c>
      <c r="J224" s="5" t="n">
        <v>2</v>
      </c>
      <c r="K224" s="6" t="n">
        <v>259</v>
      </c>
      <c r="L224" s="7" t="n">
        <v>259</v>
      </c>
      <c r="M224" s="5" t="str">
        <f aca="false">IF(K224="no cation","",IF(L224="","non-candidate",""))</f>
        <v/>
      </c>
      <c r="N224" s="5" t="str">
        <f aca="false">IF(M224="","",CONCATENATE("[",IF(M224="","",CONCATENATE("Al",IF(D224&gt;1,VALUE(D224),""),IF(E224=0,"",CONCATENATE(" O",IF(E224&gt;1,VALUE(E224),""))),IF(F224=0,"",CONCATENATE("(OH)",IF(F224&gt;1,VALUE(F224),""))),IF(G224=0,"",CONCATENATE("(OH2)",IF(G224&gt;1,VALUE(G224),""))))),"]",IF(M224="","",IF(J224&gt;1,(CONCATENATE(VALUE(J224),"+")),"+"))))</f>
        <v/>
      </c>
    </row>
    <row r="225" s="4" customFormat="true" ht="14.05" hidden="false" customHeight="false" outlineLevel="0" collapsed="false">
      <c r="A225" s="5" t="n">
        <v>6</v>
      </c>
      <c r="B225" s="5" t="n">
        <v>0</v>
      </c>
      <c r="C225" s="5" t="n">
        <v>0</v>
      </c>
      <c r="D225" s="5" t="n">
        <v>5</v>
      </c>
      <c r="E225" s="5" t="n">
        <v>2</v>
      </c>
      <c r="F225" s="5" t="n">
        <v>9</v>
      </c>
      <c r="G225" s="5" t="n">
        <v>11</v>
      </c>
      <c r="H225" s="5" t="n">
        <v>0</v>
      </c>
      <c r="I225" s="5" t="n">
        <v>518</v>
      </c>
      <c r="J225" s="5" t="n">
        <v>2</v>
      </c>
      <c r="K225" s="6" t="n">
        <v>259</v>
      </c>
      <c r="L225" s="7" t="n">
        <v>259</v>
      </c>
      <c r="M225" s="5" t="str">
        <f aca="false">IF(K225="no cation","",IF(L225="","non-candidate",""))</f>
        <v/>
      </c>
      <c r="N225" s="5" t="str">
        <f aca="false">IF(M225="","",CONCATENATE("[",IF(M225="","",CONCATENATE("Al",IF(D225&gt;1,VALUE(D225),""),IF(E225=0,"",CONCATENATE(" O",IF(E225&gt;1,VALUE(E225),""))),IF(F225=0,"",CONCATENATE("(OH)",IF(F225&gt;1,VALUE(F225),""))),IF(G225=0,"",CONCATENATE("(OH2)",IF(G225&gt;1,VALUE(G225),""))))),"]",IF(M225="","",IF(J225&gt;1,(CONCATENATE(VALUE(J225),"+")),"+"))))</f>
        <v/>
      </c>
    </row>
    <row r="226" s="4" customFormat="true" ht="14.05" hidden="false" customHeight="false" outlineLevel="0" collapsed="false">
      <c r="A226" s="3" t="n">
        <v>6</v>
      </c>
      <c r="B226" s="5" t="n">
        <v>0</v>
      </c>
      <c r="C226" s="5" t="n">
        <v>0</v>
      </c>
      <c r="D226" s="3" t="n">
        <v>5</v>
      </c>
      <c r="E226" s="3" t="n">
        <v>4</v>
      </c>
      <c r="F226" s="5" t="n">
        <v>5</v>
      </c>
      <c r="G226" s="5" t="n">
        <v>13</v>
      </c>
      <c r="H226" s="5" t="n">
        <v>0</v>
      </c>
      <c r="I226" s="5" t="n">
        <v>518</v>
      </c>
      <c r="J226" s="5" t="n">
        <v>2</v>
      </c>
      <c r="K226" s="6" t="n">
        <v>259</v>
      </c>
      <c r="L226" s="7" t="n">
        <v>259</v>
      </c>
      <c r="M226" s="5" t="str">
        <f aca="false">IF(K226="no cation","",IF(L226="","non-candidate",""))</f>
        <v/>
      </c>
      <c r="N226" s="5" t="str">
        <f aca="false">IF(M226="","",CONCATENATE("[",IF(M226="","",CONCATENATE("Al",IF(D226&gt;1,VALUE(D226),""),IF(E226=0,"",CONCATENATE(" O",IF(E226&gt;1,VALUE(E226),""))),IF(F226=0,"",CONCATENATE("(OH)",IF(F226&gt;1,VALUE(F226),""))),IF(G226=0,"",CONCATENATE("(OH2)",IF(G226&gt;1,VALUE(G226),""))))),"]",IF(M226="","",IF(J226&gt;1,(CONCATENATE(VALUE(J226),"+")),"+"))))</f>
        <v/>
      </c>
    </row>
    <row r="227" s="4" customFormat="true" ht="14.05" hidden="false" customHeight="false" outlineLevel="0" collapsed="false">
      <c r="A227" s="5" t="n">
        <v>6</v>
      </c>
      <c r="B227" s="5" t="n">
        <v>0</v>
      </c>
      <c r="C227" s="5" t="n">
        <v>0</v>
      </c>
      <c r="D227" s="5" t="n">
        <v>5</v>
      </c>
      <c r="E227" s="5" t="n">
        <v>6</v>
      </c>
      <c r="F227" s="5" t="n">
        <v>1</v>
      </c>
      <c r="G227" s="5" t="n">
        <v>15</v>
      </c>
      <c r="H227" s="5" t="n">
        <v>0</v>
      </c>
      <c r="I227" s="5" t="n">
        <v>518</v>
      </c>
      <c r="J227" s="5" t="n">
        <v>2</v>
      </c>
      <c r="K227" s="6" t="n">
        <v>259</v>
      </c>
      <c r="L227" s="7" t="n">
        <v>259</v>
      </c>
      <c r="M227" s="5" t="str">
        <f aca="false">IF(K227="no cation","",IF(L227="","non-candidate",""))</f>
        <v/>
      </c>
      <c r="N227" s="5" t="str">
        <f aca="false">IF(M227="","",CONCATENATE("[",IF(M227="","",CONCATENATE("Al",IF(D227&gt;1,VALUE(D227),""),IF(E227=0,"",CONCATENATE(" O",IF(E227&gt;1,VALUE(E227),""))),IF(F227=0,"",CONCATENATE("(OH)",IF(F227&gt;1,VALUE(F227),""))),IF(G227=0,"",CONCATENATE("(OH2)",IF(G227&gt;1,VALUE(G227),""))))),"]",IF(M227="","",IF(J227&gt;1,(CONCATENATE(VALUE(J227),"+")),"+"))))</f>
        <v/>
      </c>
    </row>
    <row r="228" s="4" customFormat="true" ht="14.05" hidden="false" customHeight="false" outlineLevel="0" collapsed="false">
      <c r="A228" s="5" t="n">
        <v>4</v>
      </c>
      <c r="B228" s="5" t="n">
        <v>0</v>
      </c>
      <c r="C228" s="5" t="n">
        <v>0</v>
      </c>
      <c r="D228" s="5" t="n">
        <v>4</v>
      </c>
      <c r="E228" s="5" t="n">
        <v>2</v>
      </c>
      <c r="F228" s="5" t="n">
        <v>7</v>
      </c>
      <c r="G228" s="5" t="n">
        <v>1</v>
      </c>
      <c r="H228" s="5" t="n">
        <v>0</v>
      </c>
      <c r="I228" s="5" t="n">
        <v>277</v>
      </c>
      <c r="J228" s="5" t="n">
        <v>1</v>
      </c>
      <c r="K228" s="6" t="n">
        <v>277</v>
      </c>
      <c r="L228" s="7" t="n">
        <v>277</v>
      </c>
      <c r="M228" s="5" t="str">
        <f aca="false">IF(K228="no cation","",IF(L228="","non-candidate",""))</f>
        <v/>
      </c>
      <c r="N228" s="5" t="str">
        <f aca="false">IF(M228="","",CONCATENATE("[",IF(M228="","",CONCATENATE("Al",IF(D228&gt;1,VALUE(D228),""),IF(E228=0,"",CONCATENATE(" O",IF(E228&gt;1,VALUE(E228),""))),IF(F228=0,"",CONCATENATE("(OH)",IF(F228&gt;1,VALUE(F228),""))),IF(G228=0,"",CONCATENATE("(OH2)",IF(G228&gt;1,VALUE(G228),""))))),"]",IF(M228="","",IF(J228&gt;1,(CONCATENATE(VALUE(J228),"+")),"+"))))</f>
        <v/>
      </c>
    </row>
    <row r="229" s="4" customFormat="true" ht="14.05" hidden="false" customHeight="false" outlineLevel="0" collapsed="false">
      <c r="A229" s="5" t="n">
        <v>4</v>
      </c>
      <c r="B229" s="5" t="n">
        <v>0</v>
      </c>
      <c r="C229" s="5" t="n">
        <v>0</v>
      </c>
      <c r="D229" s="5" t="n">
        <v>4</v>
      </c>
      <c r="E229" s="5" t="n">
        <v>4</v>
      </c>
      <c r="F229" s="5" t="n">
        <v>3</v>
      </c>
      <c r="G229" s="5" t="n">
        <v>3</v>
      </c>
      <c r="H229" s="5" t="n">
        <v>0</v>
      </c>
      <c r="I229" s="5" t="n">
        <v>277</v>
      </c>
      <c r="J229" s="5" t="n">
        <v>1</v>
      </c>
      <c r="K229" s="6" t="n">
        <v>277</v>
      </c>
      <c r="L229" s="7" t="n">
        <v>277</v>
      </c>
      <c r="M229" s="5" t="str">
        <f aca="false">IF(K229="no cation","",IF(L229="","non-candidate",""))</f>
        <v/>
      </c>
      <c r="N229" s="5" t="str">
        <f aca="false">IF(M229="","",CONCATENATE("[",IF(M229="","",CONCATENATE("Al",IF(D229&gt;1,VALUE(D229),""),IF(E229=0,"",CONCATENATE(" O",IF(E229&gt;1,VALUE(E229),""))),IF(F229=0,"",CONCATENATE("(OH)",IF(F229&gt;1,VALUE(F229),""))),IF(G229=0,"",CONCATENATE("(OH2)",IF(G229&gt;1,VALUE(G229),""))))),"]",IF(M229="","",IF(J229&gt;1,(CONCATENATE(VALUE(J229),"+")),"+"))))</f>
        <v/>
      </c>
    </row>
    <row r="230" s="4" customFormat="true" ht="14.05" hidden="false" customHeight="false" outlineLevel="0" collapsed="false">
      <c r="A230" s="5" t="n">
        <v>6</v>
      </c>
      <c r="B230" s="5" t="n">
        <v>0</v>
      </c>
      <c r="C230" s="5" t="n">
        <v>0</v>
      </c>
      <c r="D230" s="5" t="n">
        <v>6</v>
      </c>
      <c r="E230" s="5" t="n">
        <v>0</v>
      </c>
      <c r="F230" s="5" t="n">
        <v>16</v>
      </c>
      <c r="G230" s="5" t="n">
        <v>10</v>
      </c>
      <c r="H230" s="5" t="n">
        <v>0</v>
      </c>
      <c r="I230" s="5" t="n">
        <v>614</v>
      </c>
      <c r="J230" s="5" t="n">
        <v>2</v>
      </c>
      <c r="K230" s="6" t="n">
        <v>307</v>
      </c>
      <c r="L230" s="7" t="n">
        <v>307</v>
      </c>
      <c r="M230" s="5" t="str">
        <f aca="false">IF(K230="no cation","",IF(L230="","non-candidate",""))</f>
        <v/>
      </c>
      <c r="N230" s="5" t="str">
        <f aca="false">IF(M230="","",CONCATENATE("[",IF(M230="","",CONCATENATE("Al",IF(D230&gt;1,VALUE(D230),""),IF(E230=0,"",CONCATENATE(" O",IF(E230&gt;1,VALUE(E230),""))),IF(F230=0,"",CONCATENATE("(OH)",IF(F230&gt;1,VALUE(F230),""))),IF(G230=0,"",CONCATENATE("(OH2)",IF(G230&gt;1,VALUE(G230),""))))),"]",IF(M230="","",IF(J230&gt;1,(CONCATENATE(VALUE(J230),"+")),"+"))))</f>
        <v/>
      </c>
    </row>
    <row r="231" s="4" customFormat="true" ht="14.05" hidden="false" customHeight="false" outlineLevel="0" collapsed="false">
      <c r="A231" s="5" t="n">
        <v>6</v>
      </c>
      <c r="B231" s="5" t="n">
        <v>0</v>
      </c>
      <c r="C231" s="5" t="n">
        <v>0</v>
      </c>
      <c r="D231" s="5" t="n">
        <v>6</v>
      </c>
      <c r="E231" s="5" t="n">
        <v>2</v>
      </c>
      <c r="F231" s="5" t="n">
        <v>12</v>
      </c>
      <c r="G231" s="5" t="n">
        <v>12</v>
      </c>
      <c r="H231" s="5" t="n">
        <v>0</v>
      </c>
      <c r="I231" s="5" t="n">
        <v>614</v>
      </c>
      <c r="J231" s="5" t="n">
        <v>2</v>
      </c>
      <c r="K231" s="6" t="n">
        <v>307</v>
      </c>
      <c r="L231" s="7" t="n">
        <v>307</v>
      </c>
      <c r="M231" s="5" t="str">
        <f aca="false">IF(K231="no cation","",IF(L231="","non-candidate",""))</f>
        <v/>
      </c>
      <c r="N231" s="5" t="str">
        <f aca="false">IF(M231="","",CONCATENATE("[",IF(M231="","",CONCATENATE("Al",IF(D231&gt;1,VALUE(D231),""),IF(E231=0,"",CONCATENATE(" O",IF(E231&gt;1,VALUE(E231),""))),IF(F231=0,"",CONCATENATE("(OH)",IF(F231&gt;1,VALUE(F231),""))),IF(G231=0,"",CONCATENATE("(OH2)",IF(G231&gt;1,VALUE(G231),""))))),"]",IF(M231="","",IF(J231&gt;1,(CONCATENATE(VALUE(J231),"+")),"+"))))</f>
        <v/>
      </c>
    </row>
    <row r="232" s="4" customFormat="true" ht="14.05" hidden="false" customHeight="false" outlineLevel="0" collapsed="false">
      <c r="A232" s="3" t="n">
        <v>6</v>
      </c>
      <c r="B232" s="5" t="n">
        <v>0</v>
      </c>
      <c r="C232" s="5" t="n">
        <v>0</v>
      </c>
      <c r="D232" s="3" t="n">
        <v>6</v>
      </c>
      <c r="E232" s="3" t="n">
        <v>4</v>
      </c>
      <c r="F232" s="5" t="n">
        <v>8</v>
      </c>
      <c r="G232" s="5" t="n">
        <v>14</v>
      </c>
      <c r="H232" s="5" t="n">
        <v>0</v>
      </c>
      <c r="I232" s="5" t="n">
        <v>614</v>
      </c>
      <c r="J232" s="5" t="n">
        <v>2</v>
      </c>
      <c r="K232" s="6" t="n">
        <v>307</v>
      </c>
      <c r="L232" s="7" t="n">
        <v>307</v>
      </c>
      <c r="M232" s="5" t="str">
        <f aca="false">IF(K232="no cation","",IF(L232="","non-candidate",""))</f>
        <v/>
      </c>
      <c r="N232" s="5" t="str">
        <f aca="false">IF(M232="","",CONCATENATE("[",IF(M232="","",CONCATENATE("Al",IF(D232&gt;1,VALUE(D232),""),IF(E232=0,"",CONCATENATE(" O",IF(E232&gt;1,VALUE(E232),""))),IF(F232=0,"",CONCATENATE("(OH)",IF(F232&gt;1,VALUE(F232),""))),IF(G232=0,"",CONCATENATE("(OH2)",IF(G232&gt;1,VALUE(G232),""))))),"]",IF(M232="","",IF(J232&gt;1,(CONCATENATE(VALUE(J232),"+")),"+"))))</f>
        <v/>
      </c>
    </row>
    <row r="233" s="4" customFormat="true" ht="14.05" hidden="false" customHeight="false" outlineLevel="0" collapsed="false">
      <c r="A233" s="5" t="n">
        <v>6</v>
      </c>
      <c r="B233" s="5" t="n">
        <v>0</v>
      </c>
      <c r="C233" s="5" t="n">
        <v>0</v>
      </c>
      <c r="D233" s="5" t="n">
        <v>6</v>
      </c>
      <c r="E233" s="5" t="n">
        <v>6</v>
      </c>
      <c r="F233" s="5" t="n">
        <v>4</v>
      </c>
      <c r="G233" s="5" t="n">
        <v>16</v>
      </c>
      <c r="H233" s="5" t="n">
        <v>0</v>
      </c>
      <c r="I233" s="5" t="n">
        <v>614</v>
      </c>
      <c r="J233" s="5" t="n">
        <v>2</v>
      </c>
      <c r="K233" s="6" t="n">
        <v>307</v>
      </c>
      <c r="L233" s="7" t="n">
        <v>307</v>
      </c>
      <c r="M233" s="5" t="str">
        <f aca="false">IF(K233="no cation","",IF(L233="","non-candidate",""))</f>
        <v/>
      </c>
      <c r="N233" s="5" t="str">
        <f aca="false">IF(M233="","",CONCATENATE("[",IF(M233="","",CONCATENATE("Al",IF(D233&gt;1,VALUE(D233),""),IF(E233=0,"",CONCATENATE(" O",IF(E233&gt;1,VALUE(E233),""))),IF(F233=0,"",CONCATENATE("(OH)",IF(F233&gt;1,VALUE(F233),""))),IF(G233=0,"",CONCATENATE("(OH2)",IF(G233&gt;1,VALUE(G233),""))))),"]",IF(M233="","",IF(J233&gt;1,(CONCATENATE(VALUE(J233),"+")),"+"))))</f>
        <v/>
      </c>
    </row>
    <row r="234" s="4" customFormat="true" ht="14.05" hidden="false" customHeight="false" outlineLevel="0" collapsed="false">
      <c r="A234" s="5" t="n">
        <v>6</v>
      </c>
      <c r="B234" s="5" t="n">
        <v>0</v>
      </c>
      <c r="C234" s="5" t="n">
        <v>0</v>
      </c>
      <c r="D234" s="5" t="n">
        <v>6</v>
      </c>
      <c r="E234" s="5" t="n">
        <v>8</v>
      </c>
      <c r="F234" s="5" t="n">
        <v>0</v>
      </c>
      <c r="G234" s="5" t="n">
        <v>18</v>
      </c>
      <c r="H234" s="5" t="n">
        <v>0</v>
      </c>
      <c r="I234" s="5" t="n">
        <v>614</v>
      </c>
      <c r="J234" s="5" t="n">
        <v>2</v>
      </c>
      <c r="K234" s="6" t="n">
        <v>307</v>
      </c>
      <c r="L234" s="7" t="n">
        <v>307</v>
      </c>
      <c r="M234" s="5" t="str">
        <f aca="false">IF(K234="no cation","",IF(L234="","non-candidate",""))</f>
        <v/>
      </c>
      <c r="N234" s="5" t="str">
        <f aca="false">IF(M234="","",CONCATENATE("[",IF(M234="","",CONCATENATE("Al",IF(D234&gt;1,VALUE(D234),""),IF(E234=0,"",CONCATENATE(" O",IF(E234&gt;1,VALUE(E234),""))),IF(F234=0,"",CONCATENATE("(OH)",IF(F234&gt;1,VALUE(F234),""))),IF(G234=0,"",CONCATENATE("(OH2)",IF(G234&gt;1,VALUE(G234),""))))),"]",IF(M234="","",IF(J234&gt;1,(CONCATENATE(VALUE(J234),"+")),"+"))))</f>
        <v/>
      </c>
    </row>
    <row r="235" s="4" customFormat="true" ht="14.05" hidden="false" customHeight="false" outlineLevel="0" collapsed="false">
      <c r="A235" s="5" t="n">
        <v>6</v>
      </c>
      <c r="B235" s="5" t="n">
        <v>0</v>
      </c>
      <c r="C235" s="5" t="n">
        <v>0</v>
      </c>
      <c r="D235" s="5" t="n">
        <v>3</v>
      </c>
      <c r="E235" s="5" t="n">
        <v>0</v>
      </c>
      <c r="F235" s="5" t="n">
        <v>8</v>
      </c>
      <c r="G235" s="5" t="n">
        <v>6</v>
      </c>
      <c r="H235" s="5" t="n">
        <v>0</v>
      </c>
      <c r="I235" s="5" t="n">
        <v>325</v>
      </c>
      <c r="J235" s="5" t="n">
        <v>1</v>
      </c>
      <c r="K235" s="6" t="n">
        <v>325</v>
      </c>
      <c r="L235" s="7" t="n">
        <v>325</v>
      </c>
      <c r="M235" s="5" t="str">
        <f aca="false">IF(K235="no cation","",IF(L235="","non-candidate",""))</f>
        <v/>
      </c>
      <c r="N235" s="5" t="str">
        <f aca="false">IF(M235="","",CONCATENATE("[",IF(M235="","",CONCATENATE("Al",IF(D235&gt;1,VALUE(D235),""),IF(E235=0,"",CONCATENATE(" O",IF(E235&gt;1,VALUE(E235),""))),IF(F235=0,"",CONCATENATE("(OH)",IF(F235&gt;1,VALUE(F235),""))),IF(G235=0,"",CONCATENATE("(OH2)",IF(G235&gt;1,VALUE(G235),""))))),"]",IF(M235="","",IF(J235&gt;1,(CONCATENATE(VALUE(J235),"+")),"+"))))</f>
        <v/>
      </c>
    </row>
    <row r="236" s="4" customFormat="true" ht="14.05" hidden="false" customHeight="false" outlineLevel="0" collapsed="false">
      <c r="A236" s="5" t="n">
        <v>6</v>
      </c>
      <c r="B236" s="5" t="n">
        <v>0</v>
      </c>
      <c r="C236" s="5" t="n">
        <v>0</v>
      </c>
      <c r="D236" s="5" t="n">
        <v>3</v>
      </c>
      <c r="E236" s="5" t="n">
        <v>2</v>
      </c>
      <c r="F236" s="5" t="n">
        <v>4</v>
      </c>
      <c r="G236" s="5" t="n">
        <v>8</v>
      </c>
      <c r="H236" s="5" t="n">
        <v>0</v>
      </c>
      <c r="I236" s="5" t="n">
        <v>325</v>
      </c>
      <c r="J236" s="5" t="n">
        <v>1</v>
      </c>
      <c r="K236" s="6" t="n">
        <v>325</v>
      </c>
      <c r="L236" s="7" t="n">
        <v>325</v>
      </c>
      <c r="M236" s="5" t="str">
        <f aca="false">IF(K236="no cation","",IF(L236="","non-candidate",""))</f>
        <v/>
      </c>
      <c r="N236" s="5" t="str">
        <f aca="false">IF(M236="","",CONCATENATE("[",IF(M236="","",CONCATENATE("Al",IF(D236&gt;1,VALUE(D236),""),IF(E236=0,"",CONCATENATE(" O",IF(E236&gt;1,VALUE(E236),""))),IF(F236=0,"",CONCATENATE("(OH)",IF(F236&gt;1,VALUE(F236),""))),IF(G236=0,"",CONCATENATE("(OH2)",IF(G236&gt;1,VALUE(G236),""))))),"]",IF(M236="","",IF(J236&gt;1,(CONCATENATE(VALUE(J236),"+")),"+"))))</f>
        <v/>
      </c>
    </row>
    <row r="237" s="4" customFormat="true" ht="14.05" hidden="false" customHeight="false" outlineLevel="0" collapsed="false">
      <c r="A237" s="5" t="n">
        <v>6</v>
      </c>
      <c r="B237" s="5" t="n">
        <v>0</v>
      </c>
      <c r="C237" s="5" t="n">
        <v>0</v>
      </c>
      <c r="D237" s="5" t="n">
        <v>3</v>
      </c>
      <c r="E237" s="5" t="n">
        <v>4</v>
      </c>
      <c r="F237" s="5" t="n">
        <v>0</v>
      </c>
      <c r="G237" s="5" t="n">
        <v>10</v>
      </c>
      <c r="H237" s="5" t="n">
        <v>0</v>
      </c>
      <c r="I237" s="5" t="n">
        <v>325</v>
      </c>
      <c r="J237" s="5" t="n">
        <v>1</v>
      </c>
      <c r="K237" s="6" t="n">
        <v>325</v>
      </c>
      <c r="L237" s="7" t="n">
        <v>325</v>
      </c>
      <c r="M237" s="5" t="str">
        <f aca="false">IF(K237="no cation","",IF(L237="","non-candidate",""))</f>
        <v/>
      </c>
      <c r="N237" s="5" t="str">
        <f aca="false">IF(M237="","",CONCATENATE("[",IF(M237="","",CONCATENATE("Al",IF(D237&gt;1,VALUE(D237),""),IF(E237=0,"",CONCATENATE(" O",IF(E237&gt;1,VALUE(E237),""))),IF(F237=0,"",CONCATENATE("(OH)",IF(F237&gt;1,VALUE(F237),""))),IF(G237=0,"",CONCATENATE("(OH2)",IF(G237&gt;1,VALUE(G237),""))))),"]",IF(M237="","",IF(J237&gt;1,(CONCATENATE(VALUE(J237),"+")),"+"))))</f>
        <v/>
      </c>
    </row>
    <row r="238" s="4" customFormat="true" ht="14.05" hidden="false" customHeight="false" outlineLevel="0" collapsed="false">
      <c r="A238" s="5" t="n">
        <v>4</v>
      </c>
      <c r="B238" s="5" t="n">
        <v>0</v>
      </c>
      <c r="C238" s="5" t="n">
        <v>0</v>
      </c>
      <c r="D238" s="5" t="n">
        <v>5</v>
      </c>
      <c r="E238" s="5" t="n">
        <v>2</v>
      </c>
      <c r="F238" s="5" t="n">
        <v>10</v>
      </c>
      <c r="G238" s="5" t="n">
        <v>0</v>
      </c>
      <c r="H238" s="5" t="n">
        <v>0</v>
      </c>
      <c r="I238" s="5" t="n">
        <v>337</v>
      </c>
      <c r="J238" s="5" t="n">
        <v>1</v>
      </c>
      <c r="K238" s="6" t="n">
        <v>337</v>
      </c>
      <c r="L238" s="7" t="n">
        <v>337</v>
      </c>
      <c r="M238" s="5" t="str">
        <f aca="false">IF(K238="no cation","",IF(L238="","non-candidate",""))</f>
        <v/>
      </c>
      <c r="N238" s="5" t="str">
        <f aca="false">IF(M238="","",CONCATENATE("[",IF(M238="","",CONCATENATE("Al",IF(D238&gt;1,VALUE(D238),""),IF(E238=0,"",CONCATENATE(" O",IF(E238&gt;1,VALUE(E238),""))),IF(F238=0,"",CONCATENATE("(OH)",IF(F238&gt;1,VALUE(F238),""))),IF(G238=0,"",CONCATENATE("(OH2)",IF(G238&gt;1,VALUE(G238),""))))),"]",IF(M238="","",IF(J238&gt;1,(CONCATENATE(VALUE(J238),"+")),"+"))))</f>
        <v/>
      </c>
    </row>
    <row r="239" s="4" customFormat="true" ht="14.05" hidden="false" customHeight="false" outlineLevel="0" collapsed="false">
      <c r="A239" s="5" t="n">
        <v>4</v>
      </c>
      <c r="B239" s="5" t="n">
        <v>0</v>
      </c>
      <c r="C239" s="5" t="n">
        <v>0</v>
      </c>
      <c r="D239" s="5" t="n">
        <v>5</v>
      </c>
      <c r="E239" s="5" t="n">
        <v>4</v>
      </c>
      <c r="F239" s="5" t="n">
        <v>6</v>
      </c>
      <c r="G239" s="5" t="n">
        <v>2</v>
      </c>
      <c r="H239" s="5" t="n">
        <v>0</v>
      </c>
      <c r="I239" s="5" t="n">
        <v>337</v>
      </c>
      <c r="J239" s="5" t="n">
        <v>1</v>
      </c>
      <c r="K239" s="6" t="n">
        <v>337</v>
      </c>
      <c r="L239" s="7" t="n">
        <v>337</v>
      </c>
      <c r="M239" s="5" t="str">
        <f aca="false">IF(K239="no cation","",IF(L239="","non-candidate",""))</f>
        <v/>
      </c>
      <c r="N239" s="5" t="str">
        <f aca="false">IF(M239="","",CONCATENATE("[",IF(M239="","",CONCATENATE("Al",IF(D239&gt;1,VALUE(D239),""),IF(E239=0,"",CONCATENATE(" O",IF(E239&gt;1,VALUE(E239),""))),IF(F239=0,"",CONCATENATE("(OH)",IF(F239&gt;1,VALUE(F239),""))),IF(G239=0,"",CONCATENATE("(OH2)",IF(G239&gt;1,VALUE(G239),""))))),"]",IF(M239="","",IF(J239&gt;1,(CONCATENATE(VALUE(J239),"+")),"+"))))</f>
        <v/>
      </c>
    </row>
    <row r="240" s="4" customFormat="true" ht="14.05" hidden="false" customHeight="false" outlineLevel="0" collapsed="false">
      <c r="A240" s="5" t="n">
        <v>4</v>
      </c>
      <c r="B240" s="5" t="n">
        <v>0</v>
      </c>
      <c r="C240" s="5" t="n">
        <v>0</v>
      </c>
      <c r="D240" s="5" t="n">
        <v>5</v>
      </c>
      <c r="E240" s="5" t="n">
        <v>6</v>
      </c>
      <c r="F240" s="5" t="n">
        <v>2</v>
      </c>
      <c r="G240" s="5" t="n">
        <v>4</v>
      </c>
      <c r="H240" s="5" t="n">
        <v>0</v>
      </c>
      <c r="I240" s="5" t="n">
        <v>337</v>
      </c>
      <c r="J240" s="5" t="n">
        <v>1</v>
      </c>
      <c r="K240" s="6" t="n">
        <v>337</v>
      </c>
      <c r="L240" s="7" t="n">
        <v>337</v>
      </c>
      <c r="M240" s="5" t="str">
        <f aca="false">IF(K240="no cation","",IF(L240="","non-candidate",""))</f>
        <v/>
      </c>
      <c r="N240" s="5" t="str">
        <f aca="false">IF(M240="","",CONCATENATE("[",IF(M240="","",CONCATENATE("Al",IF(D240&gt;1,VALUE(D240),""),IF(E240=0,"",CONCATENATE(" O",IF(E240&gt;1,VALUE(E240),""))),IF(F240=0,"",CONCATENATE("(OH)",IF(F240&gt;1,VALUE(F240),""))),IF(G240=0,"",CONCATENATE("(OH2)",IF(G240&gt;1,VALUE(G240),""))))),"]",IF(M240="","",IF(J240&gt;1,(CONCATENATE(VALUE(J240),"+")),"+"))))</f>
        <v/>
      </c>
    </row>
    <row r="241" s="4" customFormat="true" ht="14.05" hidden="false" customHeight="false" outlineLevel="0" collapsed="false">
      <c r="A241" s="5" t="n">
        <v>4</v>
      </c>
      <c r="B241" s="5" t="n">
        <v>0</v>
      </c>
      <c r="C241" s="5" t="n">
        <v>0</v>
      </c>
      <c r="D241" s="5" t="n">
        <v>6</v>
      </c>
      <c r="E241" s="5" t="n">
        <v>4</v>
      </c>
      <c r="F241" s="5" t="n">
        <v>9</v>
      </c>
      <c r="G241" s="5" t="n">
        <v>1</v>
      </c>
      <c r="H241" s="5" t="n">
        <v>0</v>
      </c>
      <c r="I241" s="5" t="n">
        <v>397</v>
      </c>
      <c r="J241" s="5" t="n">
        <v>1</v>
      </c>
      <c r="K241" s="6" t="n">
        <v>397</v>
      </c>
      <c r="L241" s="7" t="n">
        <v>397</v>
      </c>
      <c r="M241" s="5" t="str">
        <f aca="false">IF(K241="no cation","",IF(L241="","non-candidate",""))</f>
        <v/>
      </c>
      <c r="N241" s="5" t="str">
        <f aca="false">IF(M241="","",CONCATENATE("[",IF(M241="","",CONCATENATE("Al",IF(D241&gt;1,VALUE(D241),""),IF(E241=0,"",CONCATENATE(" O",IF(E241&gt;1,VALUE(E241),""))),IF(F241=0,"",CONCATENATE("(OH)",IF(F241&gt;1,VALUE(F241),""))),IF(G241=0,"",CONCATENATE("(OH2)",IF(G241&gt;1,VALUE(G241),""))))),"]",IF(M241="","",IF(J241&gt;1,(CONCATENATE(VALUE(J241),"+")),"+"))))</f>
        <v/>
      </c>
    </row>
    <row r="242" s="4" customFormat="true" ht="14.05" hidden="false" customHeight="false" outlineLevel="0" collapsed="false">
      <c r="A242" s="5" t="n">
        <v>4</v>
      </c>
      <c r="B242" s="5" t="n">
        <v>0</v>
      </c>
      <c r="C242" s="5" t="n">
        <v>0</v>
      </c>
      <c r="D242" s="5" t="n">
        <v>6</v>
      </c>
      <c r="E242" s="5" t="n">
        <v>6</v>
      </c>
      <c r="F242" s="5" t="n">
        <v>5</v>
      </c>
      <c r="G242" s="5" t="n">
        <v>3</v>
      </c>
      <c r="H242" s="5" t="n">
        <v>0</v>
      </c>
      <c r="I242" s="5" t="n">
        <v>397</v>
      </c>
      <c r="J242" s="5" t="n">
        <v>1</v>
      </c>
      <c r="K242" s="6" t="n">
        <v>397</v>
      </c>
      <c r="L242" s="7" t="n">
        <v>397</v>
      </c>
      <c r="M242" s="5" t="str">
        <f aca="false">IF(K242="no cation","",IF(L242="","non-candidate",""))</f>
        <v/>
      </c>
      <c r="N242" s="5" t="str">
        <f aca="false">IF(M242="","",CONCATENATE("[",IF(M242="","",CONCATENATE("Al",IF(D242&gt;1,VALUE(D242),""),IF(E242=0,"",CONCATENATE(" O",IF(E242&gt;1,VALUE(E242),""))),IF(F242=0,"",CONCATENATE("(OH)",IF(F242&gt;1,VALUE(F242),""))),IF(G242=0,"",CONCATENATE("(OH2)",IF(G242&gt;1,VALUE(G242),""))))),"]",IF(M242="","",IF(J242&gt;1,(CONCATENATE(VALUE(J242),"+")),"+"))))</f>
        <v/>
      </c>
    </row>
    <row r="243" s="4" customFormat="true" ht="14.05" hidden="false" customHeight="false" outlineLevel="0" collapsed="false">
      <c r="A243" s="5" t="n">
        <v>4</v>
      </c>
      <c r="B243" s="5" t="n">
        <v>0</v>
      </c>
      <c r="C243" s="5" t="n">
        <v>0</v>
      </c>
      <c r="D243" s="5" t="n">
        <v>6</v>
      </c>
      <c r="E243" s="5" t="n">
        <v>8</v>
      </c>
      <c r="F243" s="5" t="n">
        <v>1</v>
      </c>
      <c r="G243" s="5" t="n">
        <v>5</v>
      </c>
      <c r="H243" s="5" t="n">
        <v>0</v>
      </c>
      <c r="I243" s="5" t="n">
        <v>397</v>
      </c>
      <c r="J243" s="5" t="n">
        <v>1</v>
      </c>
      <c r="K243" s="6" t="n">
        <v>397</v>
      </c>
      <c r="L243" s="7" t="n">
        <v>397</v>
      </c>
      <c r="M243" s="5" t="str">
        <f aca="false">IF(K243="no cation","",IF(L243="","non-candidate",""))</f>
        <v/>
      </c>
      <c r="N243" s="5" t="str">
        <f aca="false">IF(M243="","",CONCATENATE("[",IF(M243="","",CONCATENATE("Al",IF(D243&gt;1,VALUE(D243),""),IF(E243=0,"",CONCATENATE(" O",IF(E243&gt;1,VALUE(E243),""))),IF(F243=0,"",CONCATENATE("(OH)",IF(F243&gt;1,VALUE(F243),""))),IF(G243=0,"",CONCATENATE("(OH2)",IF(G243&gt;1,VALUE(G243),""))))),"]",IF(M243="","",IF(J243&gt;1,(CONCATENATE(VALUE(J243),"+")),"+"))))</f>
        <v/>
      </c>
    </row>
    <row r="244" s="4" customFormat="true" ht="14.05" hidden="false" customHeight="false" outlineLevel="0" collapsed="false">
      <c r="A244" s="3" t="n">
        <v>6</v>
      </c>
      <c r="B244" s="5" t="n">
        <v>0</v>
      </c>
      <c r="C244" s="5" t="n">
        <v>0</v>
      </c>
      <c r="D244" s="3" t="n">
        <v>5</v>
      </c>
      <c r="E244" s="3" t="n">
        <v>0</v>
      </c>
      <c r="F244" s="5" t="n">
        <v>14</v>
      </c>
      <c r="G244" s="5" t="n">
        <v>8</v>
      </c>
      <c r="H244" s="5" t="n">
        <v>0</v>
      </c>
      <c r="I244" s="5" t="n">
        <v>517</v>
      </c>
      <c r="J244" s="5" t="n">
        <v>1</v>
      </c>
      <c r="K244" s="6" t="n">
        <v>517</v>
      </c>
      <c r="L244" s="7" t="n">
        <v>517</v>
      </c>
      <c r="M244" s="5" t="str">
        <f aca="false">IF(K244="no cation","",IF(L244="","non-candidate",""))</f>
        <v/>
      </c>
      <c r="N244" s="5" t="str">
        <f aca="false">IF(M244="","",CONCATENATE("[",IF(M244="","",CONCATENATE("Al",IF(D244&gt;1,VALUE(D244),""),IF(E244=0,"",CONCATENATE(" O",IF(E244&gt;1,VALUE(E244),""))),IF(F244=0,"",CONCATENATE("(OH)",IF(F244&gt;1,VALUE(F244),""))),IF(G244=0,"",CONCATENATE("(OH2)",IF(G244&gt;1,VALUE(G244),""))))),"]",IF(M244="","",IF(J244&gt;1,(CONCATENATE(VALUE(J244),"+")),"+"))))</f>
        <v/>
      </c>
    </row>
    <row r="245" s="4" customFormat="true" ht="14.05" hidden="false" customHeight="false" outlineLevel="0" collapsed="false">
      <c r="A245" s="5" t="n">
        <v>6</v>
      </c>
      <c r="B245" s="5" t="n">
        <v>0</v>
      </c>
      <c r="C245" s="5" t="n">
        <v>0</v>
      </c>
      <c r="D245" s="5" t="n">
        <v>5</v>
      </c>
      <c r="E245" s="5" t="n">
        <v>2</v>
      </c>
      <c r="F245" s="5" t="n">
        <v>10</v>
      </c>
      <c r="G245" s="5" t="n">
        <v>10</v>
      </c>
      <c r="H245" s="5" t="n">
        <v>0</v>
      </c>
      <c r="I245" s="5" t="n">
        <v>517</v>
      </c>
      <c r="J245" s="5" t="n">
        <v>1</v>
      </c>
      <c r="K245" s="6" t="n">
        <v>517</v>
      </c>
      <c r="L245" s="7" t="n">
        <v>517</v>
      </c>
      <c r="M245" s="5" t="str">
        <f aca="false">IF(K245="no cation","",IF(L245="","non-candidate",""))</f>
        <v/>
      </c>
      <c r="N245" s="5" t="str">
        <f aca="false">IF(M245="","",CONCATENATE("[",IF(M245="","",CONCATENATE("Al",IF(D245&gt;1,VALUE(D245),""),IF(E245=0,"",CONCATENATE(" O",IF(E245&gt;1,VALUE(E245),""))),IF(F245=0,"",CONCATENATE("(OH)",IF(F245&gt;1,VALUE(F245),""))),IF(G245=0,"",CONCATENATE("(OH2)",IF(G245&gt;1,VALUE(G245),""))))),"]",IF(M245="","",IF(J245&gt;1,(CONCATENATE(VALUE(J245),"+")),"+"))))</f>
        <v/>
      </c>
    </row>
    <row r="246" s="4" customFormat="true" ht="14.05" hidden="false" customHeight="false" outlineLevel="0" collapsed="false">
      <c r="A246" s="5" t="n">
        <v>6</v>
      </c>
      <c r="B246" s="5" t="n">
        <v>0</v>
      </c>
      <c r="C246" s="5" t="n">
        <v>0</v>
      </c>
      <c r="D246" s="5" t="n">
        <v>5</v>
      </c>
      <c r="E246" s="5" t="n">
        <v>4</v>
      </c>
      <c r="F246" s="5" t="n">
        <v>6</v>
      </c>
      <c r="G246" s="5" t="n">
        <v>12</v>
      </c>
      <c r="H246" s="5" t="n">
        <v>0</v>
      </c>
      <c r="I246" s="5" t="n">
        <v>517</v>
      </c>
      <c r="J246" s="5" t="n">
        <v>1</v>
      </c>
      <c r="K246" s="6" t="n">
        <v>517</v>
      </c>
      <c r="L246" s="7" t="n">
        <v>517</v>
      </c>
      <c r="M246" s="5" t="str">
        <f aca="false">IF(K246="no cation","",IF(L246="","non-candidate",""))</f>
        <v/>
      </c>
      <c r="N246" s="5" t="str">
        <f aca="false">IF(M246="","",CONCATENATE("[",IF(M246="","",CONCATENATE("Al",IF(D246&gt;1,VALUE(D246),""),IF(E246=0,"",CONCATENATE(" O",IF(E246&gt;1,VALUE(E246),""))),IF(F246=0,"",CONCATENATE("(OH)",IF(F246&gt;1,VALUE(F246),""))),IF(G246=0,"",CONCATENATE("(OH2)",IF(G246&gt;1,VALUE(G246),""))))),"]",IF(M246="","",IF(J246&gt;1,(CONCATENATE(VALUE(J246),"+")),"+"))))</f>
        <v/>
      </c>
    </row>
    <row r="247" s="4" customFormat="true" ht="14.05" hidden="false" customHeight="false" outlineLevel="0" collapsed="false">
      <c r="A247" s="5" t="n">
        <v>6</v>
      </c>
      <c r="B247" s="5" t="n">
        <v>0</v>
      </c>
      <c r="C247" s="5" t="n">
        <v>0</v>
      </c>
      <c r="D247" s="5" t="n">
        <v>5</v>
      </c>
      <c r="E247" s="5" t="n">
        <v>6</v>
      </c>
      <c r="F247" s="5" t="n">
        <v>2</v>
      </c>
      <c r="G247" s="5" t="n">
        <v>14</v>
      </c>
      <c r="H247" s="5" t="n">
        <v>0</v>
      </c>
      <c r="I247" s="5" t="n">
        <v>517</v>
      </c>
      <c r="J247" s="5" t="n">
        <v>1</v>
      </c>
      <c r="K247" s="6" t="n">
        <v>517</v>
      </c>
      <c r="L247" s="7" t="n">
        <v>517</v>
      </c>
      <c r="M247" s="5" t="str">
        <f aca="false">IF(K247="no cation","",IF(L247="","non-candidate",""))</f>
        <v/>
      </c>
      <c r="N247" s="5" t="str">
        <f aca="false">IF(M247="","",CONCATENATE("[",IF(M247="","",CONCATENATE("Al",IF(D247&gt;1,VALUE(D247),""),IF(E247=0,"",CONCATENATE(" O",IF(E247&gt;1,VALUE(E247),""))),IF(F247=0,"",CONCATENATE("(OH)",IF(F247&gt;1,VALUE(F247),""))),IF(G247=0,"",CONCATENATE("(OH2)",IF(G247&gt;1,VALUE(G247),""))))),"]",IF(M247="","",IF(J247&gt;1,(CONCATENATE(VALUE(J247),"+")),"+"))))</f>
        <v/>
      </c>
    </row>
    <row r="248" s="4" customFormat="true" ht="14.05" hidden="false" customHeight="false" outlineLevel="0" collapsed="false">
      <c r="A248" s="5" t="n">
        <v>6</v>
      </c>
      <c r="B248" s="5" t="n">
        <v>0</v>
      </c>
      <c r="C248" s="5" t="n">
        <v>0</v>
      </c>
      <c r="D248" s="5" t="n">
        <v>6</v>
      </c>
      <c r="E248" s="5" t="n">
        <v>0</v>
      </c>
      <c r="F248" s="5" t="n">
        <v>17</v>
      </c>
      <c r="G248" s="5" t="n">
        <v>9</v>
      </c>
      <c r="H248" s="5" t="n">
        <v>0</v>
      </c>
      <c r="I248" s="5" t="n">
        <v>613</v>
      </c>
      <c r="J248" s="5" t="n">
        <v>1</v>
      </c>
      <c r="K248" s="6" t="n">
        <v>613</v>
      </c>
      <c r="L248" s="7" t="n">
        <v>613</v>
      </c>
      <c r="M248" s="5" t="str">
        <f aca="false">IF(K248="no cation","",IF(L248="","non-candidate",""))</f>
        <v/>
      </c>
      <c r="N248" s="5" t="str">
        <f aca="false">IF(M248="","",CONCATENATE("[",IF(M248="","",CONCATENATE("Al",IF(D248&gt;1,VALUE(D248),""),IF(E248=0,"",CONCATENATE(" O",IF(E248&gt;1,VALUE(E248),""))),IF(F248=0,"",CONCATENATE("(OH)",IF(F248&gt;1,VALUE(F248),""))),IF(G248=0,"",CONCATENATE("(OH2)",IF(G248&gt;1,VALUE(G248),""))))),"]",IF(M248="","",IF(J248&gt;1,(CONCATENATE(VALUE(J248),"+")),"+"))))</f>
        <v/>
      </c>
    </row>
    <row r="249" s="4" customFormat="true" ht="14.05" hidden="false" customHeight="false" outlineLevel="0" collapsed="false">
      <c r="A249" s="5" t="n">
        <v>6</v>
      </c>
      <c r="B249" s="5" t="n">
        <v>0</v>
      </c>
      <c r="C249" s="5" t="n">
        <v>0</v>
      </c>
      <c r="D249" s="5" t="n">
        <v>6</v>
      </c>
      <c r="E249" s="5" t="n">
        <v>2</v>
      </c>
      <c r="F249" s="5" t="n">
        <v>13</v>
      </c>
      <c r="G249" s="5" t="n">
        <v>11</v>
      </c>
      <c r="H249" s="5" t="n">
        <v>0</v>
      </c>
      <c r="I249" s="5" t="n">
        <v>613</v>
      </c>
      <c r="J249" s="5" t="n">
        <v>1</v>
      </c>
      <c r="K249" s="6" t="n">
        <v>613</v>
      </c>
      <c r="L249" s="7" t="n">
        <v>613</v>
      </c>
      <c r="M249" s="5" t="str">
        <f aca="false">IF(K249="no cation","",IF(L249="","non-candidate",""))</f>
        <v/>
      </c>
      <c r="N249" s="5" t="str">
        <f aca="false">IF(M249="","",CONCATENATE("[",IF(M249="","",CONCATENATE("Al",IF(D249&gt;1,VALUE(D249),""),IF(E249=0,"",CONCATENATE(" O",IF(E249&gt;1,VALUE(E249),""))),IF(F249=0,"",CONCATENATE("(OH)",IF(F249&gt;1,VALUE(F249),""))),IF(G249=0,"",CONCATENATE("(OH2)",IF(G249&gt;1,VALUE(G249),""))))),"]",IF(M249="","",IF(J249&gt;1,(CONCATENATE(VALUE(J249),"+")),"+"))))</f>
        <v/>
      </c>
    </row>
    <row r="250" s="4" customFormat="true" ht="14.05" hidden="false" customHeight="false" outlineLevel="0" collapsed="false">
      <c r="A250" s="5" t="n">
        <v>6</v>
      </c>
      <c r="B250" s="5" t="n">
        <v>0</v>
      </c>
      <c r="C250" s="5" t="n">
        <v>0</v>
      </c>
      <c r="D250" s="5" t="n">
        <v>6</v>
      </c>
      <c r="E250" s="5" t="n">
        <v>4</v>
      </c>
      <c r="F250" s="5" t="n">
        <v>9</v>
      </c>
      <c r="G250" s="5" t="n">
        <v>13</v>
      </c>
      <c r="H250" s="5" t="n">
        <v>0</v>
      </c>
      <c r="I250" s="5" t="n">
        <v>613</v>
      </c>
      <c r="J250" s="5" t="n">
        <v>1</v>
      </c>
      <c r="K250" s="6" t="n">
        <v>613</v>
      </c>
      <c r="L250" s="7" t="n">
        <v>613</v>
      </c>
      <c r="M250" s="5" t="str">
        <f aca="false">IF(K250="no cation","",IF(L250="","non-candidate",""))</f>
        <v/>
      </c>
      <c r="N250" s="5" t="str">
        <f aca="false">IF(M250="","",CONCATENATE("[",IF(M250="","",CONCATENATE("Al",IF(D250&gt;1,VALUE(D250),""),IF(E250=0,"",CONCATENATE(" O",IF(E250&gt;1,VALUE(E250),""))),IF(F250=0,"",CONCATENATE("(OH)",IF(F250&gt;1,VALUE(F250),""))),IF(G250=0,"",CONCATENATE("(OH2)",IF(G250&gt;1,VALUE(G250),""))))),"]",IF(M250="","",IF(J250&gt;1,(CONCATENATE(VALUE(J250),"+")),"+"))))</f>
        <v/>
      </c>
    </row>
    <row r="251" s="4" customFormat="true" ht="14.05" hidden="false" customHeight="false" outlineLevel="0" collapsed="false">
      <c r="A251" s="5" t="n">
        <v>6</v>
      </c>
      <c r="B251" s="5" t="n">
        <v>0</v>
      </c>
      <c r="C251" s="5" t="n">
        <v>0</v>
      </c>
      <c r="D251" s="5" t="n">
        <v>6</v>
      </c>
      <c r="E251" s="5" t="n">
        <v>6</v>
      </c>
      <c r="F251" s="5" t="n">
        <v>5</v>
      </c>
      <c r="G251" s="5" t="n">
        <v>15</v>
      </c>
      <c r="H251" s="5" t="n">
        <v>0</v>
      </c>
      <c r="I251" s="5" t="n">
        <v>613</v>
      </c>
      <c r="J251" s="5" t="n">
        <v>1</v>
      </c>
      <c r="K251" s="6" t="n">
        <v>613</v>
      </c>
      <c r="L251" s="7" t="n">
        <v>613</v>
      </c>
      <c r="M251" s="5" t="str">
        <f aca="false">IF(K251="no cation","",IF(L251="","non-candidate",""))</f>
        <v/>
      </c>
      <c r="N251" s="5" t="str">
        <f aca="false">IF(M251="","",CONCATENATE("[",IF(M251="","",CONCATENATE("Al",IF(D251&gt;1,VALUE(D251),""),IF(E251=0,"",CONCATENATE(" O",IF(E251&gt;1,VALUE(E251),""))),IF(F251=0,"",CONCATENATE("(OH)",IF(F251&gt;1,VALUE(F251),""))),IF(G251=0,"",CONCATENATE("(OH2)",IF(G251&gt;1,VALUE(G251),""))))),"]",IF(M251="","",IF(J251&gt;1,(CONCATENATE(VALUE(J251),"+")),"+"))))</f>
        <v/>
      </c>
    </row>
    <row r="252" s="4" customFormat="true" ht="14.05" hidden="false" customHeight="false" outlineLevel="0" collapsed="false">
      <c r="A252" s="5" t="n">
        <v>6</v>
      </c>
      <c r="B252" s="5" t="n">
        <v>0</v>
      </c>
      <c r="C252" s="5" t="n">
        <v>0</v>
      </c>
      <c r="D252" s="5" t="n">
        <v>6</v>
      </c>
      <c r="E252" s="5" t="n">
        <v>8</v>
      </c>
      <c r="F252" s="5" t="n">
        <v>1</v>
      </c>
      <c r="G252" s="5" t="n">
        <v>17</v>
      </c>
      <c r="H252" s="5" t="n">
        <v>0</v>
      </c>
      <c r="I252" s="5" t="n">
        <v>613</v>
      </c>
      <c r="J252" s="5" t="n">
        <v>1</v>
      </c>
      <c r="K252" s="6" t="n">
        <v>613</v>
      </c>
      <c r="L252" s="7" t="n">
        <v>613</v>
      </c>
      <c r="M252" s="5" t="str">
        <f aca="false">IF(K252="no cation","",IF(L252="","non-candidate",""))</f>
        <v/>
      </c>
      <c r="N252" s="5" t="str">
        <f aca="false">IF(M252="","",CONCATENATE("[",IF(M252="","",CONCATENATE("Al",IF(D252&gt;1,VALUE(D252),""),IF(E252=0,"",CONCATENATE(" O",IF(E252&gt;1,VALUE(E252),""))),IF(F252=0,"",CONCATENATE("(OH)",IF(F252&gt;1,VALUE(F252),""))),IF(G252=0,"",CONCATENATE("(OH2)",IF(G252&gt;1,VALUE(G252),""))))),"]",IF(M252="","",IF(J252&gt;1,(CONCATENATE(VALUE(J252),"+")),"+"))))</f>
        <v/>
      </c>
    </row>
  </sheetData>
  <printOptions headings="false" gridLines="false" gridLinesSet="true" horizontalCentered="false" verticalCentered="false"/>
  <pageMargins left="0.7" right="0.7" top="0.3" bottom="0.3" header="0.3" footer="0.3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2" zoomScaleNormal="72" zoomScalePageLayoutView="100" workbookViewId="0">
      <selection pane="topLeft" activeCell="A1" activeCellId="0" sqref="A1"/>
    </sheetView>
  </sheetViews>
  <sheetFormatPr defaultRowHeight="12.8"/>
  <cols>
    <col collapsed="false" hidden="false" max="10" min="1" style="0" width="8.63775510204082"/>
    <col collapsed="false" hidden="false" max="11" min="11" style="0" width="21.0612244897959"/>
    <col collapsed="false" hidden="false" max="12" min="12" style="0" width="12.1479591836735"/>
    <col collapsed="false" hidden="false" max="13" min="13" style="0" width="18.4948979591837"/>
    <col collapsed="false" hidden="false" max="14" min="14" style="0" width="29.0255102040816"/>
    <col collapsed="false" hidden="false" max="1025" min="15" style="0" width="8.63775510204082"/>
  </cols>
  <sheetData>
    <row r="1" s="4" customFormat="true" ht="14.0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3" t="s">
        <v>33</v>
      </c>
    </row>
    <row r="2" s="4" customFormat="true" ht="14.05" hidden="false" customHeight="false" outlineLevel="0" collapsed="false">
      <c r="A2" s="5" t="n">
        <v>6</v>
      </c>
      <c r="B2" s="5" t="n">
        <v>1</v>
      </c>
      <c r="C2" s="5" t="n">
        <v>0</v>
      </c>
      <c r="D2" s="5" t="n">
        <v>6</v>
      </c>
      <c r="E2" s="5" t="n">
        <v>0</v>
      </c>
      <c r="F2" s="5" t="n">
        <v>0</v>
      </c>
      <c r="G2" s="5" t="n">
        <v>24</v>
      </c>
      <c r="H2" s="5" t="n">
        <v>0</v>
      </c>
      <c r="I2" s="5" t="n">
        <v>594</v>
      </c>
      <c r="J2" s="5" t="n">
        <v>18</v>
      </c>
      <c r="K2" s="6" t="n">
        <v>33</v>
      </c>
      <c r="L2" s="7" t="n">
        <v>33</v>
      </c>
      <c r="M2" s="5" t="str">
        <f aca="false">IF(K2="no cation","",IF(L2="","non-candidate",""))</f>
        <v/>
      </c>
      <c r="N2" s="5" t="str">
        <f aca="false">IF(B2&gt;0,IF(M2="","",CONCATENATE("[",IF(M2="","",CONCATENATE("Al",IF(D2&gt;1,VALUE(D2),""),IF(E2=0,"",CONCATENATE(" O",IF(E2&gt;1,VALUE(E2),""))),IF(F2=0,"",CONCATENATE("(OH)",IF(F2&gt;1,VALUE(F2),""))),IF(G2=0,"",CONCATENATE("(OH2)",IF(G2&gt;1,VALUE(G2),""))))),"]",IF(M2="","",IF(J2&gt;1,(CONCATENATE(VALUE(J2),"+")),"+")))),"")</f>
        <v/>
      </c>
    </row>
    <row r="3" s="4" customFormat="true" ht="14.05" hidden="false" customHeight="false" outlineLevel="0" collapsed="false">
      <c r="A3" s="5" t="n">
        <v>6</v>
      </c>
      <c r="B3" s="5" t="n">
        <v>1</v>
      </c>
      <c r="C3" s="5" t="n">
        <v>0</v>
      </c>
      <c r="D3" s="5" t="n">
        <v>6</v>
      </c>
      <c r="E3" s="5" t="n">
        <v>0</v>
      </c>
      <c r="F3" s="5" t="n">
        <v>2</v>
      </c>
      <c r="G3" s="5" t="n">
        <v>22</v>
      </c>
      <c r="H3" s="5" t="n">
        <v>0</v>
      </c>
      <c r="I3" s="5" t="n">
        <v>592</v>
      </c>
      <c r="J3" s="5" t="n">
        <v>16</v>
      </c>
      <c r="K3" s="6" t="n">
        <v>37</v>
      </c>
      <c r="L3" s="7" t="n">
        <v>37</v>
      </c>
      <c r="M3" s="5" t="str">
        <f aca="false">IF(K3="no cation","",IF(L3="","non-candidate",""))</f>
        <v/>
      </c>
      <c r="N3" s="5" t="str">
        <f aca="false">IF(M3="","",CONCATENATE("[",IF(M3="","",CONCATENATE("Al",IF(D3&gt;1,VALUE(D3),""),IF(E3=0,"",CONCATENATE(" O",IF(E3&gt;1,VALUE(E3),""))),IF(F3=0,"",CONCATENATE("(OH)",IF(F3&gt;1,VALUE(F3),""))),IF(G3=0,"",CONCATENATE("(OH2)",IF(G3&gt;1,VALUE(G3),""))))),"]",IF(M3="","",IF(J3&gt;1,(CONCATENATE(VALUE(J3),"+")),"+"))))</f>
        <v/>
      </c>
    </row>
    <row r="4" s="4" customFormat="true" ht="14.05" hidden="false" customHeight="false" outlineLevel="0" collapsed="false">
      <c r="A4" s="5" t="n">
        <v>6</v>
      </c>
      <c r="B4" s="5" t="n">
        <v>1</v>
      </c>
      <c r="C4" s="5" t="n">
        <v>0</v>
      </c>
      <c r="D4" s="5" t="n">
        <v>6</v>
      </c>
      <c r="E4" s="5" t="n">
        <v>0</v>
      </c>
      <c r="F4" s="5" t="n">
        <v>4</v>
      </c>
      <c r="G4" s="5" t="n">
        <v>20</v>
      </c>
      <c r="H4" s="5" t="n">
        <v>0</v>
      </c>
      <c r="I4" s="5" t="n">
        <v>590</v>
      </c>
      <c r="J4" s="5" t="n">
        <v>14</v>
      </c>
      <c r="K4" s="6" t="n">
        <v>42.1428571428571</v>
      </c>
      <c r="L4" s="7" t="n">
        <v>42.1428571428571</v>
      </c>
      <c r="M4" s="5" t="str">
        <f aca="false">IF(K4="no cation","",IF(L4="","non-candidate",""))</f>
        <v/>
      </c>
      <c r="N4" s="5" t="str">
        <f aca="false">IF(M4="","",CONCATENATE("[",IF(M4="","",CONCATENATE("Al",IF(D4&gt;1,VALUE(D4),""),IF(E4=0,"",CONCATENATE(" O",IF(E4&gt;1,VALUE(E4),""))),IF(F4=0,"",CONCATENATE("(OH)",IF(F4&gt;1,VALUE(F4),""))),IF(G4=0,"",CONCATENATE("(OH2)",IF(G4&gt;1,VALUE(G4),""))))),"]",IF(M4="","",IF(J4&gt;1,(CONCATENATE(VALUE(J4),"+")),"+"))))</f>
        <v/>
      </c>
    </row>
    <row r="5" s="4" customFormat="true" ht="14.05" hidden="false" customHeight="false" outlineLevel="0" collapsed="false">
      <c r="A5" s="3" t="n">
        <v>6</v>
      </c>
      <c r="B5" s="3" t="n">
        <v>1</v>
      </c>
      <c r="C5" s="5" t="n">
        <v>0</v>
      </c>
      <c r="D5" s="3" t="n">
        <v>6</v>
      </c>
      <c r="E5" s="3" t="n">
        <v>2</v>
      </c>
      <c r="F5" s="3" t="n">
        <v>0</v>
      </c>
      <c r="G5" s="3" t="n">
        <v>22</v>
      </c>
      <c r="H5" s="5" t="n">
        <v>0</v>
      </c>
      <c r="I5" s="5" t="n">
        <v>590</v>
      </c>
      <c r="J5" s="5" t="n">
        <v>14</v>
      </c>
      <c r="K5" s="6" t="n">
        <v>42.1428571428571</v>
      </c>
      <c r="L5" s="7" t="n">
        <v>42.1428571428571</v>
      </c>
      <c r="M5" s="5" t="str">
        <f aca="false">IF(K5="no cation","",IF(L5="","non-candidate",""))</f>
        <v/>
      </c>
      <c r="N5" s="5" t="str">
        <f aca="false">IF(M5="","",CONCATENATE("[",IF(M5="","",CONCATENATE("Al",IF(D5&gt;1,VALUE(D5),""),IF(E5=0,"",CONCATENATE(" O",IF(E5&gt;1,VALUE(E5),""))),IF(F5=0,"",CONCATENATE("(OH)",IF(F5&gt;1,VALUE(F5),""))),IF(G5=0,"",CONCATENATE("(OH2)",IF(G5&gt;1,VALUE(G5),""))))),"]",IF(M5="","",IF(J5&gt;1,(CONCATENATE(VALUE(J5),"+")),"+"))))</f>
        <v/>
      </c>
    </row>
    <row r="6" s="4" customFormat="true" ht="14.05" hidden="false" customHeight="false" outlineLevel="0" collapsed="false">
      <c r="A6" s="5" t="n">
        <v>6</v>
      </c>
      <c r="B6" s="5" t="n">
        <v>1</v>
      </c>
      <c r="C6" s="5" t="n">
        <v>0</v>
      </c>
      <c r="D6" s="5" t="n">
        <v>6</v>
      </c>
      <c r="E6" s="5" t="n">
        <v>0</v>
      </c>
      <c r="F6" s="5" t="n">
        <v>6</v>
      </c>
      <c r="G6" s="5" t="n">
        <v>18</v>
      </c>
      <c r="H6" s="5" t="n">
        <v>0</v>
      </c>
      <c r="I6" s="5" t="n">
        <v>588</v>
      </c>
      <c r="J6" s="5" t="n">
        <v>12</v>
      </c>
      <c r="K6" s="6" t="n">
        <v>49</v>
      </c>
      <c r="L6" s="7" t="n">
        <v>49</v>
      </c>
      <c r="M6" s="5" t="str">
        <f aca="false">IF(K6="no cation","",IF(L6="","non-candidate",""))</f>
        <v/>
      </c>
      <c r="N6" s="5" t="str">
        <f aca="false">IF(M6="","",CONCATENATE("[",IF(M6="","",CONCATENATE("Al",IF(D6&gt;1,VALUE(D6),""),IF(E6=0,"",CONCATENATE(" O",IF(E6&gt;1,VALUE(E6),""))),IF(F6=0,"",CONCATENATE("(OH)",IF(F6&gt;1,VALUE(F6),""))),IF(G6=0,"",CONCATENATE("(OH2)",IF(G6&gt;1,VALUE(G6),""))))),"]",IF(M6="","",IF(J6&gt;1,(CONCATENATE(VALUE(J6),"+")),"+"))))</f>
        <v/>
      </c>
    </row>
    <row r="7" s="4" customFormat="true" ht="14.05" hidden="false" customHeight="false" outlineLevel="0" collapsed="false">
      <c r="A7" s="5" t="n">
        <v>6</v>
      </c>
      <c r="B7" s="5" t="n">
        <v>1</v>
      </c>
      <c r="C7" s="5" t="n">
        <v>0</v>
      </c>
      <c r="D7" s="5" t="n">
        <v>6</v>
      </c>
      <c r="E7" s="5" t="n">
        <v>2</v>
      </c>
      <c r="F7" s="5" t="n">
        <v>2</v>
      </c>
      <c r="G7" s="5" t="n">
        <v>20</v>
      </c>
      <c r="H7" s="5" t="n">
        <v>0</v>
      </c>
      <c r="I7" s="5" t="n">
        <v>588</v>
      </c>
      <c r="J7" s="5" t="n">
        <v>12</v>
      </c>
      <c r="K7" s="6" t="n">
        <v>49</v>
      </c>
      <c r="L7" s="7" t="n">
        <v>49</v>
      </c>
      <c r="M7" s="5" t="str">
        <f aca="false">IF(K7="no cation","",IF(L7="","non-candidate",""))</f>
        <v/>
      </c>
      <c r="N7" s="5" t="str">
        <f aca="false">IF(M7="","",CONCATENATE("[",IF(M7="","",CONCATENATE("Al",IF(D7&gt;1,VALUE(D7),""),IF(E7=0,"",CONCATENATE(" O",IF(E7&gt;1,VALUE(E7),""))),IF(F7=0,"",CONCATENATE("(OH)",IF(F7&gt;1,VALUE(F7),""))),IF(G7=0,"",CONCATENATE("(OH2)",IF(G7&gt;1,VALUE(G7),""))))),"]",IF(M7="","",IF(J7&gt;1,(CONCATENATE(VALUE(J7),"+")),"+"))))</f>
        <v/>
      </c>
    </row>
    <row r="8" s="4" customFormat="true" ht="14.05" hidden="false" customHeight="false" outlineLevel="0" collapsed="false">
      <c r="A8" s="5" t="n">
        <v>6</v>
      </c>
      <c r="B8" s="5" t="n">
        <v>1</v>
      </c>
      <c r="C8" s="5" t="n">
        <v>0</v>
      </c>
      <c r="D8" s="5" t="n">
        <v>6</v>
      </c>
      <c r="E8" s="5" t="n">
        <v>0</v>
      </c>
      <c r="F8" s="5" t="n">
        <v>8</v>
      </c>
      <c r="G8" s="5" t="n">
        <v>16</v>
      </c>
      <c r="H8" s="5" t="n">
        <v>0</v>
      </c>
      <c r="I8" s="5" t="n">
        <v>586</v>
      </c>
      <c r="J8" s="5" t="n">
        <v>10</v>
      </c>
      <c r="K8" s="6" t="n">
        <v>58.6</v>
      </c>
      <c r="L8" s="7" t="n">
        <v>58.6</v>
      </c>
      <c r="M8" s="5" t="str">
        <f aca="false">IF(K8="no cation","",IF(L8="","non-candidate",""))</f>
        <v/>
      </c>
      <c r="N8" s="5" t="str">
        <f aca="false">IF(M8="","",CONCATENATE("[",IF(M8="","",CONCATENATE("Al",IF(D8&gt;1,VALUE(D8),""),IF(E8=0,"",CONCATENATE(" O",IF(E8&gt;1,VALUE(E8),""))),IF(F8=0,"",CONCATENATE("(OH)",IF(F8&gt;1,VALUE(F8),""))),IF(G8=0,"",CONCATENATE("(OH2)",IF(G8&gt;1,VALUE(G8),""))))),"]",IF(M8="","",IF(J8&gt;1,(CONCATENATE(VALUE(J8),"+")),"+"))))</f>
        <v/>
      </c>
    </row>
    <row r="9" s="4" customFormat="true" ht="14.05" hidden="false" customHeight="false" outlineLevel="0" collapsed="false">
      <c r="A9" s="5" t="n">
        <v>6</v>
      </c>
      <c r="B9" s="5" t="n">
        <v>1</v>
      </c>
      <c r="C9" s="5" t="n">
        <v>0</v>
      </c>
      <c r="D9" s="5" t="n">
        <v>6</v>
      </c>
      <c r="E9" s="5" t="n">
        <v>2</v>
      </c>
      <c r="F9" s="5" t="n">
        <v>4</v>
      </c>
      <c r="G9" s="5" t="n">
        <v>18</v>
      </c>
      <c r="H9" s="5" t="n">
        <v>0</v>
      </c>
      <c r="I9" s="5" t="n">
        <v>586</v>
      </c>
      <c r="J9" s="5" t="n">
        <v>10</v>
      </c>
      <c r="K9" s="6" t="n">
        <v>58.6</v>
      </c>
      <c r="L9" s="7" t="n">
        <v>58.6</v>
      </c>
      <c r="M9" s="5" t="str">
        <f aca="false">IF(K9="no cation","",IF(L9="","non-candidate",""))</f>
        <v/>
      </c>
      <c r="N9" s="5" t="str">
        <f aca="false">IF(M9="","",CONCATENATE("[",IF(M9="","",CONCATENATE("Al",IF(D9&gt;1,VALUE(D9),""),IF(E9=0,"",CONCATENATE(" O",IF(E9&gt;1,VALUE(E9),""))),IF(F9=0,"",CONCATENATE("(OH)",IF(F9&gt;1,VALUE(F9),""))),IF(G9=0,"",CONCATENATE("(OH2)",IF(G9&gt;1,VALUE(G9),""))))),"]",IF(M9="","",IF(J9&gt;1,(CONCATENATE(VALUE(J9),"+")),"+"))))</f>
        <v/>
      </c>
    </row>
    <row r="10" s="4" customFormat="true" ht="14.05" hidden="false" customHeight="false" outlineLevel="0" collapsed="false">
      <c r="A10" s="5" t="n">
        <v>6</v>
      </c>
      <c r="B10" s="5" t="n">
        <v>1</v>
      </c>
      <c r="C10" s="5" t="n">
        <v>0</v>
      </c>
      <c r="D10" s="5" t="n">
        <v>6</v>
      </c>
      <c r="E10" s="5" t="n">
        <v>4</v>
      </c>
      <c r="F10" s="5" t="n">
        <v>0</v>
      </c>
      <c r="G10" s="5" t="n">
        <v>20</v>
      </c>
      <c r="H10" s="5" t="n">
        <v>0</v>
      </c>
      <c r="I10" s="5" t="n">
        <v>586</v>
      </c>
      <c r="J10" s="5" t="n">
        <v>10</v>
      </c>
      <c r="K10" s="6" t="n">
        <v>58.6</v>
      </c>
      <c r="L10" s="7" t="n">
        <v>58.6</v>
      </c>
      <c r="M10" s="5" t="str">
        <f aca="false">IF(K10="no cation","",IF(L10="","non-candidate",""))</f>
        <v/>
      </c>
      <c r="N10" s="5" t="str">
        <f aca="false">IF(M10="","",CONCATENATE("[",IF(M10="","",CONCATENATE("Al",IF(D10&gt;1,VALUE(D10),""),IF(E10=0,"",CONCATENATE(" O",IF(E10&gt;1,VALUE(E10),""))),IF(F10=0,"",CONCATENATE("(OH)",IF(F10&gt;1,VALUE(F10),""))),IF(G10=0,"",CONCATENATE("(OH2)",IF(G10&gt;1,VALUE(G10),""))))),"]",IF(M10="","",IF(J10&gt;1,(CONCATENATE(VALUE(J10),"+")),"+"))))</f>
        <v/>
      </c>
    </row>
    <row r="11" s="4" customFormat="true" ht="14.05" hidden="false" customHeight="false" outlineLevel="0" collapsed="false">
      <c r="A11" s="5" t="n">
        <v>6</v>
      </c>
      <c r="B11" s="5" t="n">
        <v>1</v>
      </c>
      <c r="C11" s="5" t="n">
        <v>0</v>
      </c>
      <c r="D11" s="5" t="n">
        <v>6</v>
      </c>
      <c r="E11" s="5" t="n">
        <v>0</v>
      </c>
      <c r="F11" s="5" t="n">
        <v>10</v>
      </c>
      <c r="G11" s="5" t="n">
        <v>14</v>
      </c>
      <c r="H11" s="5" t="n">
        <v>0</v>
      </c>
      <c r="I11" s="5" t="n">
        <v>584</v>
      </c>
      <c r="J11" s="5" t="n">
        <v>8</v>
      </c>
      <c r="K11" s="6" t="n">
        <v>73</v>
      </c>
      <c r="L11" s="7" t="n">
        <v>73</v>
      </c>
      <c r="M11" s="5" t="str">
        <f aca="false">IF(K11="no cation","",IF(L11="","non-candidate",""))</f>
        <v/>
      </c>
      <c r="N11" s="5" t="str">
        <f aca="false">IF(M11="","",CONCATENATE("[",IF(M11="","",CONCATENATE("Al",IF(D11&gt;1,VALUE(D11),""),IF(E11=0,"",CONCATENATE(" O",IF(E11&gt;1,VALUE(E11),""))),IF(F11=0,"",CONCATENATE("(OH)",IF(F11&gt;1,VALUE(F11),""))),IF(G11=0,"",CONCATENATE("(OH2)",IF(G11&gt;1,VALUE(G11),""))))),"]",IF(M11="","",IF(J11&gt;1,(CONCATENATE(VALUE(J11),"+")),"+"))))</f>
        <v/>
      </c>
    </row>
    <row r="12" s="4" customFormat="true" ht="14.05" hidden="false" customHeight="false" outlineLevel="0" collapsed="false">
      <c r="A12" s="5" t="n">
        <v>6</v>
      </c>
      <c r="B12" s="5" t="n">
        <v>1</v>
      </c>
      <c r="C12" s="5" t="n">
        <v>0</v>
      </c>
      <c r="D12" s="5" t="n">
        <v>6</v>
      </c>
      <c r="E12" s="5" t="n">
        <v>2</v>
      </c>
      <c r="F12" s="5" t="n">
        <v>6</v>
      </c>
      <c r="G12" s="5" t="n">
        <v>16</v>
      </c>
      <c r="H12" s="5" t="n">
        <v>0</v>
      </c>
      <c r="I12" s="5" t="n">
        <v>584</v>
      </c>
      <c r="J12" s="5" t="n">
        <v>8</v>
      </c>
      <c r="K12" s="6" t="n">
        <v>73</v>
      </c>
      <c r="L12" s="7" t="n">
        <v>73</v>
      </c>
      <c r="M12" s="5" t="str">
        <f aca="false">IF(K12="no cation","",IF(L12="","non-candidate",""))</f>
        <v/>
      </c>
      <c r="N12" s="5" t="str">
        <f aca="false">IF(M12="","",CONCATENATE("[",IF(M12="","",CONCATENATE("Al",IF(D12&gt;1,VALUE(D12),""),IF(E12=0,"",CONCATENATE(" O",IF(E12&gt;1,VALUE(E12),""))),IF(F12=0,"",CONCATENATE("(OH)",IF(F12&gt;1,VALUE(F12),""))),IF(G12=0,"",CONCATENATE("(OH2)",IF(G12&gt;1,VALUE(G12),""))))),"]",IF(M12="","",IF(J12&gt;1,(CONCATENATE(VALUE(J12),"+")),"+"))))</f>
        <v/>
      </c>
    </row>
    <row r="13" s="4" customFormat="true" ht="14.05" hidden="false" customHeight="false" outlineLevel="0" collapsed="false">
      <c r="A13" s="3" t="n">
        <v>6</v>
      </c>
      <c r="B13" s="3" t="n">
        <v>1</v>
      </c>
      <c r="C13" s="5" t="n">
        <v>0</v>
      </c>
      <c r="D13" s="3" t="n">
        <v>6</v>
      </c>
      <c r="E13" s="3" t="n">
        <v>4</v>
      </c>
      <c r="F13" s="3" t="n">
        <v>2</v>
      </c>
      <c r="G13" s="3" t="n">
        <v>18</v>
      </c>
      <c r="H13" s="5" t="n">
        <v>0</v>
      </c>
      <c r="I13" s="5" t="n">
        <v>584</v>
      </c>
      <c r="J13" s="5" t="n">
        <v>8</v>
      </c>
      <c r="K13" s="6" t="n">
        <v>73</v>
      </c>
      <c r="L13" s="7" t="n">
        <v>73</v>
      </c>
      <c r="M13" s="5" t="str">
        <f aca="false">IF(K13="no cation","",IF(L13="","non-candidate",""))</f>
        <v/>
      </c>
      <c r="N13" s="5" t="str">
        <f aca="false">IF(M13="","",CONCATENATE("[",IF(M13="","",CONCATENATE("Al",IF(D13&gt;1,VALUE(D13),""),IF(E13=0,"",CONCATENATE(" O",IF(E13&gt;1,VALUE(E13),""))),IF(F13=0,"",CONCATENATE("(OH)",IF(F13&gt;1,VALUE(F13),""))),IF(G13=0,"",CONCATENATE("(OH2)",IF(G13&gt;1,VALUE(G13),""))))),"]",IF(M13="","",IF(J13&gt;1,(CONCATENATE(VALUE(J13),"+")),"+"))))</f>
        <v/>
      </c>
    </row>
    <row r="14" s="4" customFormat="true" ht="14.05" hidden="false" customHeight="false" outlineLevel="0" collapsed="false">
      <c r="A14" s="3" t="n">
        <v>6</v>
      </c>
      <c r="B14" s="3" t="n">
        <v>1</v>
      </c>
      <c r="C14" s="5" t="n">
        <v>0</v>
      </c>
      <c r="D14" s="5" t="n">
        <v>6</v>
      </c>
      <c r="E14" s="5" t="n">
        <v>0</v>
      </c>
      <c r="F14" s="5" t="n">
        <v>12</v>
      </c>
      <c r="G14" s="5" t="n">
        <v>12</v>
      </c>
      <c r="H14" s="5" t="n">
        <v>0</v>
      </c>
      <c r="I14" s="5" t="n">
        <v>582</v>
      </c>
      <c r="J14" s="5" t="n">
        <v>6</v>
      </c>
      <c r="K14" s="6" t="n">
        <v>97</v>
      </c>
      <c r="L14" s="7" t="n">
        <v>97</v>
      </c>
      <c r="M14" s="5" t="s">
        <v>30</v>
      </c>
      <c r="N14" s="5" t="str">
        <f aca="false">IF(M14="","",CONCATENATE("[",IF(M14="","",CONCATENATE("Al",IF(D14&gt;1,VALUE(D14),""),IF(E14=0,"",CONCATENATE(" O",IF(E14&gt;1,VALUE(E14),""))),IF(F14=0,"",CONCATENATE("(OH)",IF(F14&gt;1,VALUE(F14),""))),IF(G14=0,"",CONCATENATE("(OH2)",IF(G14&gt;1,VALUE(G14),""))))),"]",IF(M14="","",IF(J14&gt;1,(CONCATENATE(VALUE(J14),"+")),"+"))))</f>
        <v>[Al6(OH)12(OH2)12]6+</v>
      </c>
    </row>
    <row r="15" s="4" customFormat="true" ht="14.05" hidden="false" customHeight="false" outlineLevel="0" collapsed="false">
      <c r="A15" s="5" t="n">
        <v>6</v>
      </c>
      <c r="B15" s="5" t="n">
        <v>1</v>
      </c>
      <c r="C15" s="5" t="n">
        <v>0</v>
      </c>
      <c r="D15" s="5" t="n">
        <v>6</v>
      </c>
      <c r="E15" s="5" t="n">
        <v>2</v>
      </c>
      <c r="F15" s="5" t="n">
        <v>8</v>
      </c>
      <c r="G15" s="5" t="n">
        <v>14</v>
      </c>
      <c r="H15" s="5" t="n">
        <v>0</v>
      </c>
      <c r="I15" s="5" t="n">
        <v>582</v>
      </c>
      <c r="J15" s="5" t="n">
        <v>6</v>
      </c>
      <c r="K15" s="6" t="n">
        <v>97</v>
      </c>
      <c r="L15" s="7" t="n">
        <v>97</v>
      </c>
      <c r="M15" s="5" t="s">
        <v>30</v>
      </c>
      <c r="N15" s="5" t="str">
        <f aca="false">IF(M15="","",CONCATENATE("[",IF(M15="","",CONCATENATE("Al",IF(D15&gt;1,VALUE(D15),""),IF(E15=0,"",CONCATENATE(" O",IF(E15&gt;1,VALUE(E15),""))),IF(F15=0,"",CONCATENATE("(OH)",IF(F15&gt;1,VALUE(F15),""))),IF(G15=0,"",CONCATENATE("(OH2)",IF(G15&gt;1,VALUE(G15),""))))),"]",IF(M15="","",IF(J15&gt;1,(CONCATENATE(VALUE(J15),"+")),"+"))))</f>
        <v>[Al6 O2(OH)8(OH2)14]6+</v>
      </c>
    </row>
    <row r="16" s="4" customFormat="true" ht="14.05" hidden="false" customHeight="false" outlineLevel="0" collapsed="false">
      <c r="A16" s="5" t="n">
        <v>6</v>
      </c>
      <c r="B16" s="5" t="n">
        <v>1</v>
      </c>
      <c r="C16" s="5" t="n">
        <v>0</v>
      </c>
      <c r="D16" s="5" t="n">
        <v>6</v>
      </c>
      <c r="E16" s="5" t="n">
        <v>4</v>
      </c>
      <c r="F16" s="5" t="n">
        <v>4</v>
      </c>
      <c r="G16" s="5" t="n">
        <v>16</v>
      </c>
      <c r="H16" s="5" t="n">
        <v>0</v>
      </c>
      <c r="I16" s="5" t="n">
        <v>582</v>
      </c>
      <c r="J16" s="5" t="n">
        <v>6</v>
      </c>
      <c r="K16" s="6" t="n">
        <v>97</v>
      </c>
      <c r="L16" s="7" t="n">
        <v>97</v>
      </c>
      <c r="M16" s="5" t="s">
        <v>30</v>
      </c>
      <c r="N16" s="5" t="str">
        <f aca="false">IF(M16="","",CONCATENATE("[",IF(M16="","",CONCATENATE("Al",IF(D16&gt;1,VALUE(D16),""),IF(E16=0,"",CONCATENATE(" O",IF(E16&gt;1,VALUE(E16),""))),IF(F16=0,"",CONCATENATE("(OH)",IF(F16&gt;1,VALUE(F16),""))),IF(G16=0,"",CONCATENATE("(OH2)",IF(G16&gt;1,VALUE(G16),""))))),"]",IF(M16="","",IF(J16&gt;1,(CONCATENATE(VALUE(J16),"+")),"+"))))</f>
        <v>[Al6 O4(OH)4(OH2)16]6+</v>
      </c>
    </row>
    <row r="17" s="4" customFormat="true" ht="14.05" hidden="false" customHeight="false" outlineLevel="0" collapsed="false">
      <c r="A17" s="3" t="n">
        <v>6</v>
      </c>
      <c r="B17" s="3" t="n">
        <v>1</v>
      </c>
      <c r="C17" s="5" t="n">
        <v>0</v>
      </c>
      <c r="D17" s="3" t="n">
        <v>6</v>
      </c>
      <c r="E17" s="3" t="n">
        <v>6</v>
      </c>
      <c r="F17" s="3" t="n">
        <v>0</v>
      </c>
      <c r="G17" s="3" t="n">
        <v>18</v>
      </c>
      <c r="H17" s="5" t="n">
        <v>0</v>
      </c>
      <c r="I17" s="5" t="n">
        <v>582</v>
      </c>
      <c r="J17" s="5" t="n">
        <v>6</v>
      </c>
      <c r="K17" s="6" t="n">
        <v>97</v>
      </c>
      <c r="L17" s="7" t="n">
        <v>97</v>
      </c>
      <c r="M17" s="5" t="s">
        <v>30</v>
      </c>
      <c r="N17" s="5" t="str">
        <f aca="false">IF(M17="","",CONCATENATE("[",IF(M17="","",CONCATENATE("Al",IF(D17&gt;1,VALUE(D17),""),IF(E17=0,"",CONCATENATE(" O",IF(E17&gt;1,VALUE(E17),""))),IF(F17=0,"",CONCATENATE("(OH)",IF(F17&gt;1,VALUE(F17),""))),IF(G17=0,"",CONCATENATE("(OH2)",IF(G17&gt;1,VALUE(G17),""))))),"]",IF(M17="","",IF(J17&gt;1,(CONCATENATE(VALUE(J17),"+")),"+"))))</f>
        <v>[Al6 O6(OH2)18]6+</v>
      </c>
    </row>
    <row r="18" s="4" customFormat="true" ht="14.05" hidden="false" customHeight="false" outlineLevel="0" collapsed="false">
      <c r="A18" s="5" t="n">
        <v>6</v>
      </c>
      <c r="B18" s="5" t="n">
        <v>1</v>
      </c>
      <c r="C18" s="5" t="n">
        <v>0</v>
      </c>
      <c r="D18" s="5" t="n">
        <v>6</v>
      </c>
      <c r="E18" s="5" t="n">
        <v>2</v>
      </c>
      <c r="F18" s="5" t="n">
        <v>10</v>
      </c>
      <c r="G18" s="5" t="n">
        <v>12</v>
      </c>
      <c r="H18" s="5" t="n">
        <v>0</v>
      </c>
      <c r="I18" s="5" t="n">
        <v>580</v>
      </c>
      <c r="J18" s="5" t="n">
        <v>4</v>
      </c>
      <c r="K18" s="6" t="n">
        <v>145</v>
      </c>
      <c r="L18" s="7" t="n">
        <v>145</v>
      </c>
      <c r="M18" s="5" t="str">
        <f aca="false">IF(K18="no cation","",IF(L18="","non-candidate",""))</f>
        <v/>
      </c>
      <c r="N18" s="5" t="str">
        <f aca="false">IF(M18="","",CONCATENATE("[",IF(M18="","",CONCATENATE("Al",IF(D18&gt;1,VALUE(D18),""),IF(E18=0,"",CONCATENATE(" O",IF(E18&gt;1,VALUE(E18),""))),IF(F18=0,"",CONCATENATE("(OH)",IF(F18&gt;1,VALUE(F18),""))),IF(G18=0,"",CONCATENATE("(OH2)",IF(G18&gt;1,VALUE(G18),""))))),"]",IF(M18="","",IF(J18&gt;1,(CONCATENATE(VALUE(J18),"+")),"+"))))</f>
        <v/>
      </c>
    </row>
    <row r="19" s="4" customFormat="true" ht="14.05" hidden="false" customHeight="false" outlineLevel="0" collapsed="false">
      <c r="A19" s="5" t="n">
        <v>6</v>
      </c>
      <c r="B19" s="5" t="n">
        <v>1</v>
      </c>
      <c r="C19" s="5" t="n">
        <v>0</v>
      </c>
      <c r="D19" s="5" t="n">
        <v>6</v>
      </c>
      <c r="E19" s="5" t="n">
        <v>4</v>
      </c>
      <c r="F19" s="5" t="n">
        <v>6</v>
      </c>
      <c r="G19" s="5" t="n">
        <v>14</v>
      </c>
      <c r="H19" s="5" t="n">
        <v>0</v>
      </c>
      <c r="I19" s="5" t="n">
        <v>580</v>
      </c>
      <c r="J19" s="5" t="n">
        <v>4</v>
      </c>
      <c r="K19" s="6" t="n">
        <v>145</v>
      </c>
      <c r="L19" s="7" t="n">
        <v>145</v>
      </c>
      <c r="M19" s="5" t="str">
        <f aca="false">IF(K19="no cation","",IF(L19="","non-candidate",""))</f>
        <v/>
      </c>
      <c r="N19" s="5" t="str">
        <f aca="false">IF(M19="","",CONCATENATE("[",IF(M19="","",CONCATENATE("Al",IF(D19&gt;1,VALUE(D19),""),IF(E19=0,"",CONCATENATE(" O",IF(E19&gt;1,VALUE(E19),""))),IF(F19=0,"",CONCATENATE("(OH)",IF(F19&gt;1,VALUE(F19),""))),IF(G19=0,"",CONCATENATE("(OH2)",IF(G19&gt;1,VALUE(G19),""))))),"]",IF(M19="","",IF(J19&gt;1,(CONCATENATE(VALUE(J19),"+")),"+"))))</f>
        <v/>
      </c>
    </row>
    <row r="20" s="4" customFormat="true" ht="14.05" hidden="false" customHeight="false" outlineLevel="0" collapsed="false">
      <c r="A20" s="5" t="n">
        <v>6</v>
      </c>
      <c r="B20" s="5" t="n">
        <v>1</v>
      </c>
      <c r="C20" s="5" t="n">
        <v>0</v>
      </c>
      <c r="D20" s="5" t="n">
        <v>6</v>
      </c>
      <c r="E20" s="5" t="n">
        <v>6</v>
      </c>
      <c r="F20" s="5" t="n">
        <v>2</v>
      </c>
      <c r="G20" s="5" t="n">
        <v>16</v>
      </c>
      <c r="H20" s="5" t="n">
        <v>0</v>
      </c>
      <c r="I20" s="5" t="n">
        <v>580</v>
      </c>
      <c r="J20" s="5" t="n">
        <v>4</v>
      </c>
      <c r="K20" s="6" t="n">
        <v>145</v>
      </c>
      <c r="L20" s="7" t="n">
        <v>145</v>
      </c>
      <c r="M20" s="5" t="str">
        <f aca="false">IF(K20="no cation","",IF(L20="","non-candidate",""))</f>
        <v/>
      </c>
      <c r="N20" s="5" t="str">
        <f aca="false">IF(M20="","",CONCATENATE("[",IF(M20="","",CONCATENATE("Al",IF(D20&gt;1,VALUE(D20),""),IF(E20=0,"",CONCATENATE(" O",IF(E20&gt;1,VALUE(E20),""))),IF(F20=0,"",CONCATENATE("(OH)",IF(F20&gt;1,VALUE(F20),""))),IF(G20=0,"",CONCATENATE("(OH2)",IF(G20&gt;1,VALUE(G20),""))))),"]",IF(M20="","",IF(J20&gt;1,(CONCATENATE(VALUE(J20),"+")),"+"))))</f>
        <v/>
      </c>
    </row>
    <row r="21" s="4" customFormat="true" ht="14.05" hidden="false" customHeight="false" outlineLevel="0" collapsed="false">
      <c r="A21" s="5" t="n">
        <v>6</v>
      </c>
      <c r="B21" s="5" t="n">
        <v>1</v>
      </c>
      <c r="C21" s="5" t="n">
        <v>0</v>
      </c>
      <c r="D21" s="5" t="n">
        <v>6</v>
      </c>
      <c r="E21" s="5" t="n">
        <v>4</v>
      </c>
      <c r="F21" s="5" t="n">
        <v>8</v>
      </c>
      <c r="G21" s="5" t="n">
        <v>12</v>
      </c>
      <c r="H21" s="5" t="n">
        <v>0</v>
      </c>
      <c r="I21" s="5" t="n">
        <v>578</v>
      </c>
      <c r="J21" s="5" t="n">
        <v>2</v>
      </c>
      <c r="K21" s="6" t="n">
        <v>289</v>
      </c>
      <c r="L21" s="7" t="n">
        <v>289</v>
      </c>
      <c r="M21" s="5" t="str">
        <f aca="false">IF(K21="no cation","",IF(L21="","non-candidate",""))</f>
        <v/>
      </c>
      <c r="N21" s="5" t="str">
        <f aca="false">IF(M21="","",CONCATENATE("[",IF(M21="","",CONCATENATE("Al",IF(D21&gt;1,VALUE(D21),""),IF(E21=0,"",CONCATENATE(" O",IF(E21&gt;1,VALUE(E21),""))),IF(F21=0,"",CONCATENATE("(OH)",IF(F21&gt;1,VALUE(F21),""))),IF(G21=0,"",CONCATENATE("(OH2)",IF(G21&gt;1,VALUE(G21),""))))),"]",IF(M21="","",IF(J21&gt;1,(CONCATENATE(VALUE(J21),"+")),"+"))))</f>
        <v/>
      </c>
    </row>
    <row r="22" s="4" customFormat="true" ht="14.05" hidden="false" customHeight="false" outlineLevel="0" collapsed="false">
      <c r="A22" s="3" t="n">
        <v>6</v>
      </c>
      <c r="B22" s="3" t="n">
        <v>1</v>
      </c>
      <c r="C22" s="5" t="n">
        <v>0</v>
      </c>
      <c r="D22" s="3" t="n">
        <v>6</v>
      </c>
      <c r="E22" s="3" t="n">
        <v>6</v>
      </c>
      <c r="F22" s="3" t="n">
        <v>4</v>
      </c>
      <c r="G22" s="3" t="n">
        <v>14</v>
      </c>
      <c r="H22" s="5" t="n">
        <v>0</v>
      </c>
      <c r="I22" s="5" t="n">
        <v>578</v>
      </c>
      <c r="J22" s="5" t="n">
        <v>2</v>
      </c>
      <c r="K22" s="6" t="n">
        <v>289</v>
      </c>
      <c r="L22" s="7" t="n">
        <v>289</v>
      </c>
      <c r="M22" s="5" t="str">
        <f aca="false">IF(K22="no cation","",IF(L22="","non-candidate",""))</f>
        <v/>
      </c>
      <c r="N22" s="5" t="str">
        <f aca="false">IF(M22="","",CONCATENATE("[",IF(M22="","",CONCATENATE("Al",IF(D22&gt;1,VALUE(D22),""),IF(E22=0,"",CONCATENATE(" O",IF(E22&gt;1,VALUE(E22),""))),IF(F22=0,"",CONCATENATE("(OH)",IF(F22&gt;1,VALUE(F22),""))),IF(G22=0,"",CONCATENATE("(OH2)",IF(G22&gt;1,VALUE(G22),""))))),"]",IF(M22="","",IF(J22&gt;1,(CONCATENATE(VALUE(J22),"+")),"+"))))</f>
        <v/>
      </c>
    </row>
    <row r="23" s="4" customFormat="true" ht="14.05" hidden="false" customHeight="false" outlineLevel="0" collapsed="false">
      <c r="A23" s="5" t="n">
        <v>6</v>
      </c>
      <c r="B23" s="5" t="n">
        <v>1</v>
      </c>
      <c r="C23" s="5" t="n">
        <v>0</v>
      </c>
      <c r="D23" s="5" t="n">
        <v>6</v>
      </c>
      <c r="E23" s="5" t="n">
        <v>6</v>
      </c>
      <c r="F23" s="5" t="n">
        <v>6</v>
      </c>
      <c r="G23" s="5" t="n">
        <v>12</v>
      </c>
      <c r="H23" s="5" t="n">
        <v>0</v>
      </c>
      <c r="I23" s="5" t="n">
        <v>576</v>
      </c>
      <c r="J23" s="5"/>
      <c r="K23" s="6" t="s">
        <v>27</v>
      </c>
      <c r="L23" s="7"/>
      <c r="M23" s="5" t="str">
        <f aca="false">IF(K23="no cation","",IF(L23="","non-candidate",""))</f>
        <v/>
      </c>
      <c r="N23" s="5" t="str">
        <f aca="false">IF(M23="","",CONCATENATE("[",IF(M23="","",CONCATENATE("Al",IF(D23&gt;1,VALUE(D23),""),IF(E23=0,"",CONCATENATE(" O",IF(E23&gt;1,VALUE(E23),""))),IF(F23=0,"",CONCATENATE("(OH)",IF(F23&gt;1,VALUE(F23),""))),IF(G23=0,"",CONCATENATE("(OH2)",IF(G23&gt;1,VALUE(G23),""))))),"]",IF(M23="","",IF(J23&gt;1,(CONCATENATE(VALUE(J23),"+")),"+"))))</f>
        <v/>
      </c>
    </row>
  </sheetData>
  <printOptions headings="false" gridLines="false" gridLinesSet="true" horizontalCentered="false" verticalCentered="false"/>
  <pageMargins left="0.7" right="0.7" top="0.3" bottom="0.3" header="0.3" footer="0.3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4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2" zoomScaleNormal="72" zoomScalePageLayoutView="100" workbookViewId="0">
      <selection pane="topLeft" activeCell="A1" activeCellId="0" sqref="A1"/>
    </sheetView>
  </sheetViews>
  <sheetFormatPr defaultRowHeight="12.8"/>
  <cols>
    <col collapsed="false" hidden="false" max="10" min="1" style="0" width="8.63775510204082"/>
    <col collapsed="false" hidden="false" max="11" min="11" style="0" width="21.0612244897959"/>
    <col collapsed="false" hidden="false" max="12" min="12" style="0" width="12.1479591836735"/>
    <col collapsed="false" hidden="false" max="13" min="13" style="0" width="18.4948979591837"/>
    <col collapsed="false" hidden="false" max="14" min="14" style="0" width="30.9132653061224"/>
    <col collapsed="false" hidden="false" max="15" min="15" style="0" width="49.8112244897959"/>
    <col collapsed="false" hidden="false" max="16" min="16" style="0" width="8.63775510204082"/>
    <col collapsed="false" hidden="false" max="17" min="17" style="0" width="13.5"/>
    <col collapsed="false" hidden="false" max="18" min="18" style="0" width="8.63775510204082"/>
    <col collapsed="false" hidden="false" max="20" min="19" style="0" width="29.0255102040816"/>
    <col collapsed="false" hidden="false" max="1025" min="21" style="0" width="8.63775510204082"/>
  </cols>
  <sheetData>
    <row r="1" s="4" customFormat="true" ht="14.0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3" t="s">
        <v>31</v>
      </c>
      <c r="P1" s="3" t="s">
        <v>15</v>
      </c>
      <c r="Q1" s="1" t="s">
        <v>16</v>
      </c>
      <c r="R1" s="1" t="s">
        <v>17</v>
      </c>
      <c r="S1" s="3" t="s">
        <v>18</v>
      </c>
      <c r="T1" s="3" t="s">
        <v>19</v>
      </c>
    </row>
    <row r="2" s="4" customFormat="true" ht="14.05" hidden="false" customHeight="false" outlineLevel="0" collapsed="false">
      <c r="A2" s="3" t="n">
        <v>6</v>
      </c>
      <c r="B2" s="3" t="n">
        <v>0</v>
      </c>
      <c r="C2" s="3" t="n">
        <v>1</v>
      </c>
      <c r="D2" s="3" t="n">
        <v>3</v>
      </c>
      <c r="E2" s="3" t="n">
        <v>0</v>
      </c>
      <c r="F2" s="5" t="n">
        <v>0</v>
      </c>
      <c r="G2" s="5" t="n">
        <v>13</v>
      </c>
      <c r="H2" s="3" t="n">
        <v>0</v>
      </c>
      <c r="I2" s="5" t="n">
        <v>1355</v>
      </c>
      <c r="J2" s="5" t="n">
        <v>35</v>
      </c>
      <c r="K2" s="6" t="n">
        <v>38.7142857142857</v>
      </c>
      <c r="L2" s="7" t="n">
        <v>38.7142857142857</v>
      </c>
      <c r="M2" s="5" t="str">
        <f aca="false">IF(K2="no cation","",IF(L2="","non-candidate",""))</f>
        <v/>
      </c>
      <c r="N2" s="5" t="str">
        <f aca="false">IF(M2="","",CONCATENATE("[",IF(M2="","",CONCATENATE("Al",IF(C2+(D2*(1+(C2*3)))&gt;1,VALUE(C2+(D2*(1+(C2*3)))),""),CONCATENATE(IF((E2*(1+(C2*3)))+(C2*H2)&gt;0," O",""),IF((E2*(1+(C2*3)))+(C2*H2)&gt;1,VALUE((E2*(1+(C2*3)))+(C2*H2)),"")),IF(F2=0,"",CONCATENATE("(OH)",IF((F2*(1+(C2*3)))+(C2*(4-H2))&gt;1,VALUE((F2*(1+(C2*3)))+(C2*(4-H2))),""))),IF(G2=0,"",CONCATENATE("(OH2)",IF(G2&gt;1,VALUE(G2),""))))),"]",IF(M2="","",IF(J2&gt;1,(CONCATENATE(VALUE(J2),"+")),"+"))))</f>
        <v/>
      </c>
      <c r="O2" s="5" t="str">
        <f aca="false">IF(C2=0,IF(M2="","",CONCATENATE("[",IF(M2="","",CONCATENATE("Al",IF(D2&gt;1,VALUE(D2),""),IF(E2=0,"",CONCATENATE(" O",IF(E2&gt;1,VALUE(E2),""))),IF(F2=0,"",CONCATENATE("(OH)",IF(F2&gt;1,VALUE(F2),""))),IF(G2=0,"",CONCATENATE("(OH2)",IF(G2&gt;1,VALUE(G2),""))))),"]",IF(M2="","",IF(J2&gt;1,(CONCATENATE(VALUE(J2),"+")),"+")))),CONCATENATE("[",S2,IF(P2&gt;1,VALUE(P2),""),IF((D2*3)&gt;((E2*2)+F2),"+","")," ]",VALUE(4)," ",T2,IF(H2&gt;0,VALUE(H2+1),""),"-"," "))</f>
        <v>[[Al3(OH2)13]9+ ]4 [Al(OH)4]- </v>
      </c>
      <c r="P2" s="5" t="n">
        <f aca="false">IF((3*D2)-(2*E2)-F2&gt;0, (3*D2)-(2*E2)-F2, 0)</f>
        <v>9</v>
      </c>
      <c r="Q2" s="5" t="n">
        <f aca="false">(27*D2)+(16*(E2+F2+G2))+(F2+(G2*2))</f>
        <v>315</v>
      </c>
      <c r="R2" s="5" t="n">
        <f aca="false">27+(16*(H2+(4-H2)))+(4-H2)</f>
        <v>95</v>
      </c>
      <c r="S2" s="5" t="str">
        <f aca="false">CONCATENATE("[",CONCATENATE("Al",IF(D2&gt;1,VALUE(D2),""),IF(E2=0,"",CONCATENATE(" O",IF(E2&gt;1,VALUE(E2),""))),IF(F2=0,"",CONCATENATE("(OH)",IF(F2&gt;1,VALUE(F2),""))),IF(G2=0,"",CONCATENATE("(OH2)",IF(G2&gt;1,VALUE(G2),"")))),"]")</f>
        <v>[Al3(OH2)13]</v>
      </c>
      <c r="T2" s="5" t="str">
        <f aca="false">CONCATENATE("[",CONCATENATE("Al",IF(H2=0,"",CONCATENATE("O",IF(H2&gt;1,VALUE(H2),""))),CONCATENATE(IF((4-H2)&gt;0,"(OH)",""),IF((4-H2)&gt;1,VALUE(4-H2),""))),"]")</f>
        <v>[Al(OH)4]</v>
      </c>
    </row>
    <row r="3" s="4" customFormat="true" ht="14.05" hidden="false" customHeight="false" outlineLevel="0" collapsed="false">
      <c r="A3" s="5" t="n">
        <v>6</v>
      </c>
      <c r="B3" s="5" t="n">
        <v>0</v>
      </c>
      <c r="C3" s="5" t="n">
        <v>1</v>
      </c>
      <c r="D3" s="5" t="n">
        <v>3</v>
      </c>
      <c r="E3" s="5" t="n">
        <v>0</v>
      </c>
      <c r="F3" s="5" t="n">
        <v>0</v>
      </c>
      <c r="G3" s="5" t="n">
        <v>13</v>
      </c>
      <c r="H3" s="5" t="n">
        <v>4</v>
      </c>
      <c r="I3" s="5" t="n">
        <v>1351</v>
      </c>
      <c r="J3" s="5" t="n">
        <v>31</v>
      </c>
      <c r="K3" s="6" t="n">
        <v>43.5806451612903</v>
      </c>
      <c r="L3" s="7" t="n">
        <v>43.5806451612903</v>
      </c>
      <c r="M3" s="5" t="str">
        <f aca="false">IF(K3="no cation","",IF(L3="","non-candidate",""))</f>
        <v/>
      </c>
      <c r="N3" s="5" t="str">
        <f aca="false">IF(M3="","",CONCATENATE("[",IF(M3="","",CONCATENATE("Al",IF(C3+(D3*(1+(C3*3)))&gt;1,VALUE(C3+(D3*(1+(C3*3)))),""),CONCATENATE(IF((E3*(1+(C3*3)))+(C3*H3)&gt;0," O",""),IF((E3*(1+(C3*3)))+(C3*H3)&gt;1,VALUE((E3*(1+(C3*3)))+(C3*H3)),"")),IF(F3=0,"",CONCATENATE("(OH)",IF((F3*(1+(C3*3)))+(C3*(4-H3))&gt;1,VALUE((F3*(1+(C3*3)))+(C3*(4-H3))),""))),IF(G3=0,"",CONCATENATE("(OH2)",IF(G3&gt;1,VALUE(G3),""))))),"]",IF(M3="","",IF(J3&gt;1,(CONCATENATE(VALUE(J3),"+")),"+"))))</f>
        <v/>
      </c>
      <c r="O3" s="5" t="str">
        <f aca="false">IF(C3=0,IF(M3="","",CONCATENATE("[",IF(M3="","",CONCATENATE("Al",IF(D3&gt;1,VALUE(D3),""),IF(E3=0,"",CONCATENATE(" O",IF(E3&gt;1,VALUE(E3),""))),IF(F3=0,"",CONCATENATE("(OH)",IF(F3&gt;1,VALUE(F3),""))),IF(G3=0,"",CONCATENATE("(OH2)",IF(G3&gt;1,VALUE(G3),""))))),"]",IF(M3="","",IF(J3&gt;1,(CONCATENATE(VALUE(J3),"+")),"+")))),CONCATENATE("[",S3,IF(P3&gt;1,VALUE(P3),""),IF((D3*3)&gt;((E3*2)+F3),"+","")," ]",VALUE(4)," ",T3,IF(H3&gt;0,VALUE(H3+1),""),"-"," "))</f>
        <v>[[Al3(OH2)13]9+ ]4 [AlO4]5- </v>
      </c>
      <c r="P3" s="5" t="n">
        <f aca="false">IF((3*D3)-(2*E3)-F3&gt;0, (3*D3)-(2*E3)-F3, 0)</f>
        <v>9</v>
      </c>
      <c r="Q3" s="5" t="n">
        <f aca="false">(27*D3)+(16*(E3+F3+G3))+(F3+(G3*2))</f>
        <v>315</v>
      </c>
      <c r="R3" s="5" t="n">
        <f aca="false">27+(16*(H3+(4-H3)))+(4-H3)</f>
        <v>91</v>
      </c>
      <c r="S3" s="5" t="str">
        <f aca="false">CONCATENATE("[",CONCATENATE("Al",IF(D3&gt;1,VALUE(D3),""),IF(E3=0,"",CONCATENATE(" O",IF(E3&gt;1,VALUE(E3),""))),IF(F3=0,"",CONCATENATE("(OH)",IF(F3&gt;1,VALUE(F3),""))),IF(G3=0,"",CONCATENATE("(OH2)",IF(G3&gt;1,VALUE(G3),"")))),"]")</f>
        <v>[Al3(OH2)13]</v>
      </c>
      <c r="T3" s="5" t="str">
        <f aca="false">CONCATENATE("[",CONCATENATE("Al",IF(H3=0,"",CONCATENATE("O",IF(H3&gt;1,VALUE(H3),""))),CONCATENATE(IF((4-H3)&gt;0,"(OH)",""),IF((4-H3)&gt;1,VALUE(4-H3),""))),"]")</f>
        <v>[AlO4]</v>
      </c>
    </row>
    <row r="4" s="4" customFormat="true" ht="14.05" hidden="false" customHeight="false" outlineLevel="0" collapsed="false">
      <c r="A4" s="3" t="n">
        <v>6</v>
      </c>
      <c r="B4" s="5" t="n">
        <v>0</v>
      </c>
      <c r="C4" s="3" t="n">
        <v>1</v>
      </c>
      <c r="D4" s="3" t="n">
        <v>3</v>
      </c>
      <c r="E4" s="3" t="n">
        <v>0</v>
      </c>
      <c r="F4" s="5" t="n">
        <v>1</v>
      </c>
      <c r="G4" s="5" t="n">
        <v>12</v>
      </c>
      <c r="H4" s="3" t="n">
        <v>0</v>
      </c>
      <c r="I4" s="5" t="n">
        <v>1351</v>
      </c>
      <c r="J4" s="5" t="n">
        <v>31</v>
      </c>
      <c r="K4" s="6" t="n">
        <v>43.5806451612903</v>
      </c>
      <c r="L4" s="7" t="n">
        <v>43.5806451612903</v>
      </c>
      <c r="M4" s="5" t="str">
        <f aca="false">IF(K4="no cation","",IF(L4="","non-candidate",""))</f>
        <v/>
      </c>
      <c r="N4" s="5" t="str">
        <f aca="false">IF(M4="","",CONCATENATE("[",IF(M4="","",CONCATENATE("Al",IF(C4+(D4*(1+(C4*3)))&gt;1,VALUE(C4+(D4*(1+(C4*3)))),""),CONCATENATE(IF((E4*(1+(C4*3)))+(C4*H4)&gt;0," O",""),IF((E4*(1+(C4*3)))+(C4*H4)&gt;1,VALUE((E4*(1+(C4*3)))+(C4*H4)),"")),IF(F4=0,"",CONCATENATE("(OH)",IF((F4*(1+(C4*3)))+(C4*(4-H4))&gt;1,VALUE((F4*(1+(C4*3)))+(C4*(4-H4))),""))),IF(G4=0,"",CONCATENATE("(OH2)",IF(G4&gt;1,VALUE(G4),""))))),"]",IF(M4="","",IF(J4&gt;1,(CONCATENATE(VALUE(J4),"+")),"+"))))</f>
        <v/>
      </c>
      <c r="O4" s="5" t="str">
        <f aca="false">IF(C4=0,IF(M4="","",CONCATENATE("[",IF(M4="","",CONCATENATE("Al",IF(D4&gt;1,VALUE(D4),""),IF(E4=0,"",CONCATENATE(" O",IF(E4&gt;1,VALUE(E4),""))),IF(F4=0,"",CONCATENATE("(OH)",IF(F4&gt;1,VALUE(F4),""))),IF(G4=0,"",CONCATENATE("(OH2)",IF(G4&gt;1,VALUE(G4),""))))),"]",IF(M4="","",IF(J4&gt;1,(CONCATENATE(VALUE(J4),"+")),"+")))),CONCATENATE("[",S4,IF(P4&gt;1,VALUE(P4),""),IF((D4*3)&gt;((E4*2)+F4),"+","")," ]",VALUE(4)," ",T4,IF(H4&gt;0,VALUE(H4+1),""),"-"," "))</f>
        <v>[[Al3(OH)(OH2)12]8+ ]4 [Al(OH)4]- </v>
      </c>
      <c r="P4" s="5" t="n">
        <f aca="false">IF((3*D4)-(2*E4)-F4&gt;0, (3*D4)-(2*E4)-F4, 0)</f>
        <v>8</v>
      </c>
      <c r="Q4" s="5" t="n">
        <f aca="false">(27*D4)+(16*(E4+F4+G4))+(F4+(G4*2))</f>
        <v>314</v>
      </c>
      <c r="R4" s="5" t="n">
        <f aca="false">27+(16*(H4+(4-H4)))+(4-H4)</f>
        <v>95</v>
      </c>
      <c r="S4" s="5" t="str">
        <f aca="false">CONCATENATE("[",CONCATENATE("Al",IF(D4&gt;1,VALUE(D4),""),IF(E4=0,"",CONCATENATE(" O",IF(E4&gt;1,VALUE(E4),""))),IF(F4=0,"",CONCATENATE("(OH)",IF(F4&gt;1,VALUE(F4),""))),IF(G4=0,"",CONCATENATE("(OH2)",IF(G4&gt;1,VALUE(G4),"")))),"]")</f>
        <v>[Al3(OH)(OH2)12]</v>
      </c>
      <c r="T4" s="5" t="str">
        <f aca="false">CONCATENATE("[",CONCATENATE("Al",IF(H4=0,"",CONCATENATE("O",IF(H4&gt;1,VALUE(H4),""))),CONCATENATE(IF((4-H4)&gt;0,"(OH)",""),IF((4-H4)&gt;1,VALUE(4-H4),""))),"]")</f>
        <v>[Al(OH)4]</v>
      </c>
    </row>
    <row r="5" s="4" customFormat="true" ht="14.05" hidden="false" customHeight="false" outlineLevel="0" collapsed="false">
      <c r="A5" s="5" t="n">
        <v>6</v>
      </c>
      <c r="B5" s="5" t="n">
        <v>0</v>
      </c>
      <c r="C5" s="5" t="n">
        <v>1</v>
      </c>
      <c r="D5" s="5" t="n">
        <v>3</v>
      </c>
      <c r="E5" s="5" t="n">
        <v>0</v>
      </c>
      <c r="F5" s="5" t="n">
        <v>1</v>
      </c>
      <c r="G5" s="5" t="n">
        <v>12</v>
      </c>
      <c r="H5" s="5" t="n">
        <v>4</v>
      </c>
      <c r="I5" s="5" t="n">
        <v>1347</v>
      </c>
      <c r="J5" s="5" t="n">
        <v>27</v>
      </c>
      <c r="K5" s="6" t="n">
        <v>49.8888888888889</v>
      </c>
      <c r="L5" s="7" t="n">
        <v>49.8888888888889</v>
      </c>
      <c r="M5" s="5" t="str">
        <f aca="false">IF(K5="no cation","",IF(L5="","non-candidate",""))</f>
        <v/>
      </c>
      <c r="N5" s="5" t="str">
        <f aca="false">IF(M5="","",CONCATENATE("[",IF(M5="","",CONCATENATE("Al",IF(C5+(D5*(1+(C5*3)))&gt;1,VALUE(C5+(D5*(1+(C5*3)))),""),CONCATENATE(IF((E5*(1+(C5*3)))+(C5*H5)&gt;0," O",""),IF((E5*(1+(C5*3)))+(C5*H5)&gt;1,VALUE((E5*(1+(C5*3)))+(C5*H5)),"")),IF(F5=0,"",CONCATENATE("(OH)",IF((F5*(1+(C5*3)))+(C5*(4-H5))&gt;1,VALUE((F5*(1+(C5*3)))+(C5*(4-H5))),""))),IF(G5=0,"",CONCATENATE("(OH2)",IF(G5&gt;1,VALUE(G5),""))))),"]",IF(M5="","",IF(J5&gt;1,(CONCATENATE(VALUE(J5),"+")),"+"))))</f>
        <v/>
      </c>
      <c r="O5" s="5" t="str">
        <f aca="false">IF(C5=0,IF(M5="","",CONCATENATE("[",IF(M5="","",CONCATENATE("Al",IF(D5&gt;1,VALUE(D5),""),IF(E5=0,"",CONCATENATE(" O",IF(E5&gt;1,VALUE(E5),""))),IF(F5=0,"",CONCATENATE("(OH)",IF(F5&gt;1,VALUE(F5),""))),IF(G5=0,"",CONCATENATE("(OH2)",IF(G5&gt;1,VALUE(G5),""))))),"]",IF(M5="","",IF(J5&gt;1,(CONCATENATE(VALUE(J5),"+")),"+")))),CONCATENATE("[",S5,IF(P5&gt;1,VALUE(P5),""),IF((D5*3)&gt;((E5*2)+F5),"+","")," ]",VALUE(4)," ",T5,IF(H5&gt;0,VALUE(H5+1),""),"-"," "))</f>
        <v>[[Al3(OH)(OH2)12]8+ ]4 [AlO4]5- </v>
      </c>
      <c r="P5" s="5" t="n">
        <f aca="false">IF((3*D5)-(2*E5)-F5&gt;0, (3*D5)-(2*E5)-F5, 0)</f>
        <v>8</v>
      </c>
      <c r="Q5" s="5" t="n">
        <f aca="false">(27*D5)+(16*(E5+F5+G5))+(F5+(G5*2))</f>
        <v>314</v>
      </c>
      <c r="R5" s="5" t="n">
        <f aca="false">27+(16*(H5+(4-H5)))+(4-H5)</f>
        <v>91</v>
      </c>
      <c r="S5" s="5" t="str">
        <f aca="false">CONCATENATE("[",CONCATENATE("Al",IF(D5&gt;1,VALUE(D5),""),IF(E5=0,"",CONCATENATE(" O",IF(E5&gt;1,VALUE(E5),""))),IF(F5=0,"",CONCATENATE("(OH)",IF(F5&gt;1,VALUE(F5),""))),IF(G5=0,"",CONCATENATE("(OH2)",IF(G5&gt;1,VALUE(G5),"")))),"]")</f>
        <v>[Al3(OH)(OH2)12]</v>
      </c>
      <c r="T5" s="5" t="str">
        <f aca="false">CONCATENATE("[",CONCATENATE("Al",IF(H5=0,"",CONCATENATE("O",IF(H5&gt;1,VALUE(H5),""))),CONCATENATE(IF((4-H5)&gt;0,"(OH)",""),IF((4-H5)&gt;1,VALUE(4-H5),""))),"]")</f>
        <v>[AlO4]</v>
      </c>
    </row>
    <row r="6" s="4" customFormat="true" ht="14.05" hidden="false" customHeight="false" outlineLevel="0" collapsed="false">
      <c r="A6" s="3" t="n">
        <v>6</v>
      </c>
      <c r="B6" s="5" t="n">
        <v>0</v>
      </c>
      <c r="C6" s="3" t="n">
        <v>1</v>
      </c>
      <c r="D6" s="3" t="n">
        <v>3</v>
      </c>
      <c r="E6" s="3" t="n">
        <v>0</v>
      </c>
      <c r="F6" s="5" t="n">
        <v>2</v>
      </c>
      <c r="G6" s="5" t="n">
        <v>11</v>
      </c>
      <c r="H6" s="3" t="n">
        <v>0</v>
      </c>
      <c r="I6" s="5" t="n">
        <v>1347</v>
      </c>
      <c r="J6" s="5" t="n">
        <v>27</v>
      </c>
      <c r="K6" s="6" t="n">
        <v>49.8888888888889</v>
      </c>
      <c r="L6" s="7" t="n">
        <v>49.8888888888889</v>
      </c>
      <c r="M6" s="5" t="str">
        <f aca="false">IF(K6="no cation","",IF(L6="","non-candidate",""))</f>
        <v/>
      </c>
      <c r="N6" s="5" t="str">
        <f aca="false">IF(M6="","",CONCATENATE("[",IF(M6="","",CONCATENATE("Al",IF(C6+(D6*(1+(C6*3)))&gt;1,VALUE(C6+(D6*(1+(C6*3)))),""),CONCATENATE(IF((E6*(1+(C6*3)))+(C6*H6)&gt;0," O",""),IF((E6*(1+(C6*3)))+(C6*H6)&gt;1,VALUE((E6*(1+(C6*3)))+(C6*H6)),"")),IF(F6=0,"",CONCATENATE("(OH)",IF((F6*(1+(C6*3)))+(C6*(4-H6))&gt;1,VALUE((F6*(1+(C6*3)))+(C6*(4-H6))),""))),IF(G6=0,"",CONCATENATE("(OH2)",IF(G6&gt;1,VALUE(G6),""))))),"]",IF(M6="","",IF(J6&gt;1,(CONCATENATE(VALUE(J6),"+")),"+"))))</f>
        <v/>
      </c>
      <c r="O6" s="5" t="str">
        <f aca="false">IF(C6=0,IF(M6="","",CONCATENATE("[",IF(M6="","",CONCATENATE("Al",IF(D6&gt;1,VALUE(D6),""),IF(E6=0,"",CONCATENATE(" O",IF(E6&gt;1,VALUE(E6),""))),IF(F6=0,"",CONCATENATE("(OH)",IF(F6&gt;1,VALUE(F6),""))),IF(G6=0,"",CONCATENATE("(OH2)",IF(G6&gt;1,VALUE(G6),""))))),"]",IF(M6="","",IF(J6&gt;1,(CONCATENATE(VALUE(J6),"+")),"+")))),CONCATENATE("[",S6,IF(P6&gt;1,VALUE(P6),""),IF((D6*3)&gt;((E6*2)+F6),"+","")," ]",VALUE(4)," ",T6,IF(H6&gt;0,VALUE(H6+1),""),"-"," "))</f>
        <v>[[Al3(OH)2(OH2)11]7+ ]4 [Al(OH)4]- </v>
      </c>
      <c r="P6" s="5" t="n">
        <f aca="false">IF((3*D6)-(2*E6)-F6&gt;0, (3*D6)-(2*E6)-F6, 0)</f>
        <v>7</v>
      </c>
      <c r="Q6" s="5" t="n">
        <f aca="false">(27*D6)+(16*(E6+F6+G6))+(F6+(G6*2))</f>
        <v>313</v>
      </c>
      <c r="R6" s="5" t="n">
        <f aca="false">27+(16*(H6+(4-H6)))+(4-H6)</f>
        <v>95</v>
      </c>
      <c r="S6" s="5" t="str">
        <f aca="false">CONCATENATE("[",CONCATENATE("Al",IF(D6&gt;1,VALUE(D6),""),IF(E6=0,"",CONCATENATE(" O",IF(E6&gt;1,VALUE(E6),""))),IF(F6=0,"",CONCATENATE("(OH)",IF(F6&gt;1,VALUE(F6),""))),IF(G6=0,"",CONCATENATE("(OH2)",IF(G6&gt;1,VALUE(G6),"")))),"]")</f>
        <v>[Al3(OH)2(OH2)11]</v>
      </c>
      <c r="T6" s="5" t="str">
        <f aca="false">CONCATENATE("[",CONCATENATE("Al",IF(H6=0,"",CONCATENATE("O",IF(H6&gt;1,VALUE(H6),""))),CONCATENATE(IF((4-H6)&gt;0,"(OH)",""),IF((4-H6)&gt;1,VALUE(4-H6),""))),"]")</f>
        <v>[Al(OH)4]</v>
      </c>
    </row>
    <row r="7" s="4" customFormat="true" ht="14.05" hidden="false" customHeight="false" outlineLevel="0" collapsed="false">
      <c r="A7" s="5" t="n">
        <v>6</v>
      </c>
      <c r="B7" s="5" t="n">
        <v>0</v>
      </c>
      <c r="C7" s="5" t="n">
        <v>1</v>
      </c>
      <c r="D7" s="5" t="n">
        <v>3</v>
      </c>
      <c r="E7" s="5" t="n">
        <v>1</v>
      </c>
      <c r="F7" s="5" t="n">
        <v>0</v>
      </c>
      <c r="G7" s="5" t="n">
        <v>12</v>
      </c>
      <c r="H7" s="5" t="n">
        <v>0</v>
      </c>
      <c r="I7" s="5" t="n">
        <v>1347</v>
      </c>
      <c r="J7" s="5" t="n">
        <v>27</v>
      </c>
      <c r="K7" s="6" t="n">
        <v>49.8888888888889</v>
      </c>
      <c r="L7" s="7" t="n">
        <v>49.8888888888889</v>
      </c>
      <c r="M7" s="5" t="str">
        <f aca="false">IF(K7="no cation","",IF(L7="","non-candidate",""))</f>
        <v/>
      </c>
      <c r="N7" s="5" t="str">
        <f aca="false">IF(M7="","",CONCATENATE("[",IF(M7="","",CONCATENATE("Al",IF(C7+(D7*(1+(C7*3)))&gt;1,VALUE(C7+(D7*(1+(C7*3)))),""),CONCATENATE(IF((E7*(1+(C7*3)))+(C7*H7)&gt;0," O",""),IF((E7*(1+(C7*3)))+(C7*H7)&gt;1,VALUE((E7*(1+(C7*3)))+(C7*H7)),"")),IF(F7=0,"",CONCATENATE("(OH)",IF((F7*(1+(C7*3)))+(C7*(4-H7))&gt;1,VALUE((F7*(1+(C7*3)))+(C7*(4-H7))),""))),IF(G7=0,"",CONCATENATE("(OH2)",IF(G7&gt;1,VALUE(G7),""))))),"]",IF(M7="","",IF(J7&gt;1,(CONCATENATE(VALUE(J7),"+")),"+"))))</f>
        <v/>
      </c>
      <c r="O7" s="5" t="str">
        <f aca="false">IF(C7=0,IF(M7="","",CONCATENATE("[",IF(M7="","",CONCATENATE("Al",IF(D7&gt;1,VALUE(D7),""),IF(E7=0,"",CONCATENATE(" O",IF(E7&gt;1,VALUE(E7),""))),IF(F7=0,"",CONCATENATE("(OH)",IF(F7&gt;1,VALUE(F7),""))),IF(G7=0,"",CONCATENATE("(OH2)",IF(G7&gt;1,VALUE(G7),""))))),"]",IF(M7="","",IF(J7&gt;1,(CONCATENATE(VALUE(J7),"+")),"+")))),CONCATENATE("[",S7,IF(P7&gt;1,VALUE(P7),""),IF((D7*3)&gt;((E7*2)+F7),"+","")," ]",VALUE(4)," ",T7,IF(H7&gt;0,VALUE(H7+1),""),"-"," "))</f>
        <v>[[Al3 O(OH2)12]7+ ]4 [Al(OH)4]- </v>
      </c>
      <c r="P7" s="5" t="n">
        <f aca="false">IF((3*D7)-(2*E7)-F7&gt;0, (3*D7)-(2*E7)-F7, 0)</f>
        <v>7</v>
      </c>
      <c r="Q7" s="5" t="n">
        <f aca="false">(27*D7)+(16*(E7+F7+G7))+(F7+(G7*2))</f>
        <v>313</v>
      </c>
      <c r="R7" s="5" t="n">
        <f aca="false">27+(16*(H7+(4-H7)))+(4-H7)</f>
        <v>95</v>
      </c>
      <c r="S7" s="5" t="str">
        <f aca="false">CONCATENATE("[",CONCATENATE("Al",IF(D7&gt;1,VALUE(D7),""),IF(E7=0,"",CONCATENATE(" O",IF(E7&gt;1,VALUE(E7),""))),IF(F7=0,"",CONCATENATE("(OH)",IF(F7&gt;1,VALUE(F7),""))),IF(G7=0,"",CONCATENATE("(OH2)",IF(G7&gt;1,VALUE(G7),"")))),"]")</f>
        <v>[Al3 O(OH2)12]</v>
      </c>
      <c r="T7" s="5" t="str">
        <f aca="false">CONCATENATE("[",CONCATENATE("Al",IF(H7=0,"",CONCATENATE("O",IF(H7&gt;1,VALUE(H7),""))),CONCATENATE(IF((4-H7)&gt;0,"(OH)",""),IF((4-H7)&gt;1,VALUE(4-H7),""))),"]")</f>
        <v>[Al(OH)4]</v>
      </c>
    </row>
    <row r="8" s="4" customFormat="true" ht="14.05" hidden="false" customHeight="false" outlineLevel="0" collapsed="false">
      <c r="A8" s="5" t="n">
        <v>6</v>
      </c>
      <c r="B8" s="5" t="n">
        <v>0</v>
      </c>
      <c r="C8" s="5" t="n">
        <v>1</v>
      </c>
      <c r="D8" s="5" t="n">
        <v>3</v>
      </c>
      <c r="E8" s="5" t="n">
        <v>0</v>
      </c>
      <c r="F8" s="5" t="n">
        <v>2</v>
      </c>
      <c r="G8" s="5" t="n">
        <v>11</v>
      </c>
      <c r="H8" s="5" t="n">
        <v>4</v>
      </c>
      <c r="I8" s="5" t="n">
        <v>1343</v>
      </c>
      <c r="J8" s="5" t="n">
        <v>23</v>
      </c>
      <c r="K8" s="6" t="n">
        <v>58.3913043478261</v>
      </c>
      <c r="L8" s="7" t="n">
        <v>58.3913043478261</v>
      </c>
      <c r="M8" s="5" t="str">
        <f aca="false">IF(K8="no cation","",IF(L8="","non-candidate",""))</f>
        <v/>
      </c>
      <c r="N8" s="5" t="str">
        <f aca="false">IF(M8="","",CONCATENATE("[",IF(M8="","",CONCATENATE("Al",IF(C8+(D8*(1+(C8*3)))&gt;1,VALUE(C8+(D8*(1+(C8*3)))),""),CONCATENATE(IF((E8*(1+(C8*3)))+(C8*H8)&gt;0," O",""),IF((E8*(1+(C8*3)))+(C8*H8)&gt;1,VALUE((E8*(1+(C8*3)))+(C8*H8)),"")),IF(F8=0,"",CONCATENATE("(OH)",IF((F8*(1+(C8*3)))+(C8*(4-H8))&gt;1,VALUE((F8*(1+(C8*3)))+(C8*(4-H8))),""))),IF(G8=0,"",CONCATENATE("(OH2)",IF(G8&gt;1,VALUE(G8),""))))),"]",IF(M8="","",IF(J8&gt;1,(CONCATENATE(VALUE(J8),"+")),"+"))))</f>
        <v/>
      </c>
      <c r="O8" s="5" t="str">
        <f aca="false">IF(C8=0,IF(M8="","",CONCATENATE("[",IF(M8="","",CONCATENATE("Al",IF(D8&gt;1,VALUE(D8),""),IF(E8=0,"",CONCATENATE(" O",IF(E8&gt;1,VALUE(E8),""))),IF(F8=0,"",CONCATENATE("(OH)",IF(F8&gt;1,VALUE(F8),""))),IF(G8=0,"",CONCATENATE("(OH2)",IF(G8&gt;1,VALUE(G8),""))))),"]",IF(M8="","",IF(J8&gt;1,(CONCATENATE(VALUE(J8),"+")),"+")))),CONCATENATE("[",S8,IF(P8&gt;1,VALUE(P8),""),IF((D8*3)&gt;((E8*2)+F8),"+","")," ]",VALUE(4)," ",T8,IF(H8&gt;0,VALUE(H8+1),""),"-"," "))</f>
        <v>[[Al3(OH)2(OH2)11]7+ ]4 [AlO4]5- </v>
      </c>
      <c r="P8" s="5" t="n">
        <f aca="false">IF((3*D8)-(2*E8)-F8&gt;0, (3*D8)-(2*E8)-F8, 0)</f>
        <v>7</v>
      </c>
      <c r="Q8" s="5" t="n">
        <f aca="false">(27*D8)+(16*(E8+F8+G8))+(F8+(G8*2))</f>
        <v>313</v>
      </c>
      <c r="R8" s="5" t="n">
        <f aca="false">27+(16*(H8+(4-H8)))+(4-H8)</f>
        <v>91</v>
      </c>
      <c r="S8" s="5" t="str">
        <f aca="false">CONCATENATE("[",CONCATENATE("Al",IF(D8&gt;1,VALUE(D8),""),IF(E8=0,"",CONCATENATE(" O",IF(E8&gt;1,VALUE(E8),""))),IF(F8=0,"",CONCATENATE("(OH)",IF(F8&gt;1,VALUE(F8),""))),IF(G8=0,"",CONCATENATE("(OH2)",IF(G8&gt;1,VALUE(G8),"")))),"]")</f>
        <v>[Al3(OH)2(OH2)11]</v>
      </c>
      <c r="T8" s="5" t="str">
        <f aca="false">CONCATENATE("[",CONCATENATE("Al",IF(H8=0,"",CONCATENATE("O",IF(H8&gt;1,VALUE(H8),""))),CONCATENATE(IF((4-H8)&gt;0,"(OH)",""),IF((4-H8)&gt;1,VALUE(4-H8),""))),"]")</f>
        <v>[AlO4]</v>
      </c>
    </row>
    <row r="9" s="4" customFormat="true" ht="14.05" hidden="false" customHeight="false" outlineLevel="0" collapsed="false">
      <c r="A9" s="5" t="n">
        <v>6</v>
      </c>
      <c r="B9" s="5" t="n">
        <v>0</v>
      </c>
      <c r="C9" s="5" t="n">
        <v>1</v>
      </c>
      <c r="D9" s="5" t="n">
        <v>3</v>
      </c>
      <c r="E9" s="5" t="n">
        <v>0</v>
      </c>
      <c r="F9" s="5" t="n">
        <v>3</v>
      </c>
      <c r="G9" s="5" t="n">
        <v>10</v>
      </c>
      <c r="H9" s="5" t="n">
        <v>0</v>
      </c>
      <c r="I9" s="5" t="n">
        <v>1343</v>
      </c>
      <c r="J9" s="5" t="n">
        <v>23</v>
      </c>
      <c r="K9" s="6" t="n">
        <v>58.3913043478261</v>
      </c>
      <c r="L9" s="7" t="n">
        <v>58.3913043478261</v>
      </c>
      <c r="M9" s="5" t="str">
        <f aca="false">IF(K9="no cation","",IF(L9="","non-candidate",""))</f>
        <v/>
      </c>
      <c r="N9" s="5" t="str">
        <f aca="false">IF(M9="","",CONCATENATE("[",IF(M9="","",CONCATENATE("Al",IF(C9+(D9*(1+(C9*3)))&gt;1,VALUE(C9+(D9*(1+(C9*3)))),""),CONCATENATE(IF((E9*(1+(C9*3)))+(C9*H9)&gt;0," O",""),IF((E9*(1+(C9*3)))+(C9*H9)&gt;1,VALUE((E9*(1+(C9*3)))+(C9*H9)),"")),IF(F9=0,"",CONCATENATE("(OH)",IF((F9*(1+(C9*3)))+(C9*(4-H9))&gt;1,VALUE((F9*(1+(C9*3)))+(C9*(4-H9))),""))),IF(G9=0,"",CONCATENATE("(OH2)",IF(G9&gt;1,VALUE(G9),""))))),"]",IF(M9="","",IF(J9&gt;1,(CONCATENATE(VALUE(J9),"+")),"+"))))</f>
        <v/>
      </c>
      <c r="O9" s="5" t="str">
        <f aca="false">IF(C9=0,IF(M9="","",CONCATENATE("[",IF(M9="","",CONCATENATE("Al",IF(D9&gt;1,VALUE(D9),""),IF(E9=0,"",CONCATENATE(" O",IF(E9&gt;1,VALUE(E9),""))),IF(F9=0,"",CONCATENATE("(OH)",IF(F9&gt;1,VALUE(F9),""))),IF(G9=0,"",CONCATENATE("(OH2)",IF(G9&gt;1,VALUE(G9),""))))),"]",IF(M9="","",IF(J9&gt;1,(CONCATENATE(VALUE(J9),"+")),"+")))),CONCATENATE("[",S9,IF(P9&gt;1,VALUE(P9),""),IF((D9*3)&gt;((E9*2)+F9),"+","")," ]",VALUE(4)," ",T9,IF(H9&gt;0,VALUE(H9+1),""),"-"," "))</f>
        <v>[[Al3(OH)3(OH2)10]6+ ]4 [Al(OH)4]- </v>
      </c>
      <c r="P9" s="5" t="n">
        <f aca="false">IF((3*D9)-(2*E9)-F9&gt;0, (3*D9)-(2*E9)-F9, 0)</f>
        <v>6</v>
      </c>
      <c r="Q9" s="5" t="n">
        <f aca="false">(27*D9)+(16*(E9+F9+G9))+(F9+(G9*2))</f>
        <v>312</v>
      </c>
      <c r="R9" s="5" t="n">
        <f aca="false">27+(16*(H9+(4-H9)))+(4-H9)</f>
        <v>95</v>
      </c>
      <c r="S9" s="5" t="str">
        <f aca="false">CONCATENATE("[",CONCATENATE("Al",IF(D9&gt;1,VALUE(D9),""),IF(E9=0,"",CONCATENATE(" O",IF(E9&gt;1,VALUE(E9),""))),IF(F9=0,"",CONCATENATE("(OH)",IF(F9&gt;1,VALUE(F9),""))),IF(G9=0,"",CONCATENATE("(OH2)",IF(G9&gt;1,VALUE(G9),"")))),"]")</f>
        <v>[Al3(OH)3(OH2)10]</v>
      </c>
      <c r="T9" s="5" t="str">
        <f aca="false">CONCATENATE("[",CONCATENATE("Al",IF(H9=0,"",CONCATENATE("O",IF(H9&gt;1,VALUE(H9),""))),CONCATENATE(IF((4-H9)&gt;0,"(OH)",""),IF((4-H9)&gt;1,VALUE(4-H9),""))),"]")</f>
        <v>[Al(OH)4]</v>
      </c>
    </row>
    <row r="10" s="4" customFormat="true" ht="14.05" hidden="false" customHeight="false" outlineLevel="0" collapsed="false">
      <c r="A10" s="3" t="n">
        <v>6</v>
      </c>
      <c r="B10" s="5" t="n">
        <v>0</v>
      </c>
      <c r="C10" s="5" t="n">
        <v>1</v>
      </c>
      <c r="D10" s="3" t="n">
        <v>3</v>
      </c>
      <c r="E10" s="3" t="n">
        <v>1</v>
      </c>
      <c r="F10" s="5" t="n">
        <v>0</v>
      </c>
      <c r="G10" s="5" t="n">
        <v>12</v>
      </c>
      <c r="H10" s="5" t="n">
        <v>4</v>
      </c>
      <c r="I10" s="5" t="n">
        <v>1343</v>
      </c>
      <c r="J10" s="5" t="n">
        <v>23</v>
      </c>
      <c r="K10" s="6" t="n">
        <v>58.3913043478261</v>
      </c>
      <c r="L10" s="7" t="n">
        <v>58.3913043478261</v>
      </c>
      <c r="M10" s="5" t="str">
        <f aca="false">IF(K10="no cation","",IF(L10="","non-candidate",""))</f>
        <v/>
      </c>
      <c r="N10" s="5" t="str">
        <f aca="false">IF(M10="","",CONCATENATE("[",IF(M10="","",CONCATENATE("Al",IF(C10+(D10*(1+(C10*3)))&gt;1,VALUE(C10+(D10*(1+(C10*3)))),""),CONCATENATE(IF((E10*(1+(C10*3)))+(C10*H10)&gt;0," O",""),IF((E10*(1+(C10*3)))+(C10*H10)&gt;1,VALUE((E10*(1+(C10*3)))+(C10*H10)),"")),IF(F10=0,"",CONCATENATE("(OH)",IF((F10*(1+(C10*3)))+(C10*(4-H10))&gt;1,VALUE((F10*(1+(C10*3)))+(C10*(4-H10))),""))),IF(G10=0,"",CONCATENATE("(OH2)",IF(G10&gt;1,VALUE(G10),""))))),"]",IF(M10="","",IF(J10&gt;1,(CONCATENATE(VALUE(J10),"+")),"+"))))</f>
        <v/>
      </c>
      <c r="O10" s="5" t="str">
        <f aca="false">IF(C10=0,IF(M10="","",CONCATENATE("[",IF(M10="","",CONCATENATE("Al",IF(D10&gt;1,VALUE(D10),""),IF(E10=0,"",CONCATENATE(" O",IF(E10&gt;1,VALUE(E10),""))),IF(F10=0,"",CONCATENATE("(OH)",IF(F10&gt;1,VALUE(F10),""))),IF(G10=0,"",CONCATENATE("(OH2)",IF(G10&gt;1,VALUE(G10),""))))),"]",IF(M10="","",IF(J10&gt;1,(CONCATENATE(VALUE(J10),"+")),"+")))),CONCATENATE("[",S10,IF(P10&gt;1,VALUE(P10),""),IF((D10*3)&gt;((E10*2)+F10),"+","")," ]",VALUE(4)," ",T10,IF(H10&gt;0,VALUE(H10+1),""),"-"," "))</f>
        <v>[[Al3 O(OH2)12]7+ ]4 [AlO4]5- </v>
      </c>
      <c r="P10" s="5" t="n">
        <f aca="false">IF((3*D10)-(2*E10)-F10&gt;0, (3*D10)-(2*E10)-F10, 0)</f>
        <v>7</v>
      </c>
      <c r="Q10" s="5" t="n">
        <f aca="false">(27*D10)+(16*(E10+F10+G10))+(F10+(G10*2))</f>
        <v>313</v>
      </c>
      <c r="R10" s="5" t="n">
        <f aca="false">27+(16*(H10+(4-H10)))+(4-H10)</f>
        <v>91</v>
      </c>
      <c r="S10" s="5" t="str">
        <f aca="false">CONCATENATE("[",CONCATENATE("Al",IF(D10&gt;1,VALUE(D10),""),IF(E10=0,"",CONCATENATE(" O",IF(E10&gt;1,VALUE(E10),""))),IF(F10=0,"",CONCATENATE("(OH)",IF(F10&gt;1,VALUE(F10),""))),IF(G10=0,"",CONCATENATE("(OH2)",IF(G10&gt;1,VALUE(G10),"")))),"]")</f>
        <v>[Al3 O(OH2)12]</v>
      </c>
      <c r="T10" s="5" t="str">
        <f aca="false">CONCATENATE("[",CONCATENATE("Al",IF(H10=0,"",CONCATENATE("O",IF(H10&gt;1,VALUE(H10),""))),CONCATENATE(IF((4-H10)&gt;0,"(OH)",""),IF((4-H10)&gt;1,VALUE(4-H10),""))),"]")</f>
        <v>[AlO4]</v>
      </c>
    </row>
    <row r="11" s="4" customFormat="true" ht="14.05" hidden="false" customHeight="false" outlineLevel="0" collapsed="false">
      <c r="A11" s="5" t="n">
        <v>6</v>
      </c>
      <c r="B11" s="5" t="n">
        <v>0</v>
      </c>
      <c r="C11" s="5" t="n">
        <v>1</v>
      </c>
      <c r="D11" s="5" t="n">
        <v>3</v>
      </c>
      <c r="E11" s="5" t="n">
        <v>1</v>
      </c>
      <c r="F11" s="5" t="n">
        <v>1</v>
      </c>
      <c r="G11" s="5" t="n">
        <v>11</v>
      </c>
      <c r="H11" s="5" t="n">
        <v>0</v>
      </c>
      <c r="I11" s="5" t="n">
        <v>1343</v>
      </c>
      <c r="J11" s="5" t="n">
        <v>23</v>
      </c>
      <c r="K11" s="6" t="n">
        <v>58.3913043478261</v>
      </c>
      <c r="L11" s="7" t="n">
        <v>58.3913043478261</v>
      </c>
      <c r="M11" s="5" t="str">
        <f aca="false">IF(K11="no cation","",IF(L11="","non-candidate",""))</f>
        <v/>
      </c>
      <c r="N11" s="5" t="str">
        <f aca="false">IF(M11="","",CONCATENATE("[",IF(M11="","",CONCATENATE("Al",IF(C11+(D11*(1+(C11*3)))&gt;1,VALUE(C11+(D11*(1+(C11*3)))),""),CONCATENATE(IF((E11*(1+(C11*3)))+(C11*H11)&gt;0," O",""),IF((E11*(1+(C11*3)))+(C11*H11)&gt;1,VALUE((E11*(1+(C11*3)))+(C11*H11)),"")),IF(F11=0,"",CONCATENATE("(OH)",IF((F11*(1+(C11*3)))+(C11*(4-H11))&gt;1,VALUE((F11*(1+(C11*3)))+(C11*(4-H11))),""))),IF(G11=0,"",CONCATENATE("(OH2)",IF(G11&gt;1,VALUE(G11),""))))),"]",IF(M11="","",IF(J11&gt;1,(CONCATENATE(VALUE(J11),"+")),"+"))))</f>
        <v/>
      </c>
      <c r="O11" s="5" t="str">
        <f aca="false">IF(C11=0,IF(M11="","",CONCATENATE("[",IF(M11="","",CONCATENATE("Al",IF(D11&gt;1,VALUE(D11),""),IF(E11=0,"",CONCATENATE(" O",IF(E11&gt;1,VALUE(E11),""))),IF(F11=0,"",CONCATENATE("(OH)",IF(F11&gt;1,VALUE(F11),""))),IF(G11=0,"",CONCATENATE("(OH2)",IF(G11&gt;1,VALUE(G11),""))))),"]",IF(M11="","",IF(J11&gt;1,(CONCATENATE(VALUE(J11),"+")),"+")))),CONCATENATE("[",S11,IF(P11&gt;1,VALUE(P11),""),IF((D11*3)&gt;((E11*2)+F11),"+","")," ]",VALUE(4)," ",T11,IF(H11&gt;0,VALUE(H11+1),""),"-"," "))</f>
        <v>[[Al3 O(OH)(OH2)11]6+ ]4 [Al(OH)4]- </v>
      </c>
      <c r="P11" s="5" t="n">
        <f aca="false">IF((3*D11)-(2*E11)-F11&gt;0, (3*D11)-(2*E11)-F11, 0)</f>
        <v>6</v>
      </c>
      <c r="Q11" s="5" t="n">
        <f aca="false">(27*D11)+(16*(E11+F11+G11))+(F11+(G11*2))</f>
        <v>312</v>
      </c>
      <c r="R11" s="5" t="n">
        <f aca="false">27+(16*(H11+(4-H11)))+(4-H11)</f>
        <v>95</v>
      </c>
      <c r="S11" s="5" t="str">
        <f aca="false">CONCATENATE("[",CONCATENATE("Al",IF(D11&gt;1,VALUE(D11),""),IF(E11=0,"",CONCATENATE(" O",IF(E11&gt;1,VALUE(E11),""))),IF(F11=0,"",CONCATENATE("(OH)",IF(F11&gt;1,VALUE(F11),""))),IF(G11=0,"",CONCATENATE("(OH2)",IF(G11&gt;1,VALUE(G11),"")))),"]")</f>
        <v>[Al3 O(OH)(OH2)11]</v>
      </c>
      <c r="T11" s="5" t="str">
        <f aca="false">CONCATENATE("[",CONCATENATE("Al",IF(H11=0,"",CONCATENATE("O",IF(H11&gt;1,VALUE(H11),""))),CONCATENATE(IF((4-H11)&gt;0,"(OH)",""),IF((4-H11)&gt;1,VALUE(4-H11),""))),"]")</f>
        <v>[Al(OH)4]</v>
      </c>
    </row>
    <row r="12" s="4" customFormat="true" ht="14.05" hidden="false" customHeight="false" outlineLevel="0" collapsed="false">
      <c r="A12" s="5" t="n">
        <v>6</v>
      </c>
      <c r="B12" s="5" t="n">
        <v>0</v>
      </c>
      <c r="C12" s="5" t="n">
        <v>1</v>
      </c>
      <c r="D12" s="5" t="n">
        <v>3</v>
      </c>
      <c r="E12" s="5" t="n">
        <v>0</v>
      </c>
      <c r="F12" s="5" t="n">
        <v>3</v>
      </c>
      <c r="G12" s="5" t="n">
        <v>10</v>
      </c>
      <c r="H12" s="5" t="n">
        <v>4</v>
      </c>
      <c r="I12" s="5" t="n">
        <v>1339</v>
      </c>
      <c r="J12" s="5" t="n">
        <v>19</v>
      </c>
      <c r="K12" s="6" t="n">
        <v>70.4736842105263</v>
      </c>
      <c r="L12" s="7" t="n">
        <v>70.4736842105263</v>
      </c>
      <c r="M12" s="5" t="str">
        <f aca="false">IF(K12="no cation","",IF(L12="","non-candidate",""))</f>
        <v/>
      </c>
      <c r="N12" s="5" t="str">
        <f aca="false">IF(M12="","",CONCATENATE("[",IF(M12="","",CONCATENATE("Al",IF(C12+(D12*(1+(C12*3)))&gt;1,VALUE(C12+(D12*(1+(C12*3)))),""),CONCATENATE(IF((E12*(1+(C12*3)))+(C12*H12)&gt;0," O",""),IF((E12*(1+(C12*3)))+(C12*H12)&gt;1,VALUE((E12*(1+(C12*3)))+(C12*H12)),"")),IF(F12=0,"",CONCATENATE("(OH)",IF((F12*(1+(C12*3)))+(C12*(4-H12))&gt;1,VALUE((F12*(1+(C12*3)))+(C12*(4-H12))),""))),IF(G12=0,"",CONCATENATE("(OH2)",IF(G12&gt;1,VALUE(G12),""))))),"]",IF(M12="","",IF(J12&gt;1,(CONCATENATE(VALUE(J12),"+")),"+"))))</f>
        <v/>
      </c>
      <c r="O12" s="5" t="str">
        <f aca="false">IF(C12=0,IF(M12="","",CONCATENATE("[",IF(M12="","",CONCATENATE("Al",IF(D12&gt;1,VALUE(D12),""),IF(E12=0,"",CONCATENATE(" O",IF(E12&gt;1,VALUE(E12),""))),IF(F12=0,"",CONCATENATE("(OH)",IF(F12&gt;1,VALUE(F12),""))),IF(G12=0,"",CONCATENATE("(OH2)",IF(G12&gt;1,VALUE(G12),""))))),"]",IF(M12="","",IF(J12&gt;1,(CONCATENATE(VALUE(J12),"+")),"+")))),CONCATENATE("[",S12,IF(P12&gt;1,VALUE(P12),""),IF((D12*3)&gt;((E12*2)+F12),"+","")," ]",VALUE(4)," ",T12,IF(H12&gt;0,VALUE(H12+1),""),"-"," "))</f>
        <v>[[Al3(OH)3(OH2)10]6+ ]4 [AlO4]5- </v>
      </c>
      <c r="P12" s="5" t="n">
        <f aca="false">IF((3*D12)-(2*E12)-F12&gt;0, (3*D12)-(2*E12)-F12, 0)</f>
        <v>6</v>
      </c>
      <c r="Q12" s="5" t="n">
        <f aca="false">(27*D12)+(16*(E12+F12+G12))+(F12+(G12*2))</f>
        <v>312</v>
      </c>
      <c r="R12" s="5" t="n">
        <f aca="false">27+(16*(H12+(4-H12)))+(4-H12)</f>
        <v>91</v>
      </c>
      <c r="S12" s="5" t="str">
        <f aca="false">CONCATENATE("[",CONCATENATE("Al",IF(D12&gt;1,VALUE(D12),""),IF(E12=0,"",CONCATENATE(" O",IF(E12&gt;1,VALUE(E12),""))),IF(F12=0,"",CONCATENATE("(OH)",IF(F12&gt;1,VALUE(F12),""))),IF(G12=0,"",CONCATENATE("(OH2)",IF(G12&gt;1,VALUE(G12),"")))),"]")</f>
        <v>[Al3(OH)3(OH2)10]</v>
      </c>
      <c r="T12" s="5" t="str">
        <f aca="false">CONCATENATE("[",CONCATENATE("Al",IF(H12=0,"",CONCATENATE("O",IF(H12&gt;1,VALUE(H12),""))),CONCATENATE(IF((4-H12)&gt;0,"(OH)",""),IF((4-H12)&gt;1,VALUE(4-H12),""))),"]")</f>
        <v>[AlO4]</v>
      </c>
    </row>
    <row r="13" s="4" customFormat="true" ht="14.05" hidden="false" customHeight="false" outlineLevel="0" collapsed="false">
      <c r="A13" s="5" t="n">
        <v>6</v>
      </c>
      <c r="B13" s="5" t="n">
        <v>0</v>
      </c>
      <c r="C13" s="5" t="n">
        <v>1</v>
      </c>
      <c r="D13" s="5" t="n">
        <v>3</v>
      </c>
      <c r="E13" s="5" t="n">
        <v>0</v>
      </c>
      <c r="F13" s="5" t="n">
        <v>4</v>
      </c>
      <c r="G13" s="5" t="n">
        <v>9</v>
      </c>
      <c r="H13" s="5" t="n">
        <v>0</v>
      </c>
      <c r="I13" s="5" t="n">
        <v>1339</v>
      </c>
      <c r="J13" s="5" t="n">
        <v>19</v>
      </c>
      <c r="K13" s="6" t="n">
        <v>70.4736842105263</v>
      </c>
      <c r="L13" s="7" t="n">
        <v>70.4736842105263</v>
      </c>
      <c r="M13" s="5" t="str">
        <f aca="false">IF(K13="no cation","",IF(L13="","non-candidate",""))</f>
        <v/>
      </c>
      <c r="N13" s="5" t="str">
        <f aca="false">IF(M13="","",CONCATENATE("[",IF(M13="","",CONCATENATE("Al",IF(C13+(D13*(1+(C13*3)))&gt;1,VALUE(C13+(D13*(1+(C13*3)))),""),CONCATENATE(IF((E13*(1+(C13*3)))+(C13*H13)&gt;0," O",""),IF((E13*(1+(C13*3)))+(C13*H13)&gt;1,VALUE((E13*(1+(C13*3)))+(C13*H13)),"")),IF(F13=0,"",CONCATENATE("(OH)",IF((F13*(1+(C13*3)))+(C13*(4-H13))&gt;1,VALUE((F13*(1+(C13*3)))+(C13*(4-H13))),""))),IF(G13=0,"",CONCATENATE("(OH2)",IF(G13&gt;1,VALUE(G13),""))))),"]",IF(M13="","",IF(J13&gt;1,(CONCATENATE(VALUE(J13),"+")),"+"))))</f>
        <v/>
      </c>
      <c r="O13" s="5" t="str">
        <f aca="false">IF(C13=0,IF(M13="","",CONCATENATE("[",IF(M13="","",CONCATENATE("Al",IF(D13&gt;1,VALUE(D13),""),IF(E13=0,"",CONCATENATE(" O",IF(E13&gt;1,VALUE(E13),""))),IF(F13=0,"",CONCATENATE("(OH)",IF(F13&gt;1,VALUE(F13),""))),IF(G13=0,"",CONCATENATE("(OH2)",IF(G13&gt;1,VALUE(G13),""))))),"]",IF(M13="","",IF(J13&gt;1,(CONCATENATE(VALUE(J13),"+")),"+")))),CONCATENATE("[",S13,IF(P13&gt;1,VALUE(P13),""),IF((D13*3)&gt;((E13*2)+F13),"+","")," ]",VALUE(4)," ",T13,IF(H13&gt;0,VALUE(H13+1),""),"-"," "))</f>
        <v>[[Al3(OH)4(OH2)9]5+ ]4 [Al(OH)4]- </v>
      </c>
      <c r="P13" s="5" t="n">
        <f aca="false">IF((3*D13)-(2*E13)-F13&gt;0, (3*D13)-(2*E13)-F13, 0)</f>
        <v>5</v>
      </c>
      <c r="Q13" s="5" t="n">
        <f aca="false">(27*D13)+(16*(E13+F13+G13))+(F13+(G13*2))</f>
        <v>311</v>
      </c>
      <c r="R13" s="5" t="n">
        <f aca="false">27+(16*(H13+(4-H13)))+(4-H13)</f>
        <v>95</v>
      </c>
      <c r="S13" s="5" t="str">
        <f aca="false">CONCATENATE("[",CONCATENATE("Al",IF(D13&gt;1,VALUE(D13),""),IF(E13=0,"",CONCATENATE(" O",IF(E13&gt;1,VALUE(E13),""))),IF(F13=0,"",CONCATENATE("(OH)",IF(F13&gt;1,VALUE(F13),""))),IF(G13=0,"",CONCATENATE("(OH2)",IF(G13&gt;1,VALUE(G13),"")))),"]")</f>
        <v>[Al3(OH)4(OH2)9]</v>
      </c>
      <c r="T13" s="5" t="str">
        <f aca="false">CONCATENATE("[",CONCATENATE("Al",IF(H13=0,"",CONCATENATE("O",IF(H13&gt;1,VALUE(H13),""))),CONCATENATE(IF((4-H13)&gt;0,"(OH)",""),IF((4-H13)&gt;1,VALUE(4-H13),""))),"]")</f>
        <v>[Al(OH)4]</v>
      </c>
    </row>
    <row r="14" s="4" customFormat="true" ht="14.05" hidden="false" customHeight="false" outlineLevel="0" collapsed="false">
      <c r="A14" s="5" t="n">
        <v>6</v>
      </c>
      <c r="B14" s="5" t="n">
        <v>0</v>
      </c>
      <c r="C14" s="5" t="n">
        <v>1</v>
      </c>
      <c r="D14" s="5" t="n">
        <v>3</v>
      </c>
      <c r="E14" s="5" t="n">
        <v>1</v>
      </c>
      <c r="F14" s="5" t="n">
        <v>1</v>
      </c>
      <c r="G14" s="5" t="n">
        <v>11</v>
      </c>
      <c r="H14" s="5" t="n">
        <v>4</v>
      </c>
      <c r="I14" s="5" t="n">
        <v>1339</v>
      </c>
      <c r="J14" s="5" t="n">
        <v>19</v>
      </c>
      <c r="K14" s="6" t="n">
        <v>70.4736842105263</v>
      </c>
      <c r="L14" s="7" t="n">
        <v>70.4736842105263</v>
      </c>
      <c r="M14" s="5" t="str">
        <f aca="false">IF(K14="no cation","",IF(L14="","non-candidate",""))</f>
        <v/>
      </c>
      <c r="N14" s="5" t="str">
        <f aca="false">IF(M14="","",CONCATENATE("[",IF(M14="","",CONCATENATE("Al",IF(C14+(D14*(1+(C14*3)))&gt;1,VALUE(C14+(D14*(1+(C14*3)))),""),CONCATENATE(IF((E14*(1+(C14*3)))+(C14*H14)&gt;0," O",""),IF((E14*(1+(C14*3)))+(C14*H14)&gt;1,VALUE((E14*(1+(C14*3)))+(C14*H14)),"")),IF(F14=0,"",CONCATENATE("(OH)",IF((F14*(1+(C14*3)))+(C14*(4-H14))&gt;1,VALUE((F14*(1+(C14*3)))+(C14*(4-H14))),""))),IF(G14=0,"",CONCATENATE("(OH2)",IF(G14&gt;1,VALUE(G14),""))))),"]",IF(M14="","",IF(J14&gt;1,(CONCATENATE(VALUE(J14),"+")),"+"))))</f>
        <v/>
      </c>
      <c r="O14" s="5" t="str">
        <f aca="false">IF(C14=0,IF(M14="","",CONCATENATE("[",IF(M14="","",CONCATENATE("Al",IF(D14&gt;1,VALUE(D14),""),IF(E14=0,"",CONCATENATE(" O",IF(E14&gt;1,VALUE(E14),""))),IF(F14=0,"",CONCATENATE("(OH)",IF(F14&gt;1,VALUE(F14),""))),IF(G14=0,"",CONCATENATE("(OH2)",IF(G14&gt;1,VALUE(G14),""))))),"]",IF(M14="","",IF(J14&gt;1,(CONCATENATE(VALUE(J14),"+")),"+")))),CONCATENATE("[",S14,IF(P14&gt;1,VALUE(P14),""),IF((D14*3)&gt;((E14*2)+F14),"+","")," ]",VALUE(4)," ",T14,IF(H14&gt;0,VALUE(H14+1),""),"-"," "))</f>
        <v>[[Al3 O(OH)(OH2)11]6+ ]4 [AlO4]5- </v>
      </c>
      <c r="P14" s="5" t="n">
        <f aca="false">IF((3*D14)-(2*E14)-F14&gt;0, (3*D14)-(2*E14)-F14, 0)</f>
        <v>6</v>
      </c>
      <c r="Q14" s="5" t="n">
        <f aca="false">(27*D14)+(16*(E14+F14+G14))+(F14+(G14*2))</f>
        <v>312</v>
      </c>
      <c r="R14" s="5" t="n">
        <f aca="false">27+(16*(H14+(4-H14)))+(4-H14)</f>
        <v>91</v>
      </c>
      <c r="S14" s="5" t="str">
        <f aca="false">CONCATENATE("[",CONCATENATE("Al",IF(D14&gt;1,VALUE(D14),""),IF(E14=0,"",CONCATENATE(" O",IF(E14&gt;1,VALUE(E14),""))),IF(F14=0,"",CONCATENATE("(OH)",IF(F14&gt;1,VALUE(F14),""))),IF(G14=0,"",CONCATENATE("(OH2)",IF(G14&gt;1,VALUE(G14),"")))),"]")</f>
        <v>[Al3 O(OH)(OH2)11]</v>
      </c>
      <c r="T14" s="5" t="str">
        <f aca="false">CONCATENATE("[",CONCATENATE("Al",IF(H14=0,"",CONCATENATE("O",IF(H14&gt;1,VALUE(H14),""))),CONCATENATE(IF((4-H14)&gt;0,"(OH)",""),IF((4-H14)&gt;1,VALUE(4-H14),""))),"]")</f>
        <v>[AlO4]</v>
      </c>
    </row>
    <row r="15" s="4" customFormat="true" ht="14.05" hidden="false" customHeight="false" outlineLevel="0" collapsed="false">
      <c r="A15" s="5" t="n">
        <v>6</v>
      </c>
      <c r="B15" s="5" t="n">
        <v>0</v>
      </c>
      <c r="C15" s="5" t="n">
        <v>1</v>
      </c>
      <c r="D15" s="5" t="n">
        <v>3</v>
      </c>
      <c r="E15" s="5" t="n">
        <v>1</v>
      </c>
      <c r="F15" s="5" t="n">
        <v>2</v>
      </c>
      <c r="G15" s="5" t="n">
        <v>10</v>
      </c>
      <c r="H15" s="5" t="n">
        <v>0</v>
      </c>
      <c r="I15" s="5" t="n">
        <v>1339</v>
      </c>
      <c r="J15" s="5" t="n">
        <v>19</v>
      </c>
      <c r="K15" s="6" t="n">
        <v>70.4736842105263</v>
      </c>
      <c r="L15" s="7" t="n">
        <v>70.4736842105263</v>
      </c>
      <c r="M15" s="5" t="str">
        <f aca="false">IF(K15="no cation","",IF(L15="","non-candidate",""))</f>
        <v/>
      </c>
      <c r="N15" s="5" t="str">
        <f aca="false">IF(M15="","",CONCATENATE("[",IF(M15="","",CONCATENATE("Al",IF(C15+(D15*(1+(C15*3)))&gt;1,VALUE(C15+(D15*(1+(C15*3)))),""),CONCATENATE(IF((E15*(1+(C15*3)))+(C15*H15)&gt;0," O",""),IF((E15*(1+(C15*3)))+(C15*H15)&gt;1,VALUE((E15*(1+(C15*3)))+(C15*H15)),"")),IF(F15=0,"",CONCATENATE("(OH)",IF((F15*(1+(C15*3)))+(C15*(4-H15))&gt;1,VALUE((F15*(1+(C15*3)))+(C15*(4-H15))),""))),IF(G15=0,"",CONCATENATE("(OH2)",IF(G15&gt;1,VALUE(G15),""))))),"]",IF(M15="","",IF(J15&gt;1,(CONCATENATE(VALUE(J15),"+")),"+"))))</f>
        <v/>
      </c>
      <c r="O15" s="5" t="str">
        <f aca="false">IF(C15=0,IF(M15="","",CONCATENATE("[",IF(M15="","",CONCATENATE("Al",IF(D15&gt;1,VALUE(D15),""),IF(E15=0,"",CONCATENATE(" O",IF(E15&gt;1,VALUE(E15),""))),IF(F15=0,"",CONCATENATE("(OH)",IF(F15&gt;1,VALUE(F15),""))),IF(G15=0,"",CONCATENATE("(OH2)",IF(G15&gt;1,VALUE(G15),""))))),"]",IF(M15="","",IF(J15&gt;1,(CONCATENATE(VALUE(J15),"+")),"+")))),CONCATENATE("[",S15,IF(P15&gt;1,VALUE(P15),""),IF((D15*3)&gt;((E15*2)+F15),"+","")," ]",VALUE(4)," ",T15,IF(H15&gt;0,VALUE(H15+1),""),"-"," "))</f>
        <v>[[Al3 O(OH)2(OH2)10]5+ ]4 [Al(OH)4]- </v>
      </c>
      <c r="P15" s="5" t="n">
        <f aca="false">IF((3*D15)-(2*E15)-F15&gt;0, (3*D15)-(2*E15)-F15, 0)</f>
        <v>5</v>
      </c>
      <c r="Q15" s="5" t="n">
        <f aca="false">(27*D15)+(16*(E15+F15+G15))+(F15+(G15*2))</f>
        <v>311</v>
      </c>
      <c r="R15" s="5" t="n">
        <f aca="false">27+(16*(H15+(4-H15)))+(4-H15)</f>
        <v>95</v>
      </c>
      <c r="S15" s="5" t="str">
        <f aca="false">CONCATENATE("[",CONCATENATE("Al",IF(D15&gt;1,VALUE(D15),""),IF(E15=0,"",CONCATENATE(" O",IF(E15&gt;1,VALUE(E15),""))),IF(F15=0,"",CONCATENATE("(OH)",IF(F15&gt;1,VALUE(F15),""))),IF(G15=0,"",CONCATENATE("(OH2)",IF(G15&gt;1,VALUE(G15),"")))),"]")</f>
        <v>[Al3 O(OH)2(OH2)10]</v>
      </c>
      <c r="T15" s="5" t="str">
        <f aca="false">CONCATENATE("[",CONCATENATE("Al",IF(H15=0,"",CONCATENATE("O",IF(H15&gt;1,VALUE(H15),""))),CONCATENATE(IF((4-H15)&gt;0,"(OH)",""),IF((4-H15)&gt;1,VALUE(4-H15),""))),"]")</f>
        <v>[Al(OH)4]</v>
      </c>
    </row>
    <row r="16" s="4" customFormat="true" ht="14.05" hidden="false" customHeight="false" outlineLevel="0" collapsed="false">
      <c r="A16" s="5" t="n">
        <v>6</v>
      </c>
      <c r="B16" s="5" t="n">
        <v>0</v>
      </c>
      <c r="C16" s="5" t="n">
        <v>1</v>
      </c>
      <c r="D16" s="5" t="n">
        <v>3</v>
      </c>
      <c r="E16" s="5" t="n">
        <v>2</v>
      </c>
      <c r="F16" s="5" t="n">
        <v>0</v>
      </c>
      <c r="G16" s="5" t="n">
        <v>11</v>
      </c>
      <c r="H16" s="5" t="n">
        <v>0</v>
      </c>
      <c r="I16" s="5" t="n">
        <v>1339</v>
      </c>
      <c r="J16" s="5" t="n">
        <v>19</v>
      </c>
      <c r="K16" s="6" t="n">
        <v>70.4736842105263</v>
      </c>
      <c r="L16" s="7" t="n">
        <v>70.4736842105263</v>
      </c>
      <c r="M16" s="5" t="str">
        <f aca="false">IF(K16="no cation","",IF(L16="","non-candidate",""))</f>
        <v/>
      </c>
      <c r="N16" s="5" t="str">
        <f aca="false">IF(M16="","",CONCATENATE("[",IF(M16="","",CONCATENATE("Al",IF(C16+(D16*(1+(C16*3)))&gt;1,VALUE(C16+(D16*(1+(C16*3)))),""),CONCATENATE(IF((E16*(1+(C16*3)))+(C16*H16)&gt;0," O",""),IF((E16*(1+(C16*3)))+(C16*H16)&gt;1,VALUE((E16*(1+(C16*3)))+(C16*H16)),"")),IF(F16=0,"",CONCATENATE("(OH)",IF((F16*(1+(C16*3)))+(C16*(4-H16))&gt;1,VALUE((F16*(1+(C16*3)))+(C16*(4-H16))),""))),IF(G16=0,"",CONCATENATE("(OH2)",IF(G16&gt;1,VALUE(G16),""))))),"]",IF(M16="","",IF(J16&gt;1,(CONCATENATE(VALUE(J16),"+")),"+"))))</f>
        <v/>
      </c>
      <c r="O16" s="5" t="str">
        <f aca="false">IF(C16=0,IF(M16="","",CONCATENATE("[",IF(M16="","",CONCATENATE("Al",IF(D16&gt;1,VALUE(D16),""),IF(E16=0,"",CONCATENATE(" O",IF(E16&gt;1,VALUE(E16),""))),IF(F16=0,"",CONCATENATE("(OH)",IF(F16&gt;1,VALUE(F16),""))),IF(G16=0,"",CONCATENATE("(OH2)",IF(G16&gt;1,VALUE(G16),""))))),"]",IF(M16="","",IF(J16&gt;1,(CONCATENATE(VALUE(J16),"+")),"+")))),CONCATENATE("[",S16,IF(P16&gt;1,VALUE(P16),""),IF((D16*3)&gt;((E16*2)+F16),"+","")," ]",VALUE(4)," ",T16,IF(H16&gt;0,VALUE(H16+1),""),"-"," "))</f>
        <v>[[Al3 O2(OH2)11]5+ ]4 [Al(OH)4]- </v>
      </c>
      <c r="P16" s="5" t="n">
        <f aca="false">IF((3*D16)-(2*E16)-F16&gt;0, (3*D16)-(2*E16)-F16, 0)</f>
        <v>5</v>
      </c>
      <c r="Q16" s="5" t="n">
        <f aca="false">(27*D16)+(16*(E16+F16+G16))+(F16+(G16*2))</f>
        <v>311</v>
      </c>
      <c r="R16" s="5" t="n">
        <f aca="false">27+(16*(H16+(4-H16)))+(4-H16)</f>
        <v>95</v>
      </c>
      <c r="S16" s="5" t="str">
        <f aca="false">CONCATENATE("[",CONCATENATE("Al",IF(D16&gt;1,VALUE(D16),""),IF(E16=0,"",CONCATENATE(" O",IF(E16&gt;1,VALUE(E16),""))),IF(F16=0,"",CONCATENATE("(OH)",IF(F16&gt;1,VALUE(F16),""))),IF(G16=0,"",CONCATENATE("(OH2)",IF(G16&gt;1,VALUE(G16),"")))),"]")</f>
        <v>[Al3 O2(OH2)11]</v>
      </c>
      <c r="T16" s="5" t="str">
        <f aca="false">CONCATENATE("[",CONCATENATE("Al",IF(H16=0,"",CONCATENATE("O",IF(H16&gt;1,VALUE(H16),""))),CONCATENATE(IF((4-H16)&gt;0,"(OH)",""),IF((4-H16)&gt;1,VALUE(4-H16),""))),"]")</f>
        <v>[Al(OH)4]</v>
      </c>
    </row>
    <row r="17" s="4" customFormat="true" ht="14.05" hidden="false" customHeight="false" outlineLevel="0" collapsed="false">
      <c r="A17" s="5" t="n">
        <v>6</v>
      </c>
      <c r="B17" s="5" t="n">
        <v>0</v>
      </c>
      <c r="C17" s="5" t="n">
        <v>1</v>
      </c>
      <c r="D17" s="5" t="n">
        <v>3</v>
      </c>
      <c r="E17" s="5" t="n">
        <v>0</v>
      </c>
      <c r="F17" s="5" t="n">
        <v>4</v>
      </c>
      <c r="G17" s="5" t="n">
        <v>9</v>
      </c>
      <c r="H17" s="5" t="n">
        <v>4</v>
      </c>
      <c r="I17" s="5" t="n">
        <v>1335</v>
      </c>
      <c r="J17" s="5" t="n">
        <v>15</v>
      </c>
      <c r="K17" s="6" t="n">
        <v>89</v>
      </c>
      <c r="L17" s="7" t="n">
        <v>89</v>
      </c>
      <c r="M17" s="5" t="str">
        <f aca="false">IF(K17="no cation","",IF(L17="","non-candidate",""))</f>
        <v/>
      </c>
      <c r="N17" s="5" t="str">
        <f aca="false">IF(M17="","",CONCATENATE("[",IF(M17="","",CONCATENATE("Al",IF(C17+(D17*(1+(C17*3)))&gt;1,VALUE(C17+(D17*(1+(C17*3)))),""),CONCATENATE(IF((E17*(1+(C17*3)))+(C17*H17)&gt;0," O",""),IF((E17*(1+(C17*3)))+(C17*H17)&gt;1,VALUE((E17*(1+(C17*3)))+(C17*H17)),"")),IF(F17=0,"",CONCATENATE("(OH)",IF((F17*(1+(C17*3)))+(C17*(4-H17))&gt;1,VALUE((F17*(1+(C17*3)))+(C17*(4-H17))),""))),IF(G17=0,"",CONCATENATE("(OH2)",IF(G17&gt;1,VALUE(G17),""))))),"]",IF(M17="","",IF(J17&gt;1,(CONCATENATE(VALUE(J17),"+")),"+"))))</f>
        <v/>
      </c>
      <c r="O17" s="5" t="str">
        <f aca="false">IF(C17=0,IF(M17="","",CONCATENATE("[",IF(M17="","",CONCATENATE("Al",IF(D17&gt;1,VALUE(D17),""),IF(E17=0,"",CONCATENATE(" O",IF(E17&gt;1,VALUE(E17),""))),IF(F17=0,"",CONCATENATE("(OH)",IF(F17&gt;1,VALUE(F17),""))),IF(G17=0,"",CONCATENATE("(OH2)",IF(G17&gt;1,VALUE(G17),""))))),"]",IF(M17="","",IF(J17&gt;1,(CONCATENATE(VALUE(J17),"+")),"+")))),CONCATENATE("[",S17,IF(P17&gt;1,VALUE(P17),""),IF((D17*3)&gt;((E17*2)+F17),"+","")," ]",VALUE(4)," ",T17,IF(H17&gt;0,VALUE(H17+1),""),"-"," "))</f>
        <v>[[Al3(OH)4(OH2)9]5+ ]4 [AlO4]5- </v>
      </c>
      <c r="P17" s="5" t="n">
        <f aca="false">IF((3*D17)-(2*E17)-F17&gt;0, (3*D17)-(2*E17)-F17, 0)</f>
        <v>5</v>
      </c>
      <c r="Q17" s="5" t="n">
        <f aca="false">(27*D17)+(16*(E17+F17+G17))+(F17+(G17*2))</f>
        <v>311</v>
      </c>
      <c r="R17" s="5" t="n">
        <f aca="false">27+(16*(H17+(4-H17)))+(4-H17)</f>
        <v>91</v>
      </c>
      <c r="S17" s="5" t="str">
        <f aca="false">CONCATENATE("[",CONCATENATE("Al",IF(D17&gt;1,VALUE(D17),""),IF(E17=0,"",CONCATENATE(" O",IF(E17&gt;1,VALUE(E17),""))),IF(F17=0,"",CONCATENATE("(OH)",IF(F17&gt;1,VALUE(F17),""))),IF(G17=0,"",CONCATENATE("(OH2)",IF(G17&gt;1,VALUE(G17),"")))),"]")</f>
        <v>[Al3(OH)4(OH2)9]</v>
      </c>
      <c r="T17" s="5" t="str">
        <f aca="false">CONCATENATE("[",CONCATENATE("Al",IF(H17=0,"",CONCATENATE("O",IF(H17&gt;1,VALUE(H17),""))),CONCATENATE(IF((4-H17)&gt;0,"(OH)",""),IF((4-H17)&gt;1,VALUE(4-H17),""))),"]")</f>
        <v>[AlO4]</v>
      </c>
    </row>
    <row r="18" s="4" customFormat="true" ht="14.05" hidden="false" customHeight="false" outlineLevel="0" collapsed="false">
      <c r="A18" s="5" t="n">
        <v>6</v>
      </c>
      <c r="B18" s="5" t="n">
        <v>0</v>
      </c>
      <c r="C18" s="5" t="n">
        <v>1</v>
      </c>
      <c r="D18" s="5" t="n">
        <v>3</v>
      </c>
      <c r="E18" s="5" t="n">
        <v>0</v>
      </c>
      <c r="F18" s="5" t="n">
        <v>5</v>
      </c>
      <c r="G18" s="5" t="n">
        <v>8</v>
      </c>
      <c r="H18" s="5" t="n">
        <v>0</v>
      </c>
      <c r="I18" s="5" t="n">
        <v>1335</v>
      </c>
      <c r="J18" s="5" t="n">
        <v>15</v>
      </c>
      <c r="K18" s="6" t="n">
        <v>89</v>
      </c>
      <c r="L18" s="7" t="n">
        <v>89</v>
      </c>
      <c r="M18" s="5" t="str">
        <f aca="false">IF(K18="no cation","",IF(L18="","non-candidate",""))</f>
        <v/>
      </c>
      <c r="N18" s="5" t="str">
        <f aca="false">IF(M18="","",CONCATENATE("[",IF(M18="","",CONCATENATE("Al",IF(C18+(D18*(1+(C18*3)))&gt;1,VALUE(C18+(D18*(1+(C18*3)))),""),CONCATENATE(IF((E18*(1+(C18*3)))+(C18*H18)&gt;0," O",""),IF((E18*(1+(C18*3)))+(C18*H18)&gt;1,VALUE((E18*(1+(C18*3)))+(C18*H18)),"")),IF(F18=0,"",CONCATENATE("(OH)",IF((F18*(1+(C18*3)))+(C18*(4-H18))&gt;1,VALUE((F18*(1+(C18*3)))+(C18*(4-H18))),""))),IF(G18=0,"",CONCATENATE("(OH2)",IF(G18&gt;1,VALUE(G18),""))))),"]",IF(M18="","",IF(J18&gt;1,(CONCATENATE(VALUE(J18),"+")),"+"))))</f>
        <v/>
      </c>
      <c r="O18" s="5" t="str">
        <f aca="false">IF(C18=0,IF(M18="","",CONCATENATE("[",IF(M18="","",CONCATENATE("Al",IF(D18&gt;1,VALUE(D18),""),IF(E18=0,"",CONCATENATE(" O",IF(E18&gt;1,VALUE(E18),""))),IF(F18=0,"",CONCATENATE("(OH)",IF(F18&gt;1,VALUE(F18),""))),IF(G18=0,"",CONCATENATE("(OH2)",IF(G18&gt;1,VALUE(G18),""))))),"]",IF(M18="","",IF(J18&gt;1,(CONCATENATE(VALUE(J18),"+")),"+")))),CONCATENATE("[",S18,IF(P18&gt;1,VALUE(P18),""),IF((D18*3)&gt;((E18*2)+F18),"+","")," ]",VALUE(4)," ",T18,IF(H18&gt;0,VALUE(H18+1),""),"-"," "))</f>
        <v>[[Al3(OH)5(OH2)8]4+ ]4 [Al(OH)4]- </v>
      </c>
      <c r="P18" s="5" t="n">
        <f aca="false">IF((3*D18)-(2*E18)-F18&gt;0, (3*D18)-(2*E18)-F18, 0)</f>
        <v>4</v>
      </c>
      <c r="Q18" s="5" t="n">
        <f aca="false">(27*D18)+(16*(E18+F18+G18))+(F18+(G18*2))</f>
        <v>310</v>
      </c>
      <c r="R18" s="5" t="n">
        <f aca="false">27+(16*(H18+(4-H18)))+(4-H18)</f>
        <v>95</v>
      </c>
      <c r="S18" s="5" t="str">
        <f aca="false">CONCATENATE("[",CONCATENATE("Al",IF(D18&gt;1,VALUE(D18),""),IF(E18=0,"",CONCATENATE(" O",IF(E18&gt;1,VALUE(E18),""))),IF(F18=0,"",CONCATENATE("(OH)",IF(F18&gt;1,VALUE(F18),""))),IF(G18=0,"",CONCATENATE("(OH2)",IF(G18&gt;1,VALUE(G18),"")))),"]")</f>
        <v>[Al3(OH)5(OH2)8]</v>
      </c>
      <c r="T18" s="5" t="str">
        <f aca="false">CONCATENATE("[",CONCATENATE("Al",IF(H18=0,"",CONCATENATE("O",IF(H18&gt;1,VALUE(H18),""))),CONCATENATE(IF((4-H18)&gt;0,"(OH)",""),IF((4-H18)&gt;1,VALUE(4-H18),""))),"]")</f>
        <v>[Al(OH)4]</v>
      </c>
    </row>
    <row r="19" s="4" customFormat="true" ht="14.05" hidden="false" customHeight="false" outlineLevel="0" collapsed="false">
      <c r="A19" s="5" t="n">
        <v>6</v>
      </c>
      <c r="B19" s="5" t="n">
        <v>0</v>
      </c>
      <c r="C19" s="5" t="n">
        <v>1</v>
      </c>
      <c r="D19" s="5" t="n">
        <v>3</v>
      </c>
      <c r="E19" s="5" t="n">
        <v>1</v>
      </c>
      <c r="F19" s="5" t="n">
        <v>2</v>
      </c>
      <c r="G19" s="5" t="n">
        <v>10</v>
      </c>
      <c r="H19" s="5" t="n">
        <v>4</v>
      </c>
      <c r="I19" s="5" t="n">
        <v>1335</v>
      </c>
      <c r="J19" s="5" t="n">
        <v>15</v>
      </c>
      <c r="K19" s="6" t="n">
        <v>89</v>
      </c>
      <c r="L19" s="7" t="n">
        <v>89</v>
      </c>
      <c r="M19" s="5" t="str">
        <f aca="false">IF(K19="no cation","",IF(L19="","non-candidate",""))</f>
        <v/>
      </c>
      <c r="N19" s="5" t="str">
        <f aca="false">IF(M19="","",CONCATENATE("[",IF(M19="","",CONCATENATE("Al",IF(C19+(D19*(1+(C19*3)))&gt;1,VALUE(C19+(D19*(1+(C19*3)))),""),CONCATENATE(IF((E19*(1+(C19*3)))+(C19*H19)&gt;0," O",""),IF((E19*(1+(C19*3)))+(C19*H19)&gt;1,VALUE((E19*(1+(C19*3)))+(C19*H19)),"")),IF(F19=0,"",CONCATENATE("(OH)",IF((F19*(1+(C19*3)))+(C19*(4-H19))&gt;1,VALUE((F19*(1+(C19*3)))+(C19*(4-H19))),""))),IF(G19=0,"",CONCATENATE("(OH2)",IF(G19&gt;1,VALUE(G19),""))))),"]",IF(M19="","",IF(J19&gt;1,(CONCATENATE(VALUE(J19),"+")),"+"))))</f>
        <v/>
      </c>
      <c r="O19" s="5" t="str">
        <f aca="false">IF(C19=0,IF(M19="","",CONCATENATE("[",IF(M19="","",CONCATENATE("Al",IF(D19&gt;1,VALUE(D19),""),IF(E19=0,"",CONCATENATE(" O",IF(E19&gt;1,VALUE(E19),""))),IF(F19=0,"",CONCATENATE("(OH)",IF(F19&gt;1,VALUE(F19),""))),IF(G19=0,"",CONCATENATE("(OH2)",IF(G19&gt;1,VALUE(G19),""))))),"]",IF(M19="","",IF(J19&gt;1,(CONCATENATE(VALUE(J19),"+")),"+")))),CONCATENATE("[",S19,IF(P19&gt;1,VALUE(P19),""),IF((D19*3)&gt;((E19*2)+F19),"+","")," ]",VALUE(4)," ",T19,IF(H19&gt;0,VALUE(H19+1),""),"-"," "))</f>
        <v>[[Al3 O(OH)2(OH2)10]5+ ]4 [AlO4]5- </v>
      </c>
      <c r="P19" s="5" t="n">
        <f aca="false">IF((3*D19)-(2*E19)-F19&gt;0, (3*D19)-(2*E19)-F19, 0)</f>
        <v>5</v>
      </c>
      <c r="Q19" s="5" t="n">
        <f aca="false">(27*D19)+(16*(E19+F19+G19))+(F19+(G19*2))</f>
        <v>311</v>
      </c>
      <c r="R19" s="5" t="n">
        <f aca="false">27+(16*(H19+(4-H19)))+(4-H19)</f>
        <v>91</v>
      </c>
      <c r="S19" s="5" t="str">
        <f aca="false">CONCATENATE("[",CONCATENATE("Al",IF(D19&gt;1,VALUE(D19),""),IF(E19=0,"",CONCATENATE(" O",IF(E19&gt;1,VALUE(E19),""))),IF(F19=0,"",CONCATENATE("(OH)",IF(F19&gt;1,VALUE(F19),""))),IF(G19=0,"",CONCATENATE("(OH2)",IF(G19&gt;1,VALUE(G19),"")))),"]")</f>
        <v>[Al3 O(OH)2(OH2)10]</v>
      </c>
      <c r="T19" s="5" t="str">
        <f aca="false">CONCATENATE("[",CONCATENATE("Al",IF(H19=0,"",CONCATENATE("O",IF(H19&gt;1,VALUE(H19),""))),CONCATENATE(IF((4-H19)&gt;0,"(OH)",""),IF((4-H19)&gt;1,VALUE(4-H19),""))),"]")</f>
        <v>[AlO4]</v>
      </c>
    </row>
    <row r="20" s="4" customFormat="true" ht="14.05" hidden="false" customHeight="false" outlineLevel="0" collapsed="false">
      <c r="A20" s="5" t="n">
        <v>6</v>
      </c>
      <c r="B20" s="5" t="n">
        <v>0</v>
      </c>
      <c r="C20" s="5" t="n">
        <v>1</v>
      </c>
      <c r="D20" s="5" t="n">
        <v>3</v>
      </c>
      <c r="E20" s="5" t="n">
        <v>1</v>
      </c>
      <c r="F20" s="5" t="n">
        <v>3</v>
      </c>
      <c r="G20" s="5" t="n">
        <v>9</v>
      </c>
      <c r="H20" s="5" t="n">
        <v>0</v>
      </c>
      <c r="I20" s="5" t="n">
        <v>1335</v>
      </c>
      <c r="J20" s="5" t="n">
        <v>15</v>
      </c>
      <c r="K20" s="6" t="n">
        <v>89</v>
      </c>
      <c r="L20" s="7" t="n">
        <v>89</v>
      </c>
      <c r="M20" s="5" t="str">
        <f aca="false">IF(K20="no cation","",IF(L20="","non-candidate",""))</f>
        <v/>
      </c>
      <c r="N20" s="5" t="str">
        <f aca="false">IF(M20="","",CONCATENATE("[",IF(M20="","",CONCATENATE("Al",IF(C20+(D20*(1+(C20*3)))&gt;1,VALUE(C20+(D20*(1+(C20*3)))),""),CONCATENATE(IF((E20*(1+(C20*3)))+(C20*H20)&gt;0," O",""),IF((E20*(1+(C20*3)))+(C20*H20)&gt;1,VALUE((E20*(1+(C20*3)))+(C20*H20)),"")),IF(F20=0,"",CONCATENATE("(OH)",IF((F20*(1+(C20*3)))+(C20*(4-H20))&gt;1,VALUE((F20*(1+(C20*3)))+(C20*(4-H20))),""))),IF(G20=0,"",CONCATENATE("(OH2)",IF(G20&gt;1,VALUE(G20),""))))),"]",IF(M20="","",IF(J20&gt;1,(CONCATENATE(VALUE(J20),"+")),"+"))))</f>
        <v/>
      </c>
      <c r="O20" s="5" t="str">
        <f aca="false">IF(C20=0,IF(M20="","",CONCATENATE("[",IF(M20="","",CONCATENATE("Al",IF(D20&gt;1,VALUE(D20),""),IF(E20=0,"",CONCATENATE(" O",IF(E20&gt;1,VALUE(E20),""))),IF(F20=0,"",CONCATENATE("(OH)",IF(F20&gt;1,VALUE(F20),""))),IF(G20=0,"",CONCATENATE("(OH2)",IF(G20&gt;1,VALUE(G20),""))))),"]",IF(M20="","",IF(J20&gt;1,(CONCATENATE(VALUE(J20),"+")),"+")))),CONCATENATE("[",S20,IF(P20&gt;1,VALUE(P20),""),IF((D20*3)&gt;((E20*2)+F20),"+","")," ]",VALUE(4)," ",T20,IF(H20&gt;0,VALUE(H20+1),""),"-"," "))</f>
        <v>[[Al3 O(OH)3(OH2)9]4+ ]4 [Al(OH)4]- </v>
      </c>
      <c r="P20" s="5" t="n">
        <f aca="false">IF((3*D20)-(2*E20)-F20&gt;0, (3*D20)-(2*E20)-F20, 0)</f>
        <v>4</v>
      </c>
      <c r="Q20" s="5" t="n">
        <f aca="false">(27*D20)+(16*(E20+F20+G20))+(F20+(G20*2))</f>
        <v>310</v>
      </c>
      <c r="R20" s="5" t="n">
        <f aca="false">27+(16*(H20+(4-H20)))+(4-H20)</f>
        <v>95</v>
      </c>
      <c r="S20" s="5" t="str">
        <f aca="false">CONCATENATE("[",CONCATENATE("Al",IF(D20&gt;1,VALUE(D20),""),IF(E20=0,"",CONCATENATE(" O",IF(E20&gt;1,VALUE(E20),""))),IF(F20=0,"",CONCATENATE("(OH)",IF(F20&gt;1,VALUE(F20),""))),IF(G20=0,"",CONCATENATE("(OH2)",IF(G20&gt;1,VALUE(G20),"")))),"]")</f>
        <v>[Al3 O(OH)3(OH2)9]</v>
      </c>
      <c r="T20" s="5" t="str">
        <f aca="false">CONCATENATE("[",CONCATENATE("Al",IF(H20=0,"",CONCATENATE("O",IF(H20&gt;1,VALUE(H20),""))),CONCATENATE(IF((4-H20)&gt;0,"(OH)",""),IF((4-H20)&gt;1,VALUE(4-H20),""))),"]")</f>
        <v>[Al(OH)4]</v>
      </c>
    </row>
    <row r="21" s="4" customFormat="true" ht="14.05" hidden="false" customHeight="false" outlineLevel="0" collapsed="false">
      <c r="A21" s="5" t="n">
        <v>6</v>
      </c>
      <c r="B21" s="5" t="n">
        <v>0</v>
      </c>
      <c r="C21" s="5" t="n">
        <v>1</v>
      </c>
      <c r="D21" s="5" t="n">
        <v>3</v>
      </c>
      <c r="E21" s="5" t="n">
        <v>2</v>
      </c>
      <c r="F21" s="5" t="n">
        <v>0</v>
      </c>
      <c r="G21" s="5" t="n">
        <v>11</v>
      </c>
      <c r="H21" s="5" t="n">
        <v>4</v>
      </c>
      <c r="I21" s="5" t="n">
        <v>1335</v>
      </c>
      <c r="J21" s="5" t="n">
        <v>15</v>
      </c>
      <c r="K21" s="6" t="n">
        <v>89</v>
      </c>
      <c r="L21" s="7" t="n">
        <v>89</v>
      </c>
      <c r="M21" s="5" t="str">
        <f aca="false">IF(K21="no cation","",IF(L21="","non-candidate",""))</f>
        <v/>
      </c>
      <c r="N21" s="5" t="str">
        <f aca="false">IF(M21="","",CONCATENATE("[",IF(M21="","",CONCATENATE("Al",IF(C21+(D21*(1+(C21*3)))&gt;1,VALUE(C21+(D21*(1+(C21*3)))),""),CONCATENATE(IF((E21*(1+(C21*3)))+(C21*H21)&gt;0," O",""),IF((E21*(1+(C21*3)))+(C21*H21)&gt;1,VALUE((E21*(1+(C21*3)))+(C21*H21)),"")),IF(F21=0,"",CONCATENATE("(OH)",IF((F21*(1+(C21*3)))+(C21*(4-H21))&gt;1,VALUE((F21*(1+(C21*3)))+(C21*(4-H21))),""))),IF(G21=0,"",CONCATENATE("(OH2)",IF(G21&gt;1,VALUE(G21),""))))),"]",IF(M21="","",IF(J21&gt;1,(CONCATENATE(VALUE(J21),"+")),"+"))))</f>
        <v/>
      </c>
      <c r="O21" s="5" t="str">
        <f aca="false">IF(C21=0,IF(M21="","",CONCATENATE("[",IF(M21="","",CONCATENATE("Al",IF(D21&gt;1,VALUE(D21),""),IF(E21=0,"",CONCATENATE(" O",IF(E21&gt;1,VALUE(E21),""))),IF(F21=0,"",CONCATENATE("(OH)",IF(F21&gt;1,VALUE(F21),""))),IF(G21=0,"",CONCATENATE("(OH2)",IF(G21&gt;1,VALUE(G21),""))))),"]",IF(M21="","",IF(J21&gt;1,(CONCATENATE(VALUE(J21),"+")),"+")))),CONCATENATE("[",S21,IF(P21&gt;1,VALUE(P21),""),IF((D21*3)&gt;((E21*2)+F21),"+","")," ]",VALUE(4)," ",T21,IF(H21&gt;0,VALUE(H21+1),""),"-"," "))</f>
        <v>[[Al3 O2(OH2)11]5+ ]4 [AlO4]5- </v>
      </c>
      <c r="P21" s="5" t="n">
        <f aca="false">IF((3*D21)-(2*E21)-F21&gt;0, (3*D21)-(2*E21)-F21, 0)</f>
        <v>5</v>
      </c>
      <c r="Q21" s="5" t="n">
        <f aca="false">(27*D21)+(16*(E21+F21+G21))+(F21+(G21*2))</f>
        <v>311</v>
      </c>
      <c r="R21" s="5" t="n">
        <f aca="false">27+(16*(H21+(4-H21)))+(4-H21)</f>
        <v>91</v>
      </c>
      <c r="S21" s="5" t="str">
        <f aca="false">CONCATENATE("[",CONCATENATE("Al",IF(D21&gt;1,VALUE(D21),""),IF(E21=0,"",CONCATENATE(" O",IF(E21&gt;1,VALUE(E21),""))),IF(F21=0,"",CONCATENATE("(OH)",IF(F21&gt;1,VALUE(F21),""))),IF(G21=0,"",CONCATENATE("(OH2)",IF(G21&gt;1,VALUE(G21),"")))),"]")</f>
        <v>[Al3 O2(OH2)11]</v>
      </c>
      <c r="T21" s="5" t="str">
        <f aca="false">CONCATENATE("[",CONCATENATE("Al",IF(H21=0,"",CONCATENATE("O",IF(H21&gt;1,VALUE(H21),""))),CONCATENATE(IF((4-H21)&gt;0,"(OH)",""),IF((4-H21)&gt;1,VALUE(4-H21),""))),"]")</f>
        <v>[AlO4]</v>
      </c>
    </row>
    <row r="22" s="4" customFormat="true" ht="14.05" hidden="false" customHeight="false" outlineLevel="0" collapsed="false">
      <c r="A22" s="5" t="n">
        <v>6</v>
      </c>
      <c r="B22" s="5" t="n">
        <v>0</v>
      </c>
      <c r="C22" s="5" t="n">
        <v>1</v>
      </c>
      <c r="D22" s="5" t="n">
        <v>3</v>
      </c>
      <c r="E22" s="5" t="n">
        <v>2</v>
      </c>
      <c r="F22" s="5" t="n">
        <v>1</v>
      </c>
      <c r="G22" s="5" t="n">
        <v>10</v>
      </c>
      <c r="H22" s="5" t="n">
        <v>0</v>
      </c>
      <c r="I22" s="5" t="n">
        <v>1335</v>
      </c>
      <c r="J22" s="5" t="n">
        <v>15</v>
      </c>
      <c r="K22" s="6" t="n">
        <v>89</v>
      </c>
      <c r="L22" s="7" t="n">
        <v>89</v>
      </c>
      <c r="M22" s="5" t="str">
        <f aca="false">IF(K22="no cation","",IF(L22="","non-candidate",""))</f>
        <v/>
      </c>
      <c r="N22" s="5" t="str">
        <f aca="false">IF(M22="","",CONCATENATE("[",IF(M22="","",CONCATENATE("Al",IF(C22+(D22*(1+(C22*3)))&gt;1,VALUE(C22+(D22*(1+(C22*3)))),""),CONCATENATE(IF((E22*(1+(C22*3)))+(C22*H22)&gt;0," O",""),IF((E22*(1+(C22*3)))+(C22*H22)&gt;1,VALUE((E22*(1+(C22*3)))+(C22*H22)),"")),IF(F22=0,"",CONCATENATE("(OH)",IF((F22*(1+(C22*3)))+(C22*(4-H22))&gt;1,VALUE((F22*(1+(C22*3)))+(C22*(4-H22))),""))),IF(G22=0,"",CONCATENATE("(OH2)",IF(G22&gt;1,VALUE(G22),""))))),"]",IF(M22="","",IF(J22&gt;1,(CONCATENATE(VALUE(J22),"+")),"+"))))</f>
        <v/>
      </c>
      <c r="O22" s="5" t="str">
        <f aca="false">IF(C22=0,IF(M22="","",CONCATENATE("[",IF(M22="","",CONCATENATE("Al",IF(D22&gt;1,VALUE(D22),""),IF(E22=0,"",CONCATENATE(" O",IF(E22&gt;1,VALUE(E22),""))),IF(F22=0,"",CONCATENATE("(OH)",IF(F22&gt;1,VALUE(F22),""))),IF(G22=0,"",CONCATENATE("(OH2)",IF(G22&gt;1,VALUE(G22),""))))),"]",IF(M22="","",IF(J22&gt;1,(CONCATENATE(VALUE(J22),"+")),"+")))),CONCATENATE("[",S22,IF(P22&gt;1,VALUE(P22),""),IF((D22*3)&gt;((E22*2)+F22),"+","")," ]",VALUE(4)," ",T22,IF(H22&gt;0,VALUE(H22+1),""),"-"," "))</f>
        <v>[[Al3 O2(OH)(OH2)10]4+ ]4 [Al(OH)4]- </v>
      </c>
      <c r="P22" s="5" t="n">
        <f aca="false">IF((3*D22)-(2*E22)-F22&gt;0, (3*D22)-(2*E22)-F22, 0)</f>
        <v>4</v>
      </c>
      <c r="Q22" s="5" t="n">
        <f aca="false">(27*D22)+(16*(E22+F22+G22))+(F22+(G22*2))</f>
        <v>310</v>
      </c>
      <c r="R22" s="5" t="n">
        <f aca="false">27+(16*(H22+(4-H22)))+(4-H22)</f>
        <v>95</v>
      </c>
      <c r="S22" s="5" t="str">
        <f aca="false">CONCATENATE("[",CONCATENATE("Al",IF(D22&gt;1,VALUE(D22),""),IF(E22=0,"",CONCATENATE(" O",IF(E22&gt;1,VALUE(E22),""))),IF(F22=0,"",CONCATENATE("(OH)",IF(F22&gt;1,VALUE(F22),""))),IF(G22=0,"",CONCATENATE("(OH2)",IF(G22&gt;1,VALUE(G22),"")))),"]")</f>
        <v>[Al3 O2(OH)(OH2)10]</v>
      </c>
      <c r="T22" s="5" t="str">
        <f aca="false">CONCATENATE("[",CONCATENATE("Al",IF(H22=0,"",CONCATENATE("O",IF(H22&gt;1,VALUE(H22),""))),CONCATENATE(IF((4-H22)&gt;0,"(OH)",""),IF((4-H22)&gt;1,VALUE(4-H22),""))),"]")</f>
        <v>[Al(OH)4]</v>
      </c>
    </row>
    <row r="23" s="4" customFormat="true" ht="14.05" hidden="false" customHeight="false" outlineLevel="0" collapsed="false">
      <c r="A23" s="5" t="n">
        <v>6</v>
      </c>
      <c r="B23" s="5" t="n">
        <v>0</v>
      </c>
      <c r="C23" s="5" t="n">
        <v>1</v>
      </c>
      <c r="D23" s="5" t="n">
        <v>3</v>
      </c>
      <c r="E23" s="5" t="n">
        <v>0</v>
      </c>
      <c r="F23" s="5" t="n">
        <v>5</v>
      </c>
      <c r="G23" s="5" t="n">
        <v>8</v>
      </c>
      <c r="H23" s="5" t="n">
        <v>4</v>
      </c>
      <c r="I23" s="5" t="n">
        <v>1331</v>
      </c>
      <c r="J23" s="5" t="n">
        <v>11</v>
      </c>
      <c r="K23" s="6" t="n">
        <v>121</v>
      </c>
      <c r="L23" s="7" t="n">
        <v>121</v>
      </c>
      <c r="M23" s="5" t="str">
        <f aca="false">IF(K23="no cation","",IF(L23="","non-candidate",""))</f>
        <v/>
      </c>
      <c r="N23" s="5" t="str">
        <f aca="false">IF(M23="","",CONCATENATE("[",IF(M23="","",CONCATENATE("Al",IF(C23+(D23*(1+(C23*3)))&gt;1,VALUE(C23+(D23*(1+(C23*3)))),""),CONCATENATE(IF((E23*(1+(C23*3)))+(C23*H23)&gt;0," O",""),IF((E23*(1+(C23*3)))+(C23*H23)&gt;1,VALUE((E23*(1+(C23*3)))+(C23*H23)),"")),IF(F23=0,"",CONCATENATE("(OH)",IF((F23*(1+(C23*3)))+(C23*(4-H23))&gt;1,VALUE((F23*(1+(C23*3)))+(C23*(4-H23))),""))),IF(G23=0,"",CONCATENATE("(OH2)",IF(G23&gt;1,VALUE(G23),""))))),"]",IF(M23="","",IF(J23&gt;1,(CONCATENATE(VALUE(J23),"+")),"+"))))</f>
        <v/>
      </c>
      <c r="O23" s="5" t="str">
        <f aca="false">IF(C23=0,IF(M23="","",CONCATENATE("[",IF(M23="","",CONCATENATE("Al",IF(D23&gt;1,VALUE(D23),""),IF(E23=0,"",CONCATENATE(" O",IF(E23&gt;1,VALUE(E23),""))),IF(F23=0,"",CONCATENATE("(OH)",IF(F23&gt;1,VALUE(F23),""))),IF(G23=0,"",CONCATENATE("(OH2)",IF(G23&gt;1,VALUE(G23),""))))),"]",IF(M23="","",IF(J23&gt;1,(CONCATENATE(VALUE(J23),"+")),"+")))),CONCATENATE("[",S23,IF(P23&gt;1,VALUE(P23),""),IF((D23*3)&gt;((E23*2)+F23),"+","")," ]",VALUE(4)," ",T23,IF(H23&gt;0,VALUE(H23+1),""),"-"," "))</f>
        <v>[[Al3(OH)5(OH2)8]4+ ]4 [AlO4]5- </v>
      </c>
      <c r="P23" s="5" t="n">
        <f aca="false">IF((3*D23)-(2*E23)-F23&gt;0, (3*D23)-(2*E23)-F23, 0)</f>
        <v>4</v>
      </c>
      <c r="Q23" s="5" t="n">
        <f aca="false">(27*D23)+(16*(E23+F23+G23))+(F23+(G23*2))</f>
        <v>310</v>
      </c>
      <c r="R23" s="5" t="n">
        <f aca="false">27+(16*(H23+(4-H23)))+(4-H23)</f>
        <v>91</v>
      </c>
      <c r="S23" s="5" t="str">
        <f aca="false">CONCATENATE("[",CONCATENATE("Al",IF(D23&gt;1,VALUE(D23),""),IF(E23=0,"",CONCATENATE(" O",IF(E23&gt;1,VALUE(E23),""))),IF(F23=0,"",CONCATENATE("(OH)",IF(F23&gt;1,VALUE(F23),""))),IF(G23=0,"",CONCATENATE("(OH2)",IF(G23&gt;1,VALUE(G23),"")))),"]")</f>
        <v>[Al3(OH)5(OH2)8]</v>
      </c>
      <c r="T23" s="5" t="str">
        <f aca="false">CONCATENATE("[",CONCATENATE("Al",IF(H23=0,"",CONCATENATE("O",IF(H23&gt;1,VALUE(H23),""))),CONCATENATE(IF((4-H23)&gt;0,"(OH)",""),IF((4-H23)&gt;1,VALUE(4-H23),""))),"]")</f>
        <v>[AlO4]</v>
      </c>
    </row>
    <row r="24" s="4" customFormat="true" ht="14.05" hidden="false" customHeight="false" outlineLevel="0" collapsed="false">
      <c r="A24" s="5" t="n">
        <v>6</v>
      </c>
      <c r="B24" s="5" t="n">
        <v>0</v>
      </c>
      <c r="C24" s="5" t="n">
        <v>1</v>
      </c>
      <c r="D24" s="5" t="n">
        <v>3</v>
      </c>
      <c r="E24" s="5" t="n">
        <v>0</v>
      </c>
      <c r="F24" s="5" t="n">
        <v>6</v>
      </c>
      <c r="G24" s="5" t="n">
        <v>7</v>
      </c>
      <c r="H24" s="5" t="n">
        <v>0</v>
      </c>
      <c r="I24" s="5" t="n">
        <v>1331</v>
      </c>
      <c r="J24" s="5" t="n">
        <v>11</v>
      </c>
      <c r="K24" s="6" t="n">
        <v>121</v>
      </c>
      <c r="L24" s="7" t="n">
        <v>121</v>
      </c>
      <c r="M24" s="5" t="str">
        <f aca="false">IF(K24="no cation","",IF(L24="","non-candidate",""))</f>
        <v/>
      </c>
      <c r="N24" s="5" t="str">
        <f aca="false">IF(M24="","",CONCATENATE("[",IF(M24="","",CONCATENATE("Al",IF(C24+(D24*(1+(C24*3)))&gt;1,VALUE(C24+(D24*(1+(C24*3)))),""),CONCATENATE(IF((E24*(1+(C24*3)))+(C24*H24)&gt;0," O",""),IF((E24*(1+(C24*3)))+(C24*H24)&gt;1,VALUE((E24*(1+(C24*3)))+(C24*H24)),"")),IF(F24=0,"",CONCATENATE("(OH)",IF((F24*(1+(C24*3)))+(C24*(4-H24))&gt;1,VALUE((F24*(1+(C24*3)))+(C24*(4-H24))),""))),IF(G24=0,"",CONCATENATE("(OH2)",IF(G24&gt;1,VALUE(G24),""))))),"]",IF(M24="","",IF(J24&gt;1,(CONCATENATE(VALUE(J24),"+")),"+"))))</f>
        <v/>
      </c>
      <c r="O24" s="5" t="str">
        <f aca="false">IF(C24=0,IF(M24="","",CONCATENATE("[",IF(M24="","",CONCATENATE("Al",IF(D24&gt;1,VALUE(D24),""),IF(E24=0,"",CONCATENATE(" O",IF(E24&gt;1,VALUE(E24),""))),IF(F24=0,"",CONCATENATE("(OH)",IF(F24&gt;1,VALUE(F24),""))),IF(G24=0,"",CONCATENATE("(OH2)",IF(G24&gt;1,VALUE(G24),""))))),"]",IF(M24="","",IF(J24&gt;1,(CONCATENATE(VALUE(J24),"+")),"+")))),CONCATENATE("[",S24,IF(P24&gt;1,VALUE(P24),""),IF((D24*3)&gt;((E24*2)+F24),"+","")," ]",VALUE(4)," ",T24,IF(H24&gt;0,VALUE(H24+1),""),"-"," "))</f>
        <v>[[Al3(OH)6(OH2)7]3+ ]4 [Al(OH)4]- </v>
      </c>
      <c r="P24" s="5" t="n">
        <f aca="false">IF((3*D24)-(2*E24)-F24&gt;0, (3*D24)-(2*E24)-F24, 0)</f>
        <v>3</v>
      </c>
      <c r="Q24" s="5" t="n">
        <f aca="false">(27*D24)+(16*(E24+F24+G24))+(F24+(G24*2))</f>
        <v>309</v>
      </c>
      <c r="R24" s="5" t="n">
        <f aca="false">27+(16*(H24+(4-H24)))+(4-H24)</f>
        <v>95</v>
      </c>
      <c r="S24" s="5" t="str">
        <f aca="false">CONCATENATE("[",CONCATENATE("Al",IF(D24&gt;1,VALUE(D24),""),IF(E24=0,"",CONCATENATE(" O",IF(E24&gt;1,VALUE(E24),""))),IF(F24=0,"",CONCATENATE("(OH)",IF(F24&gt;1,VALUE(F24),""))),IF(G24=0,"",CONCATENATE("(OH2)",IF(G24&gt;1,VALUE(G24),"")))),"]")</f>
        <v>[Al3(OH)6(OH2)7]</v>
      </c>
      <c r="T24" s="5" t="str">
        <f aca="false">CONCATENATE("[",CONCATENATE("Al",IF(H24=0,"",CONCATENATE("O",IF(H24&gt;1,VALUE(H24),""))),CONCATENATE(IF((4-H24)&gt;0,"(OH)",""),IF((4-H24)&gt;1,VALUE(4-H24),""))),"]")</f>
        <v>[Al(OH)4]</v>
      </c>
    </row>
    <row r="25" s="4" customFormat="true" ht="14.05" hidden="false" customHeight="false" outlineLevel="0" collapsed="false">
      <c r="A25" s="5" t="n">
        <v>6</v>
      </c>
      <c r="B25" s="5" t="n">
        <v>0</v>
      </c>
      <c r="C25" s="5" t="n">
        <v>1</v>
      </c>
      <c r="D25" s="5" t="n">
        <v>3</v>
      </c>
      <c r="E25" s="5" t="n">
        <v>1</v>
      </c>
      <c r="F25" s="5" t="n">
        <v>3</v>
      </c>
      <c r="G25" s="5" t="n">
        <v>9</v>
      </c>
      <c r="H25" s="5" t="n">
        <v>4</v>
      </c>
      <c r="I25" s="5" t="n">
        <v>1331</v>
      </c>
      <c r="J25" s="5" t="n">
        <v>11</v>
      </c>
      <c r="K25" s="6" t="n">
        <v>121</v>
      </c>
      <c r="L25" s="7" t="n">
        <v>121</v>
      </c>
      <c r="M25" s="5" t="str">
        <f aca="false">IF(K25="no cation","",IF(L25="","non-candidate",""))</f>
        <v/>
      </c>
      <c r="N25" s="5" t="str">
        <f aca="false">IF(M25="","",CONCATENATE("[",IF(M25="","",CONCATENATE("Al",IF(C25+(D25*(1+(C25*3)))&gt;1,VALUE(C25+(D25*(1+(C25*3)))),""),CONCATENATE(IF((E25*(1+(C25*3)))+(C25*H25)&gt;0," O",""),IF((E25*(1+(C25*3)))+(C25*H25)&gt;1,VALUE((E25*(1+(C25*3)))+(C25*H25)),"")),IF(F25=0,"",CONCATENATE("(OH)",IF((F25*(1+(C25*3)))+(C25*(4-H25))&gt;1,VALUE((F25*(1+(C25*3)))+(C25*(4-H25))),""))),IF(G25=0,"",CONCATENATE("(OH2)",IF(G25&gt;1,VALUE(G25),""))))),"]",IF(M25="","",IF(J25&gt;1,(CONCATENATE(VALUE(J25),"+")),"+"))))</f>
        <v/>
      </c>
      <c r="O25" s="5" t="str">
        <f aca="false">IF(C25=0,IF(M25="","",CONCATENATE("[",IF(M25="","",CONCATENATE("Al",IF(D25&gt;1,VALUE(D25),""),IF(E25=0,"",CONCATENATE(" O",IF(E25&gt;1,VALUE(E25),""))),IF(F25=0,"",CONCATENATE("(OH)",IF(F25&gt;1,VALUE(F25),""))),IF(G25=0,"",CONCATENATE("(OH2)",IF(G25&gt;1,VALUE(G25),""))))),"]",IF(M25="","",IF(J25&gt;1,(CONCATENATE(VALUE(J25),"+")),"+")))),CONCATENATE("[",S25,IF(P25&gt;1,VALUE(P25),""),IF((D25*3)&gt;((E25*2)+F25),"+","")," ]",VALUE(4)," ",T25,IF(H25&gt;0,VALUE(H25+1),""),"-"," "))</f>
        <v>[[Al3 O(OH)3(OH2)9]4+ ]4 [AlO4]5- </v>
      </c>
      <c r="P25" s="5" t="n">
        <f aca="false">IF((3*D25)-(2*E25)-F25&gt;0, (3*D25)-(2*E25)-F25, 0)</f>
        <v>4</v>
      </c>
      <c r="Q25" s="5" t="n">
        <f aca="false">(27*D25)+(16*(E25+F25+G25))+(F25+(G25*2))</f>
        <v>310</v>
      </c>
      <c r="R25" s="5" t="n">
        <f aca="false">27+(16*(H25+(4-H25)))+(4-H25)</f>
        <v>91</v>
      </c>
      <c r="S25" s="5" t="str">
        <f aca="false">CONCATENATE("[",CONCATENATE("Al",IF(D25&gt;1,VALUE(D25),""),IF(E25=0,"",CONCATENATE(" O",IF(E25&gt;1,VALUE(E25),""))),IF(F25=0,"",CONCATENATE("(OH)",IF(F25&gt;1,VALUE(F25),""))),IF(G25=0,"",CONCATENATE("(OH2)",IF(G25&gt;1,VALUE(G25),"")))),"]")</f>
        <v>[Al3 O(OH)3(OH2)9]</v>
      </c>
      <c r="T25" s="5" t="str">
        <f aca="false">CONCATENATE("[",CONCATENATE("Al",IF(H25=0,"",CONCATENATE("O",IF(H25&gt;1,VALUE(H25),""))),CONCATENATE(IF((4-H25)&gt;0,"(OH)",""),IF((4-H25)&gt;1,VALUE(4-H25),""))),"]")</f>
        <v>[AlO4]</v>
      </c>
    </row>
    <row r="26" s="4" customFormat="true" ht="14.05" hidden="false" customHeight="false" outlineLevel="0" collapsed="false">
      <c r="A26" s="5" t="n">
        <v>6</v>
      </c>
      <c r="B26" s="5" t="n">
        <v>0</v>
      </c>
      <c r="C26" s="5" t="n">
        <v>1</v>
      </c>
      <c r="D26" s="5" t="n">
        <v>3</v>
      </c>
      <c r="E26" s="5" t="n">
        <v>1</v>
      </c>
      <c r="F26" s="5" t="n">
        <v>4</v>
      </c>
      <c r="G26" s="5" t="n">
        <v>8</v>
      </c>
      <c r="H26" s="5" t="n">
        <v>0</v>
      </c>
      <c r="I26" s="5" t="n">
        <v>1331</v>
      </c>
      <c r="J26" s="5" t="n">
        <v>11</v>
      </c>
      <c r="K26" s="6" t="n">
        <v>121</v>
      </c>
      <c r="L26" s="7" t="n">
        <v>121</v>
      </c>
      <c r="M26" s="5" t="str">
        <f aca="false">IF(K26="no cation","",IF(L26="","non-candidate",""))</f>
        <v/>
      </c>
      <c r="N26" s="5" t="str">
        <f aca="false">IF(M26="","",CONCATENATE("[",IF(M26="","",CONCATENATE("Al",IF(C26+(D26*(1+(C26*3)))&gt;1,VALUE(C26+(D26*(1+(C26*3)))),""),CONCATENATE(IF((E26*(1+(C26*3)))+(C26*H26)&gt;0," O",""),IF((E26*(1+(C26*3)))+(C26*H26)&gt;1,VALUE((E26*(1+(C26*3)))+(C26*H26)),"")),IF(F26=0,"",CONCATENATE("(OH)",IF((F26*(1+(C26*3)))+(C26*(4-H26))&gt;1,VALUE((F26*(1+(C26*3)))+(C26*(4-H26))),""))),IF(G26=0,"",CONCATENATE("(OH2)",IF(G26&gt;1,VALUE(G26),""))))),"]",IF(M26="","",IF(J26&gt;1,(CONCATENATE(VALUE(J26),"+")),"+"))))</f>
        <v/>
      </c>
      <c r="O26" s="5" t="str">
        <f aca="false">IF(C26=0,IF(M26="","",CONCATENATE("[",IF(M26="","",CONCATENATE("Al",IF(D26&gt;1,VALUE(D26),""),IF(E26=0,"",CONCATENATE(" O",IF(E26&gt;1,VALUE(E26),""))),IF(F26=0,"",CONCATENATE("(OH)",IF(F26&gt;1,VALUE(F26),""))),IF(G26=0,"",CONCATENATE("(OH2)",IF(G26&gt;1,VALUE(G26),""))))),"]",IF(M26="","",IF(J26&gt;1,(CONCATENATE(VALUE(J26),"+")),"+")))),CONCATENATE("[",S26,IF(P26&gt;1,VALUE(P26),""),IF((D26*3)&gt;((E26*2)+F26),"+","")," ]",VALUE(4)," ",T26,IF(H26&gt;0,VALUE(H26+1),""),"-"," "))</f>
        <v>[[Al3 O(OH)4(OH2)8]3+ ]4 [Al(OH)4]- </v>
      </c>
      <c r="P26" s="5" t="n">
        <f aca="false">IF((3*D26)-(2*E26)-F26&gt;0, (3*D26)-(2*E26)-F26, 0)</f>
        <v>3</v>
      </c>
      <c r="Q26" s="5" t="n">
        <f aca="false">(27*D26)+(16*(E26+F26+G26))+(F26+(G26*2))</f>
        <v>309</v>
      </c>
      <c r="R26" s="5" t="n">
        <f aca="false">27+(16*(H26+(4-H26)))+(4-H26)</f>
        <v>95</v>
      </c>
      <c r="S26" s="5" t="str">
        <f aca="false">CONCATENATE("[",CONCATENATE("Al",IF(D26&gt;1,VALUE(D26),""),IF(E26=0,"",CONCATENATE(" O",IF(E26&gt;1,VALUE(E26),""))),IF(F26=0,"",CONCATENATE("(OH)",IF(F26&gt;1,VALUE(F26),""))),IF(G26=0,"",CONCATENATE("(OH2)",IF(G26&gt;1,VALUE(G26),"")))),"]")</f>
        <v>[Al3 O(OH)4(OH2)8]</v>
      </c>
      <c r="T26" s="5" t="str">
        <f aca="false">CONCATENATE("[",CONCATENATE("Al",IF(H26=0,"",CONCATENATE("O",IF(H26&gt;1,VALUE(H26),""))),CONCATENATE(IF((4-H26)&gt;0,"(OH)",""),IF((4-H26)&gt;1,VALUE(4-H26),""))),"]")</f>
        <v>[Al(OH)4]</v>
      </c>
    </row>
    <row r="27" s="4" customFormat="true" ht="14.05" hidden="false" customHeight="false" outlineLevel="0" collapsed="false">
      <c r="A27" s="5" t="n">
        <v>6</v>
      </c>
      <c r="B27" s="5" t="n">
        <v>0</v>
      </c>
      <c r="C27" s="5" t="n">
        <v>1</v>
      </c>
      <c r="D27" s="5" t="n">
        <v>3</v>
      </c>
      <c r="E27" s="5" t="n">
        <v>2</v>
      </c>
      <c r="F27" s="5" t="n">
        <v>1</v>
      </c>
      <c r="G27" s="5" t="n">
        <v>10</v>
      </c>
      <c r="H27" s="5" t="n">
        <v>4</v>
      </c>
      <c r="I27" s="5" t="n">
        <v>1331</v>
      </c>
      <c r="J27" s="5" t="n">
        <v>11</v>
      </c>
      <c r="K27" s="6" t="n">
        <v>121</v>
      </c>
      <c r="L27" s="7" t="n">
        <v>121</v>
      </c>
      <c r="M27" s="5" t="str">
        <f aca="false">IF(K27="no cation","",IF(L27="","non-candidate",""))</f>
        <v/>
      </c>
      <c r="N27" s="5" t="str">
        <f aca="false">IF(M27="","",CONCATENATE("[",IF(M27="","",CONCATENATE("Al",IF(C27+(D27*(1+(C27*3)))&gt;1,VALUE(C27+(D27*(1+(C27*3)))),""),CONCATENATE(IF((E27*(1+(C27*3)))+(C27*H27)&gt;0," O",""),IF((E27*(1+(C27*3)))+(C27*H27)&gt;1,VALUE((E27*(1+(C27*3)))+(C27*H27)),"")),IF(F27=0,"",CONCATENATE("(OH)",IF((F27*(1+(C27*3)))+(C27*(4-H27))&gt;1,VALUE((F27*(1+(C27*3)))+(C27*(4-H27))),""))),IF(G27=0,"",CONCATENATE("(OH2)",IF(G27&gt;1,VALUE(G27),""))))),"]",IF(M27="","",IF(J27&gt;1,(CONCATENATE(VALUE(J27),"+")),"+"))))</f>
        <v/>
      </c>
      <c r="O27" s="5" t="str">
        <f aca="false">IF(C27=0,IF(M27="","",CONCATENATE("[",IF(M27="","",CONCATENATE("Al",IF(D27&gt;1,VALUE(D27),""),IF(E27=0,"",CONCATENATE(" O",IF(E27&gt;1,VALUE(E27),""))),IF(F27=0,"",CONCATENATE("(OH)",IF(F27&gt;1,VALUE(F27),""))),IF(G27=0,"",CONCATENATE("(OH2)",IF(G27&gt;1,VALUE(G27),""))))),"]",IF(M27="","",IF(J27&gt;1,(CONCATENATE(VALUE(J27),"+")),"+")))),CONCATENATE("[",S27,IF(P27&gt;1,VALUE(P27),""),IF((D27*3)&gt;((E27*2)+F27),"+","")," ]",VALUE(4)," ",T27,IF(H27&gt;0,VALUE(H27+1),""),"-"," "))</f>
        <v>[[Al3 O2(OH)(OH2)10]4+ ]4 [AlO4]5- </v>
      </c>
      <c r="P27" s="5" t="n">
        <f aca="false">IF((3*D27)-(2*E27)-F27&gt;0, (3*D27)-(2*E27)-F27, 0)</f>
        <v>4</v>
      </c>
      <c r="Q27" s="5" t="n">
        <f aca="false">(27*D27)+(16*(E27+F27+G27))+(F27+(G27*2))</f>
        <v>310</v>
      </c>
      <c r="R27" s="5" t="n">
        <f aca="false">27+(16*(H27+(4-H27)))+(4-H27)</f>
        <v>91</v>
      </c>
      <c r="S27" s="5" t="str">
        <f aca="false">CONCATENATE("[",CONCATENATE("Al",IF(D27&gt;1,VALUE(D27),""),IF(E27=0,"",CONCATENATE(" O",IF(E27&gt;1,VALUE(E27),""))),IF(F27=0,"",CONCATENATE("(OH)",IF(F27&gt;1,VALUE(F27),""))),IF(G27=0,"",CONCATENATE("(OH2)",IF(G27&gt;1,VALUE(G27),"")))),"]")</f>
        <v>[Al3 O2(OH)(OH2)10]</v>
      </c>
      <c r="T27" s="5" t="str">
        <f aca="false">CONCATENATE("[",CONCATENATE("Al",IF(H27=0,"",CONCATENATE("O",IF(H27&gt;1,VALUE(H27),""))),CONCATENATE(IF((4-H27)&gt;0,"(OH)",""),IF((4-H27)&gt;1,VALUE(4-H27),""))),"]")</f>
        <v>[AlO4]</v>
      </c>
    </row>
    <row r="28" s="4" customFormat="true" ht="14.05" hidden="false" customHeight="false" outlineLevel="0" collapsed="false">
      <c r="A28" s="5" t="n">
        <v>6</v>
      </c>
      <c r="B28" s="5" t="n">
        <v>0</v>
      </c>
      <c r="C28" s="5" t="n">
        <v>1</v>
      </c>
      <c r="D28" s="5" t="n">
        <v>3</v>
      </c>
      <c r="E28" s="5" t="n">
        <v>2</v>
      </c>
      <c r="F28" s="5" t="n">
        <v>2</v>
      </c>
      <c r="G28" s="5" t="n">
        <v>9</v>
      </c>
      <c r="H28" s="5" t="n">
        <v>0</v>
      </c>
      <c r="I28" s="5" t="n">
        <v>1331</v>
      </c>
      <c r="J28" s="5" t="n">
        <v>11</v>
      </c>
      <c r="K28" s="6" t="n">
        <v>121</v>
      </c>
      <c r="L28" s="7" t="n">
        <v>121</v>
      </c>
      <c r="M28" s="5" t="str">
        <f aca="false">IF(K28="no cation","",IF(L28="","non-candidate",""))</f>
        <v/>
      </c>
      <c r="N28" s="5" t="str">
        <f aca="false">IF(M28="","",CONCATENATE("[",IF(M28="","",CONCATENATE("Al",IF(C28+(D28*(1+(C28*3)))&gt;1,VALUE(C28+(D28*(1+(C28*3)))),""),CONCATENATE(IF((E28*(1+(C28*3)))+(C28*H28)&gt;0," O",""),IF((E28*(1+(C28*3)))+(C28*H28)&gt;1,VALUE((E28*(1+(C28*3)))+(C28*H28)),"")),IF(F28=0,"",CONCATENATE("(OH)",IF((F28*(1+(C28*3)))+(C28*(4-H28))&gt;1,VALUE((F28*(1+(C28*3)))+(C28*(4-H28))),""))),IF(G28=0,"",CONCATENATE("(OH2)",IF(G28&gt;1,VALUE(G28),""))))),"]",IF(M28="","",IF(J28&gt;1,(CONCATENATE(VALUE(J28),"+")),"+"))))</f>
        <v/>
      </c>
      <c r="O28" s="5" t="str">
        <f aca="false">IF(C28=0,IF(M28="","",CONCATENATE("[",IF(M28="","",CONCATENATE("Al",IF(D28&gt;1,VALUE(D28),""),IF(E28=0,"",CONCATENATE(" O",IF(E28&gt;1,VALUE(E28),""))),IF(F28=0,"",CONCATENATE("(OH)",IF(F28&gt;1,VALUE(F28),""))),IF(G28=0,"",CONCATENATE("(OH2)",IF(G28&gt;1,VALUE(G28),""))))),"]",IF(M28="","",IF(J28&gt;1,(CONCATENATE(VALUE(J28),"+")),"+")))),CONCATENATE("[",S28,IF(P28&gt;1,VALUE(P28),""),IF((D28*3)&gt;((E28*2)+F28),"+","")," ]",VALUE(4)," ",T28,IF(H28&gt;0,VALUE(H28+1),""),"-"," "))</f>
        <v>[[Al3 O2(OH)2(OH2)9]3+ ]4 [Al(OH)4]- </v>
      </c>
      <c r="P28" s="5" t="n">
        <f aca="false">IF((3*D28)-(2*E28)-F28&gt;0, (3*D28)-(2*E28)-F28, 0)</f>
        <v>3</v>
      </c>
      <c r="Q28" s="5" t="n">
        <f aca="false">(27*D28)+(16*(E28+F28+G28))+(F28+(G28*2))</f>
        <v>309</v>
      </c>
      <c r="R28" s="5" t="n">
        <f aca="false">27+(16*(H28+(4-H28)))+(4-H28)</f>
        <v>95</v>
      </c>
      <c r="S28" s="5" t="str">
        <f aca="false">CONCATENATE("[",CONCATENATE("Al",IF(D28&gt;1,VALUE(D28),""),IF(E28=0,"",CONCATENATE(" O",IF(E28&gt;1,VALUE(E28),""))),IF(F28=0,"",CONCATENATE("(OH)",IF(F28&gt;1,VALUE(F28),""))),IF(G28=0,"",CONCATENATE("(OH2)",IF(G28&gt;1,VALUE(G28),"")))),"]")</f>
        <v>[Al3 O2(OH)2(OH2)9]</v>
      </c>
      <c r="T28" s="5" t="str">
        <f aca="false">CONCATENATE("[",CONCATENATE("Al",IF(H28=0,"",CONCATENATE("O",IF(H28&gt;1,VALUE(H28),""))),CONCATENATE(IF((4-H28)&gt;0,"(OH)",""),IF((4-H28)&gt;1,VALUE(4-H28),""))),"]")</f>
        <v>[Al(OH)4]</v>
      </c>
    </row>
    <row r="29" s="4" customFormat="true" ht="14.05" hidden="false" customHeight="false" outlineLevel="0" collapsed="false">
      <c r="A29" s="5" t="n">
        <v>6</v>
      </c>
      <c r="B29" s="5" t="n">
        <v>0</v>
      </c>
      <c r="C29" s="5" t="n">
        <v>1</v>
      </c>
      <c r="D29" s="5" t="n">
        <v>3</v>
      </c>
      <c r="E29" s="5" t="n">
        <v>3</v>
      </c>
      <c r="F29" s="5" t="n">
        <v>0</v>
      </c>
      <c r="G29" s="5" t="n">
        <v>10</v>
      </c>
      <c r="H29" s="5" t="n">
        <v>0</v>
      </c>
      <c r="I29" s="5" t="n">
        <v>1331</v>
      </c>
      <c r="J29" s="5" t="n">
        <v>11</v>
      </c>
      <c r="K29" s="6" t="n">
        <v>121</v>
      </c>
      <c r="L29" s="7" t="n">
        <v>121</v>
      </c>
      <c r="M29" s="5" t="str">
        <f aca="false">IF(K29="no cation","",IF(L29="","non-candidate",""))</f>
        <v/>
      </c>
      <c r="N29" s="5" t="str">
        <f aca="false">IF(M29="","",CONCATENATE("[",IF(M29="","",CONCATENATE("Al",IF(C29+(D29*(1+(C29*3)))&gt;1,VALUE(C29+(D29*(1+(C29*3)))),""),CONCATENATE(IF((E29*(1+(C29*3)))+(C29*H29)&gt;0," O",""),IF((E29*(1+(C29*3)))+(C29*H29)&gt;1,VALUE((E29*(1+(C29*3)))+(C29*H29)),"")),IF(F29=0,"",CONCATENATE("(OH)",IF((F29*(1+(C29*3)))+(C29*(4-H29))&gt;1,VALUE((F29*(1+(C29*3)))+(C29*(4-H29))),""))),IF(G29=0,"",CONCATENATE("(OH2)",IF(G29&gt;1,VALUE(G29),""))))),"]",IF(M29="","",IF(J29&gt;1,(CONCATENATE(VALUE(J29),"+")),"+"))))</f>
        <v/>
      </c>
      <c r="O29" s="5" t="str">
        <f aca="false">IF(C29=0,IF(M29="","",CONCATENATE("[",IF(M29="","",CONCATENATE("Al",IF(D29&gt;1,VALUE(D29),""),IF(E29=0,"",CONCATENATE(" O",IF(E29&gt;1,VALUE(E29),""))),IF(F29=0,"",CONCATENATE("(OH)",IF(F29&gt;1,VALUE(F29),""))),IF(G29=0,"",CONCATENATE("(OH2)",IF(G29&gt;1,VALUE(G29),""))))),"]",IF(M29="","",IF(J29&gt;1,(CONCATENATE(VALUE(J29),"+")),"+")))),CONCATENATE("[",S29,IF(P29&gt;1,VALUE(P29),""),IF((D29*3)&gt;((E29*2)+F29),"+","")," ]",VALUE(4)," ",T29,IF(H29&gt;0,VALUE(H29+1),""),"-"," "))</f>
        <v>[[Al3 O3(OH2)10]3+ ]4 [Al(OH)4]- </v>
      </c>
      <c r="P29" s="5" t="n">
        <f aca="false">IF((3*D29)-(2*E29)-F29&gt;0, (3*D29)-(2*E29)-F29, 0)</f>
        <v>3</v>
      </c>
      <c r="Q29" s="5" t="n">
        <f aca="false">(27*D29)+(16*(E29+F29+G29))+(F29+(G29*2))</f>
        <v>309</v>
      </c>
      <c r="R29" s="5" t="n">
        <f aca="false">27+(16*(H29+(4-H29)))+(4-H29)</f>
        <v>95</v>
      </c>
      <c r="S29" s="5" t="str">
        <f aca="false">CONCATENATE("[",CONCATENATE("Al",IF(D29&gt;1,VALUE(D29),""),IF(E29=0,"",CONCATENATE(" O",IF(E29&gt;1,VALUE(E29),""))),IF(F29=0,"",CONCATENATE("(OH)",IF(F29&gt;1,VALUE(F29),""))),IF(G29=0,"",CONCATENATE("(OH2)",IF(G29&gt;1,VALUE(G29),"")))),"]")</f>
        <v>[Al3 O3(OH2)10]</v>
      </c>
      <c r="T29" s="5" t="str">
        <f aca="false">CONCATENATE("[",CONCATENATE("Al",IF(H29=0,"",CONCATENATE("O",IF(H29&gt;1,VALUE(H29),""))),CONCATENATE(IF((4-H29)&gt;0,"(OH)",""),IF((4-H29)&gt;1,VALUE(4-H29),""))),"]")</f>
        <v>[Al(OH)4]</v>
      </c>
    </row>
    <row r="30" s="4" customFormat="true" ht="14.05" hidden="false" customHeight="false" outlineLevel="0" collapsed="false">
      <c r="A30" s="5" t="n">
        <v>6</v>
      </c>
      <c r="B30" s="5" t="n">
        <v>0</v>
      </c>
      <c r="C30" s="5" t="n">
        <v>1</v>
      </c>
      <c r="D30" s="5" t="n">
        <v>3</v>
      </c>
      <c r="E30" s="5" t="n">
        <v>0</v>
      </c>
      <c r="F30" s="5" t="n">
        <v>6</v>
      </c>
      <c r="G30" s="5" t="n">
        <v>7</v>
      </c>
      <c r="H30" s="5" t="n">
        <v>4</v>
      </c>
      <c r="I30" s="5" t="n">
        <v>1327</v>
      </c>
      <c r="J30" s="5" t="n">
        <v>7</v>
      </c>
      <c r="K30" s="6" t="n">
        <v>189.571428571429</v>
      </c>
      <c r="L30" s="7" t="n">
        <v>189.571428571429</v>
      </c>
      <c r="M30" s="5" t="str">
        <f aca="false">IF(K30="no cation","",IF(L30="","non-candidate",""))</f>
        <v/>
      </c>
      <c r="N30" s="5" t="str">
        <f aca="false">IF(M30="","",CONCATENATE("[",IF(M30="","",CONCATENATE("Al",IF(C30+(D30*(1+(C30*3)))&gt;1,VALUE(C30+(D30*(1+(C30*3)))),""),CONCATENATE(IF((E30*(1+(C30*3)))+(C30*H30)&gt;0," O",""),IF((E30*(1+(C30*3)))+(C30*H30)&gt;1,VALUE((E30*(1+(C30*3)))+(C30*H30)),"")),IF(F30=0,"",CONCATENATE("(OH)",IF((F30*(1+(C30*3)))+(C30*(4-H30))&gt;1,VALUE((F30*(1+(C30*3)))+(C30*(4-H30))),""))),IF(G30=0,"",CONCATENATE("(OH2)",IF(G30&gt;1,VALUE(G30),""))))),"]",IF(M30="","",IF(J30&gt;1,(CONCATENATE(VALUE(J30),"+")),"+"))))</f>
        <v/>
      </c>
      <c r="O30" s="5" t="str">
        <f aca="false">IF(C30=0,IF(M30="","",CONCATENATE("[",IF(M30="","",CONCATENATE("Al",IF(D30&gt;1,VALUE(D30),""),IF(E30=0,"",CONCATENATE(" O",IF(E30&gt;1,VALUE(E30),""))),IF(F30=0,"",CONCATENATE("(OH)",IF(F30&gt;1,VALUE(F30),""))),IF(G30=0,"",CONCATENATE("(OH2)",IF(G30&gt;1,VALUE(G30),""))))),"]",IF(M30="","",IF(J30&gt;1,(CONCATENATE(VALUE(J30),"+")),"+")))),CONCATENATE("[",S30,IF(P30&gt;1,VALUE(P30),""),IF((D30*3)&gt;((E30*2)+F30),"+","")," ]",VALUE(4)," ",T30,IF(H30&gt;0,VALUE(H30+1),""),"-"," "))</f>
        <v>[[Al3(OH)6(OH2)7]3+ ]4 [AlO4]5- </v>
      </c>
      <c r="P30" s="5" t="n">
        <f aca="false">IF((3*D30)-(2*E30)-F30&gt;0, (3*D30)-(2*E30)-F30, 0)</f>
        <v>3</v>
      </c>
      <c r="Q30" s="5" t="n">
        <f aca="false">(27*D30)+(16*(E30+F30+G30))+(F30+(G30*2))</f>
        <v>309</v>
      </c>
      <c r="R30" s="5" t="n">
        <f aca="false">27+(16*(H30+(4-H30)))+(4-H30)</f>
        <v>91</v>
      </c>
      <c r="S30" s="5" t="str">
        <f aca="false">CONCATENATE("[",CONCATENATE("Al",IF(D30&gt;1,VALUE(D30),""),IF(E30=0,"",CONCATENATE(" O",IF(E30&gt;1,VALUE(E30),""))),IF(F30=0,"",CONCATENATE("(OH)",IF(F30&gt;1,VALUE(F30),""))),IF(G30=0,"",CONCATENATE("(OH2)",IF(G30&gt;1,VALUE(G30),"")))),"]")</f>
        <v>[Al3(OH)6(OH2)7]</v>
      </c>
      <c r="T30" s="5" t="str">
        <f aca="false">CONCATENATE("[",CONCATENATE("Al",IF(H30=0,"",CONCATENATE("O",IF(H30&gt;1,VALUE(H30),""))),CONCATENATE(IF((4-H30)&gt;0,"(OH)",""),IF((4-H30)&gt;1,VALUE(4-H30),""))),"]")</f>
        <v>[AlO4]</v>
      </c>
    </row>
    <row r="31" s="4" customFormat="true" ht="14.05" hidden="false" customHeight="false" outlineLevel="0" collapsed="false">
      <c r="A31" s="5" t="n">
        <v>6</v>
      </c>
      <c r="B31" s="5" t="n">
        <v>0</v>
      </c>
      <c r="C31" s="5" t="n">
        <v>1</v>
      </c>
      <c r="D31" s="5" t="n">
        <v>3</v>
      </c>
      <c r="E31" s="5" t="n">
        <v>0</v>
      </c>
      <c r="F31" s="5" t="n">
        <v>7</v>
      </c>
      <c r="G31" s="5" t="n">
        <v>6</v>
      </c>
      <c r="H31" s="5" t="n">
        <v>0</v>
      </c>
      <c r="I31" s="5" t="n">
        <v>1327</v>
      </c>
      <c r="J31" s="5" t="n">
        <v>7</v>
      </c>
      <c r="K31" s="6" t="n">
        <v>189.571428571429</v>
      </c>
      <c r="L31" s="7" t="n">
        <v>189.571428571429</v>
      </c>
      <c r="M31" s="5" t="str">
        <f aca="false">IF(K31="no cation","",IF(L31="","non-candidate",""))</f>
        <v/>
      </c>
      <c r="N31" s="5" t="str">
        <f aca="false">IF(M31="","",CONCATENATE("[",IF(M31="","",CONCATENATE("Al",IF(C31+(D31*(1+(C31*3)))&gt;1,VALUE(C31+(D31*(1+(C31*3)))),""),CONCATENATE(IF((E31*(1+(C31*3)))+(C31*H31)&gt;0," O",""),IF((E31*(1+(C31*3)))+(C31*H31)&gt;1,VALUE((E31*(1+(C31*3)))+(C31*H31)),"")),IF(F31=0,"",CONCATENATE("(OH)",IF((F31*(1+(C31*3)))+(C31*(4-H31))&gt;1,VALUE((F31*(1+(C31*3)))+(C31*(4-H31))),""))),IF(G31=0,"",CONCATENATE("(OH2)",IF(G31&gt;1,VALUE(G31),""))))),"]",IF(M31="","",IF(J31&gt;1,(CONCATENATE(VALUE(J31),"+")),"+"))))</f>
        <v/>
      </c>
      <c r="O31" s="5" t="str">
        <f aca="false">IF(C31=0,IF(M31="","",CONCATENATE("[",IF(M31="","",CONCATENATE("Al",IF(D31&gt;1,VALUE(D31),""),IF(E31=0,"",CONCATENATE(" O",IF(E31&gt;1,VALUE(E31),""))),IF(F31=0,"",CONCATENATE("(OH)",IF(F31&gt;1,VALUE(F31),""))),IF(G31=0,"",CONCATENATE("(OH2)",IF(G31&gt;1,VALUE(G31),""))))),"]",IF(M31="","",IF(J31&gt;1,(CONCATENATE(VALUE(J31),"+")),"+")))),CONCATENATE("[",S31,IF(P31&gt;1,VALUE(P31),""),IF((D31*3)&gt;((E31*2)+F31),"+","")," ]",VALUE(4)," ",T31,IF(H31&gt;0,VALUE(H31+1),""),"-"," "))</f>
        <v>[[Al3(OH)7(OH2)6]2+ ]4 [Al(OH)4]- </v>
      </c>
      <c r="P31" s="5" t="n">
        <f aca="false">IF((3*D31)-(2*E31)-F31&gt;0, (3*D31)-(2*E31)-F31, 0)</f>
        <v>2</v>
      </c>
      <c r="Q31" s="5" t="n">
        <f aca="false">(27*D31)+(16*(E31+F31+G31))+(F31+(G31*2))</f>
        <v>308</v>
      </c>
      <c r="R31" s="5" t="n">
        <f aca="false">27+(16*(H31+(4-H31)))+(4-H31)</f>
        <v>95</v>
      </c>
      <c r="S31" s="5" t="str">
        <f aca="false">CONCATENATE("[",CONCATENATE("Al",IF(D31&gt;1,VALUE(D31),""),IF(E31=0,"",CONCATENATE(" O",IF(E31&gt;1,VALUE(E31),""))),IF(F31=0,"",CONCATENATE("(OH)",IF(F31&gt;1,VALUE(F31),""))),IF(G31=0,"",CONCATENATE("(OH2)",IF(G31&gt;1,VALUE(G31),"")))),"]")</f>
        <v>[Al3(OH)7(OH2)6]</v>
      </c>
      <c r="T31" s="5" t="str">
        <f aca="false">CONCATENATE("[",CONCATENATE("Al",IF(H31=0,"",CONCATENATE("O",IF(H31&gt;1,VALUE(H31),""))),CONCATENATE(IF((4-H31)&gt;0,"(OH)",""),IF((4-H31)&gt;1,VALUE(4-H31),""))),"]")</f>
        <v>[Al(OH)4]</v>
      </c>
    </row>
    <row r="32" s="4" customFormat="true" ht="14.05" hidden="false" customHeight="false" outlineLevel="0" collapsed="false">
      <c r="A32" s="5" t="n">
        <v>6</v>
      </c>
      <c r="B32" s="5" t="n">
        <v>0</v>
      </c>
      <c r="C32" s="5" t="n">
        <v>1</v>
      </c>
      <c r="D32" s="5" t="n">
        <v>3</v>
      </c>
      <c r="E32" s="5" t="n">
        <v>1</v>
      </c>
      <c r="F32" s="5" t="n">
        <v>4</v>
      </c>
      <c r="G32" s="5" t="n">
        <v>8</v>
      </c>
      <c r="H32" s="5" t="n">
        <v>4</v>
      </c>
      <c r="I32" s="5" t="n">
        <v>1327</v>
      </c>
      <c r="J32" s="5" t="n">
        <v>7</v>
      </c>
      <c r="K32" s="6" t="n">
        <v>189.571428571429</v>
      </c>
      <c r="L32" s="7" t="n">
        <v>189.571428571429</v>
      </c>
      <c r="M32" s="5" t="str">
        <f aca="false">IF(K32="no cation","",IF(L32="","non-candidate",""))</f>
        <v/>
      </c>
      <c r="N32" s="5" t="str">
        <f aca="false">IF(M32="","",CONCATENATE("[",IF(M32="","",CONCATENATE("Al",IF(C32+(D32*(1+(C32*3)))&gt;1,VALUE(C32+(D32*(1+(C32*3)))),""),CONCATENATE(IF((E32*(1+(C32*3)))+(C32*H32)&gt;0," O",""),IF((E32*(1+(C32*3)))+(C32*H32)&gt;1,VALUE((E32*(1+(C32*3)))+(C32*H32)),"")),IF(F32=0,"",CONCATENATE("(OH)",IF((F32*(1+(C32*3)))+(C32*(4-H32))&gt;1,VALUE((F32*(1+(C32*3)))+(C32*(4-H32))),""))),IF(G32=0,"",CONCATENATE("(OH2)",IF(G32&gt;1,VALUE(G32),""))))),"]",IF(M32="","",IF(J32&gt;1,(CONCATENATE(VALUE(J32),"+")),"+"))))</f>
        <v/>
      </c>
      <c r="O32" s="5" t="str">
        <f aca="false">IF(C32=0,IF(M32="","",CONCATENATE("[",IF(M32="","",CONCATENATE("Al",IF(D32&gt;1,VALUE(D32),""),IF(E32=0,"",CONCATENATE(" O",IF(E32&gt;1,VALUE(E32),""))),IF(F32=0,"",CONCATENATE("(OH)",IF(F32&gt;1,VALUE(F32),""))),IF(G32=0,"",CONCATENATE("(OH2)",IF(G32&gt;1,VALUE(G32),""))))),"]",IF(M32="","",IF(J32&gt;1,(CONCATENATE(VALUE(J32),"+")),"+")))),CONCATENATE("[",S32,IF(P32&gt;1,VALUE(P32),""),IF((D32*3)&gt;((E32*2)+F32),"+","")," ]",VALUE(4)," ",T32,IF(H32&gt;0,VALUE(H32+1),""),"-"," "))</f>
        <v>[[Al3 O(OH)4(OH2)8]3+ ]4 [AlO4]5- </v>
      </c>
      <c r="P32" s="5" t="n">
        <f aca="false">IF((3*D32)-(2*E32)-F32&gt;0, (3*D32)-(2*E32)-F32, 0)</f>
        <v>3</v>
      </c>
      <c r="Q32" s="5" t="n">
        <f aca="false">(27*D32)+(16*(E32+F32+G32))+(F32+(G32*2))</f>
        <v>309</v>
      </c>
      <c r="R32" s="5" t="n">
        <f aca="false">27+(16*(H32+(4-H32)))+(4-H32)</f>
        <v>91</v>
      </c>
      <c r="S32" s="5" t="str">
        <f aca="false">CONCATENATE("[",CONCATENATE("Al",IF(D32&gt;1,VALUE(D32),""),IF(E32=0,"",CONCATENATE(" O",IF(E32&gt;1,VALUE(E32),""))),IF(F32=0,"",CONCATENATE("(OH)",IF(F32&gt;1,VALUE(F32),""))),IF(G32=0,"",CONCATENATE("(OH2)",IF(G32&gt;1,VALUE(G32),"")))),"]")</f>
        <v>[Al3 O(OH)4(OH2)8]</v>
      </c>
      <c r="T32" s="5" t="str">
        <f aca="false">CONCATENATE("[",CONCATENATE("Al",IF(H32=0,"",CONCATENATE("O",IF(H32&gt;1,VALUE(H32),""))),CONCATENATE(IF((4-H32)&gt;0,"(OH)",""),IF((4-H32)&gt;1,VALUE(4-H32),""))),"]")</f>
        <v>[AlO4]</v>
      </c>
    </row>
    <row r="33" s="4" customFormat="true" ht="14.05" hidden="false" customHeight="false" outlineLevel="0" collapsed="false">
      <c r="A33" s="5" t="n">
        <v>6</v>
      </c>
      <c r="B33" s="5" t="n">
        <v>0</v>
      </c>
      <c r="C33" s="5" t="n">
        <v>1</v>
      </c>
      <c r="D33" s="5" t="n">
        <v>3</v>
      </c>
      <c r="E33" s="5" t="n">
        <v>1</v>
      </c>
      <c r="F33" s="5" t="n">
        <v>5</v>
      </c>
      <c r="G33" s="5" t="n">
        <v>7</v>
      </c>
      <c r="H33" s="5" t="n">
        <v>0</v>
      </c>
      <c r="I33" s="5" t="n">
        <v>1327</v>
      </c>
      <c r="J33" s="5" t="n">
        <v>7</v>
      </c>
      <c r="K33" s="6" t="n">
        <v>189.571428571429</v>
      </c>
      <c r="L33" s="7" t="n">
        <v>189.571428571429</v>
      </c>
      <c r="M33" s="5" t="str">
        <f aca="false">IF(K33="no cation","",IF(L33="","non-candidate",""))</f>
        <v/>
      </c>
      <c r="N33" s="5" t="str">
        <f aca="false">IF(M33="","",CONCATENATE("[",IF(M33="","",CONCATENATE("Al",IF(C33+(D33*(1+(C33*3)))&gt;1,VALUE(C33+(D33*(1+(C33*3)))),""),CONCATENATE(IF((E33*(1+(C33*3)))+(C33*H33)&gt;0," O",""),IF((E33*(1+(C33*3)))+(C33*H33)&gt;1,VALUE((E33*(1+(C33*3)))+(C33*H33)),"")),IF(F33=0,"",CONCATENATE("(OH)",IF((F33*(1+(C33*3)))+(C33*(4-H33))&gt;1,VALUE((F33*(1+(C33*3)))+(C33*(4-H33))),""))),IF(G33=0,"",CONCATENATE("(OH2)",IF(G33&gt;1,VALUE(G33),""))))),"]",IF(M33="","",IF(J33&gt;1,(CONCATENATE(VALUE(J33),"+")),"+"))))</f>
        <v/>
      </c>
      <c r="O33" s="5" t="str">
        <f aca="false">IF(C33=0,IF(M33="","",CONCATENATE("[",IF(M33="","",CONCATENATE("Al",IF(D33&gt;1,VALUE(D33),""),IF(E33=0,"",CONCATENATE(" O",IF(E33&gt;1,VALUE(E33),""))),IF(F33=0,"",CONCATENATE("(OH)",IF(F33&gt;1,VALUE(F33),""))),IF(G33=0,"",CONCATENATE("(OH2)",IF(G33&gt;1,VALUE(G33),""))))),"]",IF(M33="","",IF(J33&gt;1,(CONCATENATE(VALUE(J33),"+")),"+")))),CONCATENATE("[",S33,IF(P33&gt;1,VALUE(P33),""),IF((D33*3)&gt;((E33*2)+F33),"+","")," ]",VALUE(4)," ",T33,IF(H33&gt;0,VALUE(H33+1),""),"-"," "))</f>
        <v>[[Al3 O(OH)5(OH2)7]2+ ]4 [Al(OH)4]- </v>
      </c>
      <c r="P33" s="5" t="n">
        <f aca="false">IF((3*D33)-(2*E33)-F33&gt;0, (3*D33)-(2*E33)-F33, 0)</f>
        <v>2</v>
      </c>
      <c r="Q33" s="5" t="n">
        <f aca="false">(27*D33)+(16*(E33+F33+G33))+(F33+(G33*2))</f>
        <v>308</v>
      </c>
      <c r="R33" s="5" t="n">
        <f aca="false">27+(16*(H33+(4-H33)))+(4-H33)</f>
        <v>95</v>
      </c>
      <c r="S33" s="5" t="str">
        <f aca="false">CONCATENATE("[",CONCATENATE("Al",IF(D33&gt;1,VALUE(D33),""),IF(E33=0,"",CONCATENATE(" O",IF(E33&gt;1,VALUE(E33),""))),IF(F33=0,"",CONCATENATE("(OH)",IF(F33&gt;1,VALUE(F33),""))),IF(G33=0,"",CONCATENATE("(OH2)",IF(G33&gt;1,VALUE(G33),"")))),"]")</f>
        <v>[Al3 O(OH)5(OH2)7]</v>
      </c>
      <c r="T33" s="5" t="str">
        <f aca="false">CONCATENATE("[",CONCATENATE("Al",IF(H33=0,"",CONCATENATE("O",IF(H33&gt;1,VALUE(H33),""))),CONCATENATE(IF((4-H33)&gt;0,"(OH)",""),IF((4-H33)&gt;1,VALUE(4-H33),""))),"]")</f>
        <v>[Al(OH)4]</v>
      </c>
    </row>
    <row r="34" s="4" customFormat="true" ht="14.05" hidden="false" customHeight="false" outlineLevel="0" collapsed="false">
      <c r="A34" s="3" t="n">
        <v>6</v>
      </c>
      <c r="B34" s="5" t="n">
        <v>0</v>
      </c>
      <c r="C34" s="5" t="n">
        <v>1</v>
      </c>
      <c r="D34" s="3" t="n">
        <v>3</v>
      </c>
      <c r="E34" s="3" t="n">
        <v>2</v>
      </c>
      <c r="F34" s="5" t="n">
        <v>2</v>
      </c>
      <c r="G34" s="5" t="n">
        <v>9</v>
      </c>
      <c r="H34" s="5" t="n">
        <v>4</v>
      </c>
      <c r="I34" s="5" t="n">
        <v>1327</v>
      </c>
      <c r="J34" s="5" t="n">
        <v>7</v>
      </c>
      <c r="K34" s="6" t="n">
        <v>189.571428571429</v>
      </c>
      <c r="L34" s="7" t="n">
        <v>189.571428571429</v>
      </c>
      <c r="M34" s="5" t="str">
        <f aca="false">IF(K34="no cation","",IF(L34="","non-candidate",""))</f>
        <v/>
      </c>
      <c r="N34" s="5" t="str">
        <f aca="false">IF(M34="","",CONCATENATE("[",IF(M34="","",CONCATENATE("Al",IF(C34+(D34*(1+(C34*3)))&gt;1,VALUE(C34+(D34*(1+(C34*3)))),""),CONCATENATE(IF((E34*(1+(C34*3)))+(C34*H34)&gt;0," O",""),IF((E34*(1+(C34*3)))+(C34*H34)&gt;1,VALUE((E34*(1+(C34*3)))+(C34*H34)),"")),IF(F34=0,"",CONCATENATE("(OH)",IF((F34*(1+(C34*3)))+(C34*(4-H34))&gt;1,VALUE((F34*(1+(C34*3)))+(C34*(4-H34))),""))),IF(G34=0,"",CONCATENATE("(OH2)",IF(G34&gt;1,VALUE(G34),""))))),"]",IF(M34="","",IF(J34&gt;1,(CONCATENATE(VALUE(J34),"+")),"+"))))</f>
        <v/>
      </c>
      <c r="O34" s="5" t="str">
        <f aca="false">IF(C34=0,IF(M34="","",CONCATENATE("[",IF(M34="","",CONCATENATE("Al",IF(D34&gt;1,VALUE(D34),""),IF(E34=0,"",CONCATENATE(" O",IF(E34&gt;1,VALUE(E34),""))),IF(F34=0,"",CONCATENATE("(OH)",IF(F34&gt;1,VALUE(F34),""))),IF(G34=0,"",CONCATENATE("(OH2)",IF(G34&gt;1,VALUE(G34),""))))),"]",IF(M34="","",IF(J34&gt;1,(CONCATENATE(VALUE(J34),"+")),"+")))),CONCATENATE("[",S34,IF(P34&gt;1,VALUE(P34),""),IF((D34*3)&gt;((E34*2)+F34),"+","")," ]",VALUE(4)," ",T34,IF(H34&gt;0,VALUE(H34+1),""),"-"," "))</f>
        <v>[[Al3 O2(OH)2(OH2)9]3+ ]4 [AlO4]5- </v>
      </c>
      <c r="P34" s="5" t="n">
        <f aca="false">IF((3*D34)-(2*E34)-F34&gt;0, (3*D34)-(2*E34)-F34, 0)</f>
        <v>3</v>
      </c>
      <c r="Q34" s="5" t="n">
        <f aca="false">(27*D34)+(16*(E34+F34+G34))+(F34+(G34*2))</f>
        <v>309</v>
      </c>
      <c r="R34" s="5" t="n">
        <f aca="false">27+(16*(H34+(4-H34)))+(4-H34)</f>
        <v>91</v>
      </c>
      <c r="S34" s="5" t="str">
        <f aca="false">CONCATENATE("[",CONCATENATE("Al",IF(D34&gt;1,VALUE(D34),""),IF(E34=0,"",CONCATENATE(" O",IF(E34&gt;1,VALUE(E34),""))),IF(F34=0,"",CONCATENATE("(OH)",IF(F34&gt;1,VALUE(F34),""))),IF(G34=0,"",CONCATENATE("(OH2)",IF(G34&gt;1,VALUE(G34),"")))),"]")</f>
        <v>[Al3 O2(OH)2(OH2)9]</v>
      </c>
      <c r="T34" s="5" t="str">
        <f aca="false">CONCATENATE("[",CONCATENATE("Al",IF(H34=0,"",CONCATENATE("O",IF(H34&gt;1,VALUE(H34),""))),CONCATENATE(IF((4-H34)&gt;0,"(OH)",""),IF((4-H34)&gt;1,VALUE(4-H34),""))),"]")</f>
        <v>[AlO4]</v>
      </c>
    </row>
    <row r="35" s="4" customFormat="true" ht="14.05" hidden="false" customHeight="false" outlineLevel="0" collapsed="false">
      <c r="A35" s="5" t="n">
        <v>6</v>
      </c>
      <c r="B35" s="5" t="n">
        <v>0</v>
      </c>
      <c r="C35" s="5" t="n">
        <v>1</v>
      </c>
      <c r="D35" s="5" t="n">
        <v>3</v>
      </c>
      <c r="E35" s="5" t="n">
        <v>2</v>
      </c>
      <c r="F35" s="5" t="n">
        <v>3</v>
      </c>
      <c r="G35" s="5" t="n">
        <v>8</v>
      </c>
      <c r="H35" s="5" t="n">
        <v>0</v>
      </c>
      <c r="I35" s="5" t="n">
        <v>1327</v>
      </c>
      <c r="J35" s="5" t="n">
        <v>7</v>
      </c>
      <c r="K35" s="6" t="n">
        <v>189.571428571429</v>
      </c>
      <c r="L35" s="7" t="n">
        <v>189.571428571429</v>
      </c>
      <c r="M35" s="5" t="str">
        <f aca="false">IF(K35="no cation","",IF(L35="","non-candidate",""))</f>
        <v/>
      </c>
      <c r="N35" s="5" t="str">
        <f aca="false">IF(M35="","",CONCATENATE("[",IF(M35="","",CONCATENATE("Al",IF(C35+(D35*(1+(C35*3)))&gt;1,VALUE(C35+(D35*(1+(C35*3)))),""),CONCATENATE(IF((E35*(1+(C35*3)))+(C35*H35)&gt;0," O",""),IF((E35*(1+(C35*3)))+(C35*H35)&gt;1,VALUE((E35*(1+(C35*3)))+(C35*H35)),"")),IF(F35=0,"",CONCATENATE("(OH)",IF((F35*(1+(C35*3)))+(C35*(4-H35))&gt;1,VALUE((F35*(1+(C35*3)))+(C35*(4-H35))),""))),IF(G35=0,"",CONCATENATE("(OH2)",IF(G35&gt;1,VALUE(G35),""))))),"]",IF(M35="","",IF(J35&gt;1,(CONCATENATE(VALUE(J35),"+")),"+"))))</f>
        <v/>
      </c>
      <c r="O35" s="5" t="str">
        <f aca="false">IF(C35=0,IF(M35="","",CONCATENATE("[",IF(M35="","",CONCATENATE("Al",IF(D35&gt;1,VALUE(D35),""),IF(E35=0,"",CONCATENATE(" O",IF(E35&gt;1,VALUE(E35),""))),IF(F35=0,"",CONCATENATE("(OH)",IF(F35&gt;1,VALUE(F35),""))),IF(G35=0,"",CONCATENATE("(OH2)",IF(G35&gt;1,VALUE(G35),""))))),"]",IF(M35="","",IF(J35&gt;1,(CONCATENATE(VALUE(J35),"+")),"+")))),CONCATENATE("[",S35,IF(P35&gt;1,VALUE(P35),""),IF((D35*3)&gt;((E35*2)+F35),"+","")," ]",VALUE(4)," ",T35,IF(H35&gt;0,VALUE(H35+1),""),"-"," "))</f>
        <v>[[Al3 O2(OH)3(OH2)8]2+ ]4 [Al(OH)4]- </v>
      </c>
      <c r="P35" s="5" t="n">
        <f aca="false">IF((3*D35)-(2*E35)-F35&gt;0, (3*D35)-(2*E35)-F35, 0)</f>
        <v>2</v>
      </c>
      <c r="Q35" s="5" t="n">
        <f aca="false">(27*D35)+(16*(E35+F35+G35))+(F35+(G35*2))</f>
        <v>308</v>
      </c>
      <c r="R35" s="5" t="n">
        <f aca="false">27+(16*(H35+(4-H35)))+(4-H35)</f>
        <v>95</v>
      </c>
      <c r="S35" s="5" t="str">
        <f aca="false">CONCATENATE("[",CONCATENATE("Al",IF(D35&gt;1,VALUE(D35),""),IF(E35=0,"",CONCATENATE(" O",IF(E35&gt;1,VALUE(E35),""))),IF(F35=0,"",CONCATENATE("(OH)",IF(F35&gt;1,VALUE(F35),""))),IF(G35=0,"",CONCATENATE("(OH2)",IF(G35&gt;1,VALUE(G35),"")))),"]")</f>
        <v>[Al3 O2(OH)3(OH2)8]</v>
      </c>
      <c r="T35" s="5" t="str">
        <f aca="false">CONCATENATE("[",CONCATENATE("Al",IF(H35=0,"",CONCATENATE("O",IF(H35&gt;1,VALUE(H35),""))),CONCATENATE(IF((4-H35)&gt;0,"(OH)",""),IF((4-H35)&gt;1,VALUE(4-H35),""))),"]")</f>
        <v>[Al(OH)4]</v>
      </c>
    </row>
    <row r="36" s="4" customFormat="true" ht="14.05" hidden="false" customHeight="false" outlineLevel="0" collapsed="false">
      <c r="A36" s="5" t="n">
        <v>6</v>
      </c>
      <c r="B36" s="5" t="n">
        <v>0</v>
      </c>
      <c r="C36" s="5" t="n">
        <v>1</v>
      </c>
      <c r="D36" s="5" t="n">
        <v>3</v>
      </c>
      <c r="E36" s="5" t="n">
        <v>3</v>
      </c>
      <c r="F36" s="5" t="n">
        <v>0</v>
      </c>
      <c r="G36" s="5" t="n">
        <v>10</v>
      </c>
      <c r="H36" s="5" t="n">
        <v>4</v>
      </c>
      <c r="I36" s="5" t="n">
        <v>1327</v>
      </c>
      <c r="J36" s="5" t="n">
        <v>7</v>
      </c>
      <c r="K36" s="6" t="n">
        <v>189.571428571429</v>
      </c>
      <c r="L36" s="7" t="n">
        <v>189.571428571429</v>
      </c>
      <c r="M36" s="5" t="str">
        <f aca="false">IF(K36="no cation","",IF(L36="","non-candidate",""))</f>
        <v/>
      </c>
      <c r="N36" s="5" t="str">
        <f aca="false">IF(M36="","",CONCATENATE("[",IF(M36="","",CONCATENATE("Al",IF(C36+(D36*(1+(C36*3)))&gt;1,VALUE(C36+(D36*(1+(C36*3)))),""),CONCATENATE(IF((E36*(1+(C36*3)))+(C36*H36)&gt;0," O",""),IF((E36*(1+(C36*3)))+(C36*H36)&gt;1,VALUE((E36*(1+(C36*3)))+(C36*H36)),"")),IF(F36=0,"",CONCATENATE("(OH)",IF((F36*(1+(C36*3)))+(C36*(4-H36))&gt;1,VALUE((F36*(1+(C36*3)))+(C36*(4-H36))),""))),IF(G36=0,"",CONCATENATE("(OH2)",IF(G36&gt;1,VALUE(G36),""))))),"]",IF(M36="","",IF(J36&gt;1,(CONCATENATE(VALUE(J36),"+")),"+"))))</f>
        <v/>
      </c>
      <c r="O36" s="5" t="str">
        <f aca="false">IF(C36=0,IF(M36="","",CONCATENATE("[",IF(M36="","",CONCATENATE("Al",IF(D36&gt;1,VALUE(D36),""),IF(E36=0,"",CONCATENATE(" O",IF(E36&gt;1,VALUE(E36),""))),IF(F36=0,"",CONCATENATE("(OH)",IF(F36&gt;1,VALUE(F36),""))),IF(G36=0,"",CONCATENATE("(OH2)",IF(G36&gt;1,VALUE(G36),""))))),"]",IF(M36="","",IF(J36&gt;1,(CONCATENATE(VALUE(J36),"+")),"+")))),CONCATENATE("[",S36,IF(P36&gt;1,VALUE(P36),""),IF((D36*3)&gt;((E36*2)+F36),"+","")," ]",VALUE(4)," ",T36,IF(H36&gt;0,VALUE(H36+1),""),"-"," "))</f>
        <v>[[Al3 O3(OH2)10]3+ ]4 [AlO4]5- </v>
      </c>
      <c r="P36" s="5" t="n">
        <f aca="false">IF((3*D36)-(2*E36)-F36&gt;0, (3*D36)-(2*E36)-F36, 0)</f>
        <v>3</v>
      </c>
      <c r="Q36" s="5" t="n">
        <f aca="false">(27*D36)+(16*(E36+F36+G36))+(F36+(G36*2))</f>
        <v>309</v>
      </c>
      <c r="R36" s="5" t="n">
        <f aca="false">27+(16*(H36+(4-H36)))+(4-H36)</f>
        <v>91</v>
      </c>
      <c r="S36" s="5" t="str">
        <f aca="false">CONCATENATE("[",CONCATENATE("Al",IF(D36&gt;1,VALUE(D36),""),IF(E36=0,"",CONCATENATE(" O",IF(E36&gt;1,VALUE(E36),""))),IF(F36=0,"",CONCATENATE("(OH)",IF(F36&gt;1,VALUE(F36),""))),IF(G36=0,"",CONCATENATE("(OH2)",IF(G36&gt;1,VALUE(G36),"")))),"]")</f>
        <v>[Al3 O3(OH2)10]</v>
      </c>
      <c r="T36" s="5" t="str">
        <f aca="false">CONCATENATE("[",CONCATENATE("Al",IF(H36=0,"",CONCATENATE("O",IF(H36&gt;1,VALUE(H36),""))),CONCATENATE(IF((4-H36)&gt;0,"(OH)",""),IF((4-H36)&gt;1,VALUE(4-H36),""))),"]")</f>
        <v>[AlO4]</v>
      </c>
    </row>
    <row r="37" s="4" customFormat="true" ht="14.05" hidden="false" customHeight="false" outlineLevel="0" collapsed="false">
      <c r="A37" s="5" t="n">
        <v>6</v>
      </c>
      <c r="B37" s="5" t="n">
        <v>0</v>
      </c>
      <c r="C37" s="5" t="n">
        <v>1</v>
      </c>
      <c r="D37" s="5" t="n">
        <v>3</v>
      </c>
      <c r="E37" s="5" t="n">
        <v>3</v>
      </c>
      <c r="F37" s="5" t="n">
        <v>1</v>
      </c>
      <c r="G37" s="5" t="n">
        <v>9</v>
      </c>
      <c r="H37" s="5" t="n">
        <v>0</v>
      </c>
      <c r="I37" s="5" t="n">
        <v>1327</v>
      </c>
      <c r="J37" s="5" t="n">
        <v>7</v>
      </c>
      <c r="K37" s="6" t="n">
        <v>189.571428571429</v>
      </c>
      <c r="L37" s="7" t="n">
        <v>189.571428571429</v>
      </c>
      <c r="M37" s="5" t="str">
        <f aca="false">IF(K37="no cation","",IF(L37="","non-candidate",""))</f>
        <v/>
      </c>
      <c r="N37" s="5" t="str">
        <f aca="false">IF(M37="","",CONCATENATE("[",IF(M37="","",CONCATENATE("Al",IF(C37+(D37*(1+(C37*3)))&gt;1,VALUE(C37+(D37*(1+(C37*3)))),""),CONCATENATE(IF((E37*(1+(C37*3)))+(C37*H37)&gt;0," O",""),IF((E37*(1+(C37*3)))+(C37*H37)&gt;1,VALUE((E37*(1+(C37*3)))+(C37*H37)),"")),IF(F37=0,"",CONCATENATE("(OH)",IF((F37*(1+(C37*3)))+(C37*(4-H37))&gt;1,VALUE((F37*(1+(C37*3)))+(C37*(4-H37))),""))),IF(G37=0,"",CONCATENATE("(OH2)",IF(G37&gt;1,VALUE(G37),""))))),"]",IF(M37="","",IF(J37&gt;1,(CONCATENATE(VALUE(J37),"+")),"+"))))</f>
        <v/>
      </c>
      <c r="O37" s="5" t="str">
        <f aca="false">IF(C37=0,IF(M37="","",CONCATENATE("[",IF(M37="","",CONCATENATE("Al",IF(D37&gt;1,VALUE(D37),""),IF(E37=0,"",CONCATENATE(" O",IF(E37&gt;1,VALUE(E37),""))),IF(F37=0,"",CONCATENATE("(OH)",IF(F37&gt;1,VALUE(F37),""))),IF(G37=0,"",CONCATENATE("(OH2)",IF(G37&gt;1,VALUE(G37),""))))),"]",IF(M37="","",IF(J37&gt;1,(CONCATENATE(VALUE(J37),"+")),"+")))),CONCATENATE("[",S37,IF(P37&gt;1,VALUE(P37),""),IF((D37*3)&gt;((E37*2)+F37),"+","")," ]",VALUE(4)," ",T37,IF(H37&gt;0,VALUE(H37+1),""),"-"," "))</f>
        <v>[[Al3 O3(OH)(OH2)9]2+ ]4 [Al(OH)4]- </v>
      </c>
      <c r="P37" s="5" t="n">
        <f aca="false">IF((3*D37)-(2*E37)-F37&gt;0, (3*D37)-(2*E37)-F37, 0)</f>
        <v>2</v>
      </c>
      <c r="Q37" s="5" t="n">
        <f aca="false">(27*D37)+(16*(E37+F37+G37))+(F37+(G37*2))</f>
        <v>308</v>
      </c>
      <c r="R37" s="5" t="n">
        <f aca="false">27+(16*(H37+(4-H37)))+(4-H37)</f>
        <v>95</v>
      </c>
      <c r="S37" s="5" t="str">
        <f aca="false">CONCATENATE("[",CONCATENATE("Al",IF(D37&gt;1,VALUE(D37),""),IF(E37=0,"",CONCATENATE(" O",IF(E37&gt;1,VALUE(E37),""))),IF(F37=0,"",CONCATENATE("(OH)",IF(F37&gt;1,VALUE(F37),""))),IF(G37=0,"",CONCATENATE("(OH2)",IF(G37&gt;1,VALUE(G37),"")))),"]")</f>
        <v>[Al3 O3(OH)(OH2)9]</v>
      </c>
      <c r="T37" s="5" t="str">
        <f aca="false">CONCATENATE("[",CONCATENATE("Al",IF(H37=0,"",CONCATENATE("O",IF(H37&gt;1,VALUE(H37),""))),CONCATENATE(IF((4-H37)&gt;0,"(OH)",""),IF((4-H37)&gt;1,VALUE(4-H37),""))),"]")</f>
        <v>[Al(OH)4]</v>
      </c>
    </row>
    <row r="38" s="4" customFormat="true" ht="14.05" hidden="false" customHeight="false" outlineLevel="0" collapsed="false">
      <c r="A38" s="5" t="n">
        <v>6</v>
      </c>
      <c r="B38" s="5" t="n">
        <v>0</v>
      </c>
      <c r="C38" s="5" t="n">
        <v>1</v>
      </c>
      <c r="D38" s="5" t="n">
        <v>3</v>
      </c>
      <c r="E38" s="5" t="n">
        <v>0</v>
      </c>
      <c r="F38" s="5" t="n">
        <v>7</v>
      </c>
      <c r="G38" s="5" t="n">
        <v>6</v>
      </c>
      <c r="H38" s="5" t="n">
        <v>4</v>
      </c>
      <c r="I38" s="5" t="n">
        <v>1323</v>
      </c>
      <c r="J38" s="5" t="n">
        <v>3</v>
      </c>
      <c r="K38" s="6" t="n">
        <v>441</v>
      </c>
      <c r="L38" s="7" t="n">
        <v>441</v>
      </c>
      <c r="M38" s="5" t="str">
        <f aca="false">IF(K38="no cation","",IF(L38="","non-candidate",""))</f>
        <v/>
      </c>
      <c r="N38" s="5" t="str">
        <f aca="false">IF(M38="","",CONCATENATE("[",IF(M38="","",CONCATENATE("Al",IF(C38+(D38*(1+(C38*3)))&gt;1,VALUE(C38+(D38*(1+(C38*3)))),""),CONCATENATE(IF((E38*(1+(C38*3)))+(C38*H38)&gt;0," O",""),IF((E38*(1+(C38*3)))+(C38*H38)&gt;1,VALUE((E38*(1+(C38*3)))+(C38*H38)),"")),IF(F38=0,"",CONCATENATE("(OH)",IF((F38*(1+(C38*3)))+(C38*(4-H38))&gt;1,VALUE((F38*(1+(C38*3)))+(C38*(4-H38))),""))),IF(G38=0,"",CONCATENATE("(OH2)",IF(G38&gt;1,VALUE(G38),""))))),"]",IF(M38="","",IF(J38&gt;1,(CONCATENATE(VALUE(J38),"+")),"+"))))</f>
        <v/>
      </c>
      <c r="O38" s="5" t="str">
        <f aca="false">IF(C38=0,IF(M38="","",CONCATENATE("[",IF(M38="","",CONCATENATE("Al",IF(D38&gt;1,VALUE(D38),""),IF(E38=0,"",CONCATENATE(" O",IF(E38&gt;1,VALUE(E38),""))),IF(F38=0,"",CONCATENATE("(OH)",IF(F38&gt;1,VALUE(F38),""))),IF(G38=0,"",CONCATENATE("(OH2)",IF(G38&gt;1,VALUE(G38),""))))),"]",IF(M38="","",IF(J38&gt;1,(CONCATENATE(VALUE(J38),"+")),"+")))),CONCATENATE("[",S38,IF(P38&gt;1,VALUE(P38),""),IF((D38*3)&gt;((E38*2)+F38),"+","")," ]",VALUE(4)," ",T38,IF(H38&gt;0,VALUE(H38+1),""),"-"," "))</f>
        <v>[[Al3(OH)7(OH2)6]2+ ]4 [AlO4]5- </v>
      </c>
      <c r="P38" s="5" t="n">
        <f aca="false">IF((3*D38)-(2*E38)-F38&gt;0, (3*D38)-(2*E38)-F38, 0)</f>
        <v>2</v>
      </c>
      <c r="Q38" s="5" t="n">
        <f aca="false">(27*D38)+(16*(E38+F38+G38))+(F38+(G38*2))</f>
        <v>308</v>
      </c>
      <c r="R38" s="5" t="n">
        <f aca="false">27+(16*(H38+(4-H38)))+(4-H38)</f>
        <v>91</v>
      </c>
      <c r="S38" s="5" t="str">
        <f aca="false">CONCATENATE("[",CONCATENATE("Al",IF(D38&gt;1,VALUE(D38),""),IF(E38=0,"",CONCATENATE(" O",IF(E38&gt;1,VALUE(E38),""))),IF(F38=0,"",CONCATENATE("(OH)",IF(F38&gt;1,VALUE(F38),""))),IF(G38=0,"",CONCATENATE("(OH2)",IF(G38&gt;1,VALUE(G38),"")))),"]")</f>
        <v>[Al3(OH)7(OH2)6]</v>
      </c>
      <c r="T38" s="5" t="str">
        <f aca="false">CONCATENATE("[",CONCATENATE("Al",IF(H38=0,"",CONCATENATE("O",IF(H38&gt;1,VALUE(H38),""))),CONCATENATE(IF((4-H38)&gt;0,"(OH)",""),IF((4-H38)&gt;1,VALUE(4-H38),""))),"]")</f>
        <v>[AlO4]</v>
      </c>
    </row>
    <row r="39" s="4" customFormat="true" ht="14.05" hidden="false" customHeight="false" outlineLevel="0" collapsed="false">
      <c r="A39" s="5" t="n">
        <v>6</v>
      </c>
      <c r="B39" s="5" t="n">
        <v>0</v>
      </c>
      <c r="C39" s="5" t="n">
        <v>1</v>
      </c>
      <c r="D39" s="5" t="n">
        <v>3</v>
      </c>
      <c r="E39" s="5" t="n">
        <v>0</v>
      </c>
      <c r="F39" s="5" t="n">
        <v>8</v>
      </c>
      <c r="G39" s="5" t="n">
        <v>5</v>
      </c>
      <c r="H39" s="5" t="n">
        <v>0</v>
      </c>
      <c r="I39" s="5" t="n">
        <v>1323</v>
      </c>
      <c r="J39" s="5" t="n">
        <v>3</v>
      </c>
      <c r="K39" s="6" t="n">
        <v>441</v>
      </c>
      <c r="L39" s="7" t="n">
        <v>441</v>
      </c>
      <c r="M39" s="5" t="str">
        <f aca="false">IF(K39="no cation","",IF(L39="","non-candidate",""))</f>
        <v/>
      </c>
      <c r="N39" s="5" t="str">
        <f aca="false">IF(M39="","",CONCATENATE("[",IF(M39="","",CONCATENATE("Al",IF(C39+(D39*(1+(C39*3)))&gt;1,VALUE(C39+(D39*(1+(C39*3)))),""),CONCATENATE(IF((E39*(1+(C39*3)))+(C39*H39)&gt;0," O",""),IF((E39*(1+(C39*3)))+(C39*H39)&gt;1,VALUE((E39*(1+(C39*3)))+(C39*H39)),"")),IF(F39=0,"",CONCATENATE("(OH)",IF((F39*(1+(C39*3)))+(C39*(4-H39))&gt;1,VALUE((F39*(1+(C39*3)))+(C39*(4-H39))),""))),IF(G39=0,"",CONCATENATE("(OH2)",IF(G39&gt;1,VALUE(G39),""))))),"]",IF(M39="","",IF(J39&gt;1,(CONCATENATE(VALUE(J39),"+")),"+"))))</f>
        <v/>
      </c>
      <c r="O39" s="5" t="str">
        <f aca="false">IF(C39=0,IF(M39="","",CONCATENATE("[",IF(M39="","",CONCATENATE("Al",IF(D39&gt;1,VALUE(D39),""),IF(E39=0,"",CONCATENATE(" O",IF(E39&gt;1,VALUE(E39),""))),IF(F39=0,"",CONCATENATE("(OH)",IF(F39&gt;1,VALUE(F39),""))),IF(G39=0,"",CONCATENATE("(OH2)",IF(G39&gt;1,VALUE(G39),""))))),"]",IF(M39="","",IF(J39&gt;1,(CONCATENATE(VALUE(J39),"+")),"+")))),CONCATENATE("[",S39,IF(P39&gt;1,VALUE(P39),""),IF((D39*3)&gt;((E39*2)+F39),"+","")," ]",VALUE(4)," ",T39,IF(H39&gt;0,VALUE(H39+1),""),"-"," "))</f>
        <v>[[Al3(OH)8(OH2)5]+ ]4 [Al(OH)4]- </v>
      </c>
      <c r="P39" s="5" t="n">
        <f aca="false">IF((3*D39)-(2*E39)-F39&gt;0, (3*D39)-(2*E39)-F39, 0)</f>
        <v>1</v>
      </c>
      <c r="Q39" s="5" t="n">
        <f aca="false">(27*D39)+(16*(E39+F39+G39))+(F39+(G39*2))</f>
        <v>307</v>
      </c>
      <c r="R39" s="5" t="n">
        <f aca="false">27+(16*(H39+(4-H39)))+(4-H39)</f>
        <v>95</v>
      </c>
      <c r="S39" s="5" t="str">
        <f aca="false">CONCATENATE("[",CONCATENATE("Al",IF(D39&gt;1,VALUE(D39),""),IF(E39=0,"",CONCATENATE(" O",IF(E39&gt;1,VALUE(E39),""))),IF(F39=0,"",CONCATENATE("(OH)",IF(F39&gt;1,VALUE(F39),""))),IF(G39=0,"",CONCATENATE("(OH2)",IF(G39&gt;1,VALUE(G39),"")))),"]")</f>
        <v>[Al3(OH)8(OH2)5]</v>
      </c>
      <c r="T39" s="5" t="str">
        <f aca="false">CONCATENATE("[",CONCATENATE("Al",IF(H39=0,"",CONCATENATE("O",IF(H39&gt;1,VALUE(H39),""))),CONCATENATE(IF((4-H39)&gt;0,"(OH)",""),IF((4-H39)&gt;1,VALUE(4-H39),""))),"]")</f>
        <v>[Al(OH)4]</v>
      </c>
    </row>
    <row r="40" s="4" customFormat="true" ht="14.05" hidden="false" customHeight="false" outlineLevel="0" collapsed="false">
      <c r="A40" s="5" t="n">
        <v>6</v>
      </c>
      <c r="B40" s="5" t="n">
        <v>0</v>
      </c>
      <c r="C40" s="5" t="n">
        <v>1</v>
      </c>
      <c r="D40" s="5" t="n">
        <v>3</v>
      </c>
      <c r="E40" s="5" t="n">
        <v>1</v>
      </c>
      <c r="F40" s="5" t="n">
        <v>5</v>
      </c>
      <c r="G40" s="5" t="n">
        <v>7</v>
      </c>
      <c r="H40" s="5" t="n">
        <v>4</v>
      </c>
      <c r="I40" s="5" t="n">
        <v>1323</v>
      </c>
      <c r="J40" s="5" t="n">
        <v>3</v>
      </c>
      <c r="K40" s="6" t="n">
        <v>441</v>
      </c>
      <c r="L40" s="7" t="n">
        <v>441</v>
      </c>
      <c r="M40" s="5" t="str">
        <f aca="false">IF(K40="no cation","",IF(L40="","non-candidate",""))</f>
        <v/>
      </c>
      <c r="N40" s="5" t="str">
        <f aca="false">IF(M40="","",CONCATENATE("[",IF(M40="","",CONCATENATE("Al",IF(C40+(D40*(1+(C40*3)))&gt;1,VALUE(C40+(D40*(1+(C40*3)))),""),CONCATENATE(IF((E40*(1+(C40*3)))+(C40*H40)&gt;0," O",""),IF((E40*(1+(C40*3)))+(C40*H40)&gt;1,VALUE((E40*(1+(C40*3)))+(C40*H40)),"")),IF(F40=0,"",CONCATENATE("(OH)",IF((F40*(1+(C40*3)))+(C40*(4-H40))&gt;1,VALUE((F40*(1+(C40*3)))+(C40*(4-H40))),""))),IF(G40=0,"",CONCATENATE("(OH2)",IF(G40&gt;1,VALUE(G40),""))))),"]",IF(M40="","",IF(J40&gt;1,(CONCATENATE(VALUE(J40),"+")),"+"))))</f>
        <v/>
      </c>
      <c r="O40" s="5" t="str">
        <f aca="false">IF(C40=0,IF(M40="","",CONCATENATE("[",IF(M40="","",CONCATENATE("Al",IF(D40&gt;1,VALUE(D40),""),IF(E40=0,"",CONCATENATE(" O",IF(E40&gt;1,VALUE(E40),""))),IF(F40=0,"",CONCATENATE("(OH)",IF(F40&gt;1,VALUE(F40),""))),IF(G40=0,"",CONCATENATE("(OH2)",IF(G40&gt;1,VALUE(G40),""))))),"]",IF(M40="","",IF(J40&gt;1,(CONCATENATE(VALUE(J40),"+")),"+")))),CONCATENATE("[",S40,IF(P40&gt;1,VALUE(P40),""),IF((D40*3)&gt;((E40*2)+F40),"+","")," ]",VALUE(4)," ",T40,IF(H40&gt;0,VALUE(H40+1),""),"-"," "))</f>
        <v>[[Al3 O(OH)5(OH2)7]2+ ]4 [AlO4]5- </v>
      </c>
      <c r="P40" s="5" t="n">
        <f aca="false">IF((3*D40)-(2*E40)-F40&gt;0, (3*D40)-(2*E40)-F40, 0)</f>
        <v>2</v>
      </c>
      <c r="Q40" s="5" t="n">
        <f aca="false">(27*D40)+(16*(E40+F40+G40))+(F40+(G40*2))</f>
        <v>308</v>
      </c>
      <c r="R40" s="5" t="n">
        <f aca="false">27+(16*(H40+(4-H40)))+(4-H40)</f>
        <v>91</v>
      </c>
      <c r="S40" s="5" t="str">
        <f aca="false">CONCATENATE("[",CONCATENATE("Al",IF(D40&gt;1,VALUE(D40),""),IF(E40=0,"",CONCATENATE(" O",IF(E40&gt;1,VALUE(E40),""))),IF(F40=0,"",CONCATENATE("(OH)",IF(F40&gt;1,VALUE(F40),""))),IF(G40=0,"",CONCATENATE("(OH2)",IF(G40&gt;1,VALUE(G40),"")))),"]")</f>
        <v>[Al3 O(OH)5(OH2)7]</v>
      </c>
      <c r="T40" s="5" t="str">
        <f aca="false">CONCATENATE("[",CONCATENATE("Al",IF(H40=0,"",CONCATENATE("O",IF(H40&gt;1,VALUE(H40),""))),CONCATENATE(IF((4-H40)&gt;0,"(OH)",""),IF((4-H40)&gt;1,VALUE(4-H40),""))),"]")</f>
        <v>[AlO4]</v>
      </c>
    </row>
    <row r="41" s="4" customFormat="true" ht="14.05" hidden="false" customHeight="false" outlineLevel="0" collapsed="false">
      <c r="A41" s="3" t="n">
        <v>6</v>
      </c>
      <c r="B41" s="5" t="n">
        <v>0</v>
      </c>
      <c r="C41" s="3" t="n">
        <v>1</v>
      </c>
      <c r="D41" s="3" t="n">
        <v>3</v>
      </c>
      <c r="E41" s="3" t="n">
        <v>1</v>
      </c>
      <c r="F41" s="5" t="n">
        <v>6</v>
      </c>
      <c r="G41" s="5" t="n">
        <v>6</v>
      </c>
      <c r="H41" s="3" t="n">
        <v>0</v>
      </c>
      <c r="I41" s="5" t="n">
        <v>1323</v>
      </c>
      <c r="J41" s="5" t="n">
        <v>3</v>
      </c>
      <c r="K41" s="6" t="n">
        <v>441</v>
      </c>
      <c r="L41" s="7" t="n">
        <v>441</v>
      </c>
      <c r="M41" s="5" t="str">
        <f aca="false">IF(K41="no cation","",IF(L41="","non-candidate",""))</f>
        <v/>
      </c>
      <c r="N41" s="5" t="str">
        <f aca="false">IF(M41="","",CONCATENATE("[",IF(M41="","",CONCATENATE("Al",IF(C41+(D41*(1+(C41*3)))&gt;1,VALUE(C41+(D41*(1+(C41*3)))),""),CONCATENATE(IF((E41*(1+(C41*3)))+(C41*H41)&gt;0," O",""),IF((E41*(1+(C41*3)))+(C41*H41)&gt;1,VALUE((E41*(1+(C41*3)))+(C41*H41)),"")),IF(F41=0,"",CONCATENATE("(OH)",IF((F41*(1+(C41*3)))+(C41*(4-H41))&gt;1,VALUE((F41*(1+(C41*3)))+(C41*(4-H41))),""))),IF(G41=0,"",CONCATENATE("(OH2)",IF(G41&gt;1,VALUE(G41),""))))),"]",IF(M41="","",IF(J41&gt;1,(CONCATENATE(VALUE(J41),"+")),"+"))))</f>
        <v/>
      </c>
      <c r="O41" s="5" t="str">
        <f aca="false">IF(C41=0,IF(M41="","",CONCATENATE("[",IF(M41="","",CONCATENATE("Al",IF(D41&gt;1,VALUE(D41),""),IF(E41=0,"",CONCATENATE(" O",IF(E41&gt;1,VALUE(E41),""))),IF(F41=0,"",CONCATENATE("(OH)",IF(F41&gt;1,VALUE(F41),""))),IF(G41=0,"",CONCATENATE("(OH2)",IF(G41&gt;1,VALUE(G41),""))))),"]",IF(M41="","",IF(J41&gt;1,(CONCATENATE(VALUE(J41),"+")),"+")))),CONCATENATE("[",S41,IF(P41&gt;1,VALUE(P41),""),IF((D41*3)&gt;((E41*2)+F41),"+","")," ]",VALUE(4)," ",T41,IF(H41&gt;0,VALUE(H41+1),""),"-"," "))</f>
        <v>[[Al3 O(OH)6(OH2)6]+ ]4 [Al(OH)4]- </v>
      </c>
      <c r="P41" s="5" t="n">
        <f aca="false">IF((3*D41)-(2*E41)-F41&gt;0, (3*D41)-(2*E41)-F41, 0)</f>
        <v>1</v>
      </c>
      <c r="Q41" s="5" t="n">
        <f aca="false">(27*D41)+(16*(E41+F41+G41))+(F41+(G41*2))</f>
        <v>307</v>
      </c>
      <c r="R41" s="5" t="n">
        <f aca="false">27+(16*(H41+(4-H41)))+(4-H41)</f>
        <v>95</v>
      </c>
      <c r="S41" s="5" t="str">
        <f aca="false">CONCATENATE("[",CONCATENATE("Al",IF(D41&gt;1,VALUE(D41),""),IF(E41=0,"",CONCATENATE(" O",IF(E41&gt;1,VALUE(E41),""))),IF(F41=0,"",CONCATENATE("(OH)",IF(F41&gt;1,VALUE(F41),""))),IF(G41=0,"",CONCATENATE("(OH2)",IF(G41&gt;1,VALUE(G41),"")))),"]")</f>
        <v>[Al3 O(OH)6(OH2)6]</v>
      </c>
      <c r="T41" s="5" t="str">
        <f aca="false">CONCATENATE("[",CONCATENATE("Al",IF(H41=0,"",CONCATENATE("O",IF(H41&gt;1,VALUE(H41),""))),CONCATENATE(IF((4-H41)&gt;0,"(OH)",""),IF((4-H41)&gt;1,VALUE(4-H41),""))),"]")</f>
        <v>[Al(OH)4]</v>
      </c>
    </row>
    <row r="42" s="4" customFormat="true" ht="14.05" hidden="false" customHeight="false" outlineLevel="0" collapsed="false">
      <c r="A42" s="5" t="n">
        <v>6</v>
      </c>
      <c r="B42" s="5" t="n">
        <v>0</v>
      </c>
      <c r="C42" s="5" t="n">
        <v>1</v>
      </c>
      <c r="D42" s="5" t="n">
        <v>3</v>
      </c>
      <c r="E42" s="5" t="n">
        <v>2</v>
      </c>
      <c r="F42" s="5" t="n">
        <v>3</v>
      </c>
      <c r="G42" s="5" t="n">
        <v>8</v>
      </c>
      <c r="H42" s="5" t="n">
        <v>4</v>
      </c>
      <c r="I42" s="5" t="n">
        <v>1323</v>
      </c>
      <c r="J42" s="5" t="n">
        <v>3</v>
      </c>
      <c r="K42" s="6" t="n">
        <v>441</v>
      </c>
      <c r="L42" s="7" t="n">
        <v>441</v>
      </c>
      <c r="M42" s="5" t="str">
        <f aca="false">IF(K42="no cation","",IF(L42="","non-candidate",""))</f>
        <v/>
      </c>
      <c r="N42" s="5" t="str">
        <f aca="false">IF(M42="","",CONCATENATE("[",IF(M42="","",CONCATENATE("Al",IF(C42+(D42*(1+(C42*3)))&gt;1,VALUE(C42+(D42*(1+(C42*3)))),""),CONCATENATE(IF((E42*(1+(C42*3)))+(C42*H42)&gt;0," O",""),IF((E42*(1+(C42*3)))+(C42*H42)&gt;1,VALUE((E42*(1+(C42*3)))+(C42*H42)),"")),IF(F42=0,"",CONCATENATE("(OH)",IF((F42*(1+(C42*3)))+(C42*(4-H42))&gt;1,VALUE((F42*(1+(C42*3)))+(C42*(4-H42))),""))),IF(G42=0,"",CONCATENATE("(OH2)",IF(G42&gt;1,VALUE(G42),""))))),"]",IF(M42="","",IF(J42&gt;1,(CONCATENATE(VALUE(J42),"+")),"+"))))</f>
        <v/>
      </c>
      <c r="O42" s="5" t="str">
        <f aca="false">IF(C42=0,IF(M42="","",CONCATENATE("[",IF(M42="","",CONCATENATE("Al",IF(D42&gt;1,VALUE(D42),""),IF(E42=0,"",CONCATENATE(" O",IF(E42&gt;1,VALUE(E42),""))),IF(F42=0,"",CONCATENATE("(OH)",IF(F42&gt;1,VALUE(F42),""))),IF(G42=0,"",CONCATENATE("(OH2)",IF(G42&gt;1,VALUE(G42),""))))),"]",IF(M42="","",IF(J42&gt;1,(CONCATENATE(VALUE(J42),"+")),"+")))),CONCATENATE("[",S42,IF(P42&gt;1,VALUE(P42),""),IF((D42*3)&gt;((E42*2)+F42),"+","")," ]",VALUE(4)," ",T42,IF(H42&gt;0,VALUE(H42+1),""),"-"," "))</f>
        <v>[[Al3 O2(OH)3(OH2)8]2+ ]4 [AlO4]5- </v>
      </c>
      <c r="P42" s="5" t="n">
        <f aca="false">IF((3*D42)-(2*E42)-F42&gt;0, (3*D42)-(2*E42)-F42, 0)</f>
        <v>2</v>
      </c>
      <c r="Q42" s="5" t="n">
        <f aca="false">(27*D42)+(16*(E42+F42+G42))+(F42+(G42*2))</f>
        <v>308</v>
      </c>
      <c r="R42" s="5" t="n">
        <f aca="false">27+(16*(H42+(4-H42)))+(4-H42)</f>
        <v>91</v>
      </c>
      <c r="S42" s="5" t="str">
        <f aca="false">CONCATENATE("[",CONCATENATE("Al",IF(D42&gt;1,VALUE(D42),""),IF(E42=0,"",CONCATENATE(" O",IF(E42&gt;1,VALUE(E42),""))),IF(F42=0,"",CONCATENATE("(OH)",IF(F42&gt;1,VALUE(F42),""))),IF(G42=0,"",CONCATENATE("(OH2)",IF(G42&gt;1,VALUE(G42),"")))),"]")</f>
        <v>[Al3 O2(OH)3(OH2)8]</v>
      </c>
      <c r="T42" s="5" t="str">
        <f aca="false">CONCATENATE("[",CONCATENATE("Al",IF(H42=0,"",CONCATENATE("O",IF(H42&gt;1,VALUE(H42),""))),CONCATENATE(IF((4-H42)&gt;0,"(OH)",""),IF((4-H42)&gt;1,VALUE(4-H42),""))),"]")</f>
        <v>[AlO4]</v>
      </c>
    </row>
    <row r="43" s="4" customFormat="true" ht="14.05" hidden="false" customHeight="false" outlineLevel="0" collapsed="false">
      <c r="A43" s="5" t="n">
        <v>6</v>
      </c>
      <c r="B43" s="5" t="n">
        <v>0</v>
      </c>
      <c r="C43" s="5" t="n">
        <v>1</v>
      </c>
      <c r="D43" s="5" t="n">
        <v>3</v>
      </c>
      <c r="E43" s="5" t="n">
        <v>2</v>
      </c>
      <c r="F43" s="5" t="n">
        <v>4</v>
      </c>
      <c r="G43" s="5" t="n">
        <v>7</v>
      </c>
      <c r="H43" s="5" t="n">
        <v>0</v>
      </c>
      <c r="I43" s="5" t="n">
        <v>1323</v>
      </c>
      <c r="J43" s="5" t="n">
        <v>3</v>
      </c>
      <c r="K43" s="6" t="n">
        <v>441</v>
      </c>
      <c r="L43" s="7" t="n">
        <v>441</v>
      </c>
      <c r="M43" s="5" t="str">
        <f aca="false">IF(K43="no cation","",IF(L43="","non-candidate",""))</f>
        <v/>
      </c>
      <c r="N43" s="5" t="str">
        <f aca="false">IF(M43="","",CONCATENATE("[",IF(M43="","",CONCATENATE("Al",IF(C43+(D43*(1+(C43*3)))&gt;1,VALUE(C43+(D43*(1+(C43*3)))),""),CONCATENATE(IF((E43*(1+(C43*3)))+(C43*H43)&gt;0," O",""),IF((E43*(1+(C43*3)))+(C43*H43)&gt;1,VALUE((E43*(1+(C43*3)))+(C43*H43)),"")),IF(F43=0,"",CONCATENATE("(OH)",IF((F43*(1+(C43*3)))+(C43*(4-H43))&gt;1,VALUE((F43*(1+(C43*3)))+(C43*(4-H43))),""))),IF(G43=0,"",CONCATENATE("(OH2)",IF(G43&gt;1,VALUE(G43),""))))),"]",IF(M43="","",IF(J43&gt;1,(CONCATENATE(VALUE(J43),"+")),"+"))))</f>
        <v/>
      </c>
      <c r="O43" s="5" t="str">
        <f aca="false">IF(C43=0,IF(M43="","",CONCATENATE("[",IF(M43="","",CONCATENATE("Al",IF(D43&gt;1,VALUE(D43),""),IF(E43=0,"",CONCATENATE(" O",IF(E43&gt;1,VALUE(E43),""))),IF(F43=0,"",CONCATENATE("(OH)",IF(F43&gt;1,VALUE(F43),""))),IF(G43=0,"",CONCATENATE("(OH2)",IF(G43&gt;1,VALUE(G43),""))))),"]",IF(M43="","",IF(J43&gt;1,(CONCATENATE(VALUE(J43),"+")),"+")))),CONCATENATE("[",S43,IF(P43&gt;1,VALUE(P43),""),IF((D43*3)&gt;((E43*2)+F43),"+","")," ]",VALUE(4)," ",T43,IF(H43&gt;0,VALUE(H43+1),""),"-"," "))</f>
        <v>[[Al3 O2(OH)4(OH2)7]+ ]4 [Al(OH)4]- </v>
      </c>
      <c r="P43" s="5" t="n">
        <f aca="false">IF((3*D43)-(2*E43)-F43&gt;0, (3*D43)-(2*E43)-F43, 0)</f>
        <v>1</v>
      </c>
      <c r="Q43" s="5" t="n">
        <f aca="false">(27*D43)+(16*(E43+F43+G43))+(F43+(G43*2))</f>
        <v>307</v>
      </c>
      <c r="R43" s="5" t="n">
        <f aca="false">27+(16*(H43+(4-H43)))+(4-H43)</f>
        <v>95</v>
      </c>
      <c r="S43" s="5" t="str">
        <f aca="false">CONCATENATE("[",CONCATENATE("Al",IF(D43&gt;1,VALUE(D43),""),IF(E43=0,"",CONCATENATE(" O",IF(E43&gt;1,VALUE(E43),""))),IF(F43=0,"",CONCATENATE("(OH)",IF(F43&gt;1,VALUE(F43),""))),IF(G43=0,"",CONCATENATE("(OH2)",IF(G43&gt;1,VALUE(G43),"")))),"]")</f>
        <v>[Al3 O2(OH)4(OH2)7]</v>
      </c>
      <c r="T43" s="5" t="str">
        <f aca="false">CONCATENATE("[",CONCATENATE("Al",IF(H43=0,"",CONCATENATE("O",IF(H43&gt;1,VALUE(H43),""))),CONCATENATE(IF((4-H43)&gt;0,"(OH)",""),IF((4-H43)&gt;1,VALUE(4-H43),""))),"]")</f>
        <v>[Al(OH)4]</v>
      </c>
    </row>
    <row r="44" s="4" customFormat="true" ht="14.05" hidden="false" customHeight="false" outlineLevel="0" collapsed="false">
      <c r="A44" s="5" t="n">
        <v>6</v>
      </c>
      <c r="B44" s="5" t="n">
        <v>0</v>
      </c>
      <c r="C44" s="5" t="n">
        <v>1</v>
      </c>
      <c r="D44" s="5" t="n">
        <v>3</v>
      </c>
      <c r="E44" s="5" t="n">
        <v>3</v>
      </c>
      <c r="F44" s="5" t="n">
        <v>1</v>
      </c>
      <c r="G44" s="5" t="n">
        <v>9</v>
      </c>
      <c r="H44" s="5" t="n">
        <v>4</v>
      </c>
      <c r="I44" s="5" t="n">
        <v>1323</v>
      </c>
      <c r="J44" s="5" t="n">
        <v>3</v>
      </c>
      <c r="K44" s="6" t="n">
        <v>441</v>
      </c>
      <c r="L44" s="7" t="n">
        <v>441</v>
      </c>
      <c r="M44" s="5" t="str">
        <f aca="false">IF(K44="no cation","",IF(L44="","non-candidate",""))</f>
        <v/>
      </c>
      <c r="N44" s="5" t="str">
        <f aca="false">IF(M44="","",CONCATENATE("[",IF(M44="","",CONCATENATE("Al",IF(C44+(D44*(1+(C44*3)))&gt;1,VALUE(C44+(D44*(1+(C44*3)))),""),CONCATENATE(IF((E44*(1+(C44*3)))+(C44*H44)&gt;0," O",""),IF((E44*(1+(C44*3)))+(C44*H44)&gt;1,VALUE((E44*(1+(C44*3)))+(C44*H44)),"")),IF(F44=0,"",CONCATENATE("(OH)",IF((F44*(1+(C44*3)))+(C44*(4-H44))&gt;1,VALUE((F44*(1+(C44*3)))+(C44*(4-H44))),""))),IF(G44=0,"",CONCATENATE("(OH2)",IF(G44&gt;1,VALUE(G44),""))))),"]",IF(M44="","",IF(J44&gt;1,(CONCATENATE(VALUE(J44),"+")),"+"))))</f>
        <v/>
      </c>
      <c r="O44" s="5" t="str">
        <f aca="false">IF(C44=0,IF(M44="","",CONCATENATE("[",IF(M44="","",CONCATENATE("Al",IF(D44&gt;1,VALUE(D44),""),IF(E44=0,"",CONCATENATE(" O",IF(E44&gt;1,VALUE(E44),""))),IF(F44=0,"",CONCATENATE("(OH)",IF(F44&gt;1,VALUE(F44),""))),IF(G44=0,"",CONCATENATE("(OH2)",IF(G44&gt;1,VALUE(G44),""))))),"]",IF(M44="","",IF(J44&gt;1,(CONCATENATE(VALUE(J44),"+")),"+")))),CONCATENATE("[",S44,IF(P44&gt;1,VALUE(P44),""),IF((D44*3)&gt;((E44*2)+F44),"+","")," ]",VALUE(4)," ",T44,IF(H44&gt;0,VALUE(H44+1),""),"-"," "))</f>
        <v>[[Al3 O3(OH)(OH2)9]2+ ]4 [AlO4]5- </v>
      </c>
      <c r="P44" s="5" t="n">
        <f aca="false">IF((3*D44)-(2*E44)-F44&gt;0, (3*D44)-(2*E44)-F44, 0)</f>
        <v>2</v>
      </c>
      <c r="Q44" s="5" t="n">
        <f aca="false">(27*D44)+(16*(E44+F44+G44))+(F44+(G44*2))</f>
        <v>308</v>
      </c>
      <c r="R44" s="5" t="n">
        <f aca="false">27+(16*(H44+(4-H44)))+(4-H44)</f>
        <v>91</v>
      </c>
      <c r="S44" s="5" t="str">
        <f aca="false">CONCATENATE("[",CONCATENATE("Al",IF(D44&gt;1,VALUE(D44),""),IF(E44=0,"",CONCATENATE(" O",IF(E44&gt;1,VALUE(E44),""))),IF(F44=0,"",CONCATENATE("(OH)",IF(F44&gt;1,VALUE(F44),""))),IF(G44=0,"",CONCATENATE("(OH2)",IF(G44&gt;1,VALUE(G44),"")))),"]")</f>
        <v>[Al3 O3(OH)(OH2)9]</v>
      </c>
      <c r="T44" s="5" t="str">
        <f aca="false">CONCATENATE("[",CONCATENATE("Al",IF(H44=0,"",CONCATENATE("O",IF(H44&gt;1,VALUE(H44),""))),CONCATENATE(IF((4-H44)&gt;0,"(OH)",""),IF((4-H44)&gt;1,VALUE(4-H44),""))),"]")</f>
        <v>[AlO4]</v>
      </c>
    </row>
    <row r="45" s="4" customFormat="true" ht="14.05" hidden="false" customHeight="false" outlineLevel="0" collapsed="false">
      <c r="A45" s="3" t="n">
        <v>6</v>
      </c>
      <c r="B45" s="5" t="n">
        <v>0</v>
      </c>
      <c r="C45" s="3" t="n">
        <v>1</v>
      </c>
      <c r="D45" s="3" t="n">
        <v>3</v>
      </c>
      <c r="E45" s="3" t="n">
        <v>3</v>
      </c>
      <c r="F45" s="5" t="n">
        <v>2</v>
      </c>
      <c r="G45" s="5" t="n">
        <v>8</v>
      </c>
      <c r="H45" s="3" t="n">
        <v>0</v>
      </c>
      <c r="I45" s="5" t="n">
        <v>1323</v>
      </c>
      <c r="J45" s="5" t="n">
        <v>3</v>
      </c>
      <c r="K45" s="6" t="n">
        <v>441</v>
      </c>
      <c r="L45" s="7" t="n">
        <v>441</v>
      </c>
      <c r="M45" s="5" t="str">
        <f aca="false">IF(K45="no cation","",IF(L45="","non-candidate",""))</f>
        <v/>
      </c>
      <c r="N45" s="5" t="str">
        <f aca="false">IF(M45="","",CONCATENATE("[",IF(M45="","",CONCATENATE("Al",IF(C45+(D45*(1+(C45*3)))&gt;1,VALUE(C45+(D45*(1+(C45*3)))),""),CONCATENATE(IF((E45*(1+(C45*3)))+(C45*H45)&gt;0," O",""),IF((E45*(1+(C45*3)))+(C45*H45)&gt;1,VALUE((E45*(1+(C45*3)))+(C45*H45)),"")),IF(F45=0,"",CONCATENATE("(OH)",IF((F45*(1+(C45*3)))+(C45*(4-H45))&gt;1,VALUE((F45*(1+(C45*3)))+(C45*(4-H45))),""))),IF(G45=0,"",CONCATENATE("(OH2)",IF(G45&gt;1,VALUE(G45),""))))),"]",IF(M45="","",IF(J45&gt;1,(CONCATENATE(VALUE(J45),"+")),"+"))))</f>
        <v/>
      </c>
      <c r="O45" s="5" t="str">
        <f aca="false">IF(C45=0,IF(M45="","",CONCATENATE("[",IF(M45="","",CONCATENATE("Al",IF(D45&gt;1,VALUE(D45),""),IF(E45=0,"",CONCATENATE(" O",IF(E45&gt;1,VALUE(E45),""))),IF(F45=0,"",CONCATENATE("(OH)",IF(F45&gt;1,VALUE(F45),""))),IF(G45=0,"",CONCATENATE("(OH2)",IF(G45&gt;1,VALUE(G45),""))))),"]",IF(M45="","",IF(J45&gt;1,(CONCATENATE(VALUE(J45),"+")),"+")))),CONCATENATE("[",S45,IF(P45&gt;1,VALUE(P45),""),IF((D45*3)&gt;((E45*2)+F45),"+","")," ]",VALUE(4)," ",T45,IF(H45&gt;0,VALUE(H45+1),""),"-"," "))</f>
        <v>[[Al3 O3(OH)2(OH2)8]+ ]4 [Al(OH)4]- </v>
      </c>
      <c r="P45" s="5" t="n">
        <f aca="false">IF((3*D45)-(2*E45)-F45&gt;0, (3*D45)-(2*E45)-F45, 0)</f>
        <v>1</v>
      </c>
      <c r="Q45" s="5" t="n">
        <f aca="false">(27*D45)+(16*(E45+F45+G45))+(F45+(G45*2))</f>
        <v>307</v>
      </c>
      <c r="R45" s="5" t="n">
        <f aca="false">27+(16*(H45+(4-H45)))+(4-H45)</f>
        <v>95</v>
      </c>
      <c r="S45" s="5" t="str">
        <f aca="false">CONCATENATE("[",CONCATENATE("Al",IF(D45&gt;1,VALUE(D45),""),IF(E45=0,"",CONCATENATE(" O",IF(E45&gt;1,VALUE(E45),""))),IF(F45=0,"",CONCATENATE("(OH)",IF(F45&gt;1,VALUE(F45),""))),IF(G45=0,"",CONCATENATE("(OH2)",IF(G45&gt;1,VALUE(G45),"")))),"]")</f>
        <v>[Al3 O3(OH)2(OH2)8]</v>
      </c>
      <c r="T45" s="5" t="str">
        <f aca="false">CONCATENATE("[",CONCATENATE("Al",IF(H45=0,"",CONCATENATE("O",IF(H45&gt;1,VALUE(H45),""))),CONCATENATE(IF((4-H45)&gt;0,"(OH)",""),IF((4-H45)&gt;1,VALUE(4-H45),""))),"]")</f>
        <v>[Al(OH)4]</v>
      </c>
    </row>
    <row r="46" s="4" customFormat="true" ht="14.05" hidden="false" customHeight="false" outlineLevel="0" collapsed="false">
      <c r="A46" s="3" t="n">
        <v>6</v>
      </c>
      <c r="B46" s="5" t="n">
        <v>0</v>
      </c>
      <c r="C46" s="3" t="n">
        <v>1</v>
      </c>
      <c r="D46" s="3" t="n">
        <v>3</v>
      </c>
      <c r="E46" s="3" t="n">
        <v>4</v>
      </c>
      <c r="F46" s="5" t="n">
        <v>0</v>
      </c>
      <c r="G46" s="5" t="n">
        <v>9</v>
      </c>
      <c r="H46" s="3" t="n">
        <v>0</v>
      </c>
      <c r="I46" s="5" t="n">
        <v>1323</v>
      </c>
      <c r="J46" s="5" t="n">
        <v>3</v>
      </c>
      <c r="K46" s="6" t="n">
        <v>441</v>
      </c>
      <c r="L46" s="7" t="n">
        <v>441</v>
      </c>
      <c r="M46" s="5" t="str">
        <f aca="false">IF(K46="no cation","",IF(L46="","non-candidate",""))</f>
        <v/>
      </c>
      <c r="N46" s="5" t="str">
        <f aca="false">IF(M46="","",CONCATENATE("[",IF(M46="","",CONCATENATE("Al",IF(C46+(D46*(1+(C46*3)))&gt;1,VALUE(C46+(D46*(1+(C46*3)))),""),CONCATENATE(IF((E46*(1+(C46*3)))+(C46*H46)&gt;0," O",""),IF((E46*(1+(C46*3)))+(C46*H46)&gt;1,VALUE((E46*(1+(C46*3)))+(C46*H46)),"")),IF(F46=0,"",CONCATENATE("(OH)",IF((F46*(1+(C46*3)))+(C46*(4-H46))&gt;1,VALUE((F46*(1+(C46*3)))+(C46*(4-H46))),""))),IF(G46=0,"",CONCATENATE("(OH2)",IF(G46&gt;1,VALUE(G46),""))))),"]",IF(M46="","",IF(J46&gt;1,(CONCATENATE(VALUE(J46),"+")),"+"))))</f>
        <v/>
      </c>
      <c r="O46" s="5" t="str">
        <f aca="false">IF(C46=0,IF(M46="","",CONCATENATE("[",IF(M46="","",CONCATENATE("Al",IF(D46&gt;1,VALUE(D46),""),IF(E46=0,"",CONCATENATE(" O",IF(E46&gt;1,VALUE(E46),""))),IF(F46=0,"",CONCATENATE("(OH)",IF(F46&gt;1,VALUE(F46),""))),IF(G46=0,"",CONCATENATE("(OH2)",IF(G46&gt;1,VALUE(G46),""))))),"]",IF(M46="","",IF(J46&gt;1,(CONCATENATE(VALUE(J46),"+")),"+")))),CONCATENATE("[",S46,IF(P46&gt;1,VALUE(P46),""),IF((D46*3)&gt;((E46*2)+F46),"+","")," ]",VALUE(4)," ",T46,IF(H46&gt;0,VALUE(H46+1),""),"-"," "))</f>
        <v>[[Al3 O4(OH2)9]+ ]4 [Al(OH)4]- </v>
      </c>
      <c r="P46" s="5" t="n">
        <f aca="false">IF((3*D46)-(2*E46)-F46&gt;0, (3*D46)-(2*E46)-F46, 0)</f>
        <v>1</v>
      </c>
      <c r="Q46" s="5" t="n">
        <f aca="false">(27*D46)+(16*(E46+F46+G46))+(F46+(G46*2))</f>
        <v>307</v>
      </c>
      <c r="R46" s="5" t="n">
        <f aca="false">27+(16*(H46+(4-H46)))+(4-H46)</f>
        <v>95</v>
      </c>
      <c r="S46" s="5" t="str">
        <f aca="false">CONCATENATE("[",CONCATENATE("Al",IF(D46&gt;1,VALUE(D46),""),IF(E46=0,"",CONCATENATE(" O",IF(E46&gt;1,VALUE(E46),""))),IF(F46=0,"",CONCATENATE("(OH)",IF(F46&gt;1,VALUE(F46),""))),IF(G46=0,"",CONCATENATE("(OH2)",IF(G46&gt;1,VALUE(G46),"")))),"]")</f>
        <v>[Al3 O4(OH2)9]</v>
      </c>
      <c r="T46" s="5" t="str">
        <f aca="false">CONCATENATE("[",CONCATENATE("Al",IF(H46=0,"",CONCATENATE("O",IF(H46&gt;1,VALUE(H46),""))),CONCATENATE(IF((4-H46)&gt;0,"(OH)",""),IF((4-H46)&gt;1,VALUE(4-H46),""))),"]")</f>
        <v>[Al(OH)4]</v>
      </c>
    </row>
    <row r="47" s="4" customFormat="true" ht="14.05" hidden="false" customHeight="false" outlineLevel="0" collapsed="false">
      <c r="A47" s="5" t="n">
        <v>6</v>
      </c>
      <c r="B47" s="5" t="n">
        <v>0</v>
      </c>
      <c r="C47" s="5" t="n">
        <v>1</v>
      </c>
      <c r="D47" s="5" t="n">
        <v>3</v>
      </c>
      <c r="E47" s="5" t="n">
        <v>0</v>
      </c>
      <c r="F47" s="5" t="n">
        <v>8</v>
      </c>
      <c r="G47" s="5" t="n">
        <v>5</v>
      </c>
      <c r="H47" s="5" t="n">
        <v>4</v>
      </c>
      <c r="I47" s="5" t="n">
        <v>1319</v>
      </c>
      <c r="J47" s="5"/>
      <c r="K47" s="6" t="s">
        <v>27</v>
      </c>
      <c r="L47" s="7"/>
      <c r="M47" s="5" t="str">
        <f aca="false">IF(K47="no cation","",IF(L47="","non-candidate",""))</f>
        <v/>
      </c>
      <c r="N47" s="5" t="str">
        <f aca="false">IF(M47="","",CONCATENATE("[",IF(M47="","",CONCATENATE("Al",IF(C47+(D47*(1+(C47*3)))&gt;1,VALUE(C47+(D47*(1+(C47*3)))),""),CONCATENATE(IF((E47*(1+(C47*3)))+(C47*H47)&gt;0," O",""),IF((E47*(1+(C47*3)))+(C47*H47)&gt;1,VALUE((E47*(1+(C47*3)))+(C47*H47)),"")),IF(F47=0,"",CONCATENATE("(OH)",IF((F47*(1+(C47*3)))+(C47*(4-H47))&gt;1,VALUE((F47*(1+(C47*3)))+(C47*(4-H47))),""))),IF(G47=0,"",CONCATENATE("(OH2)",IF(G47&gt;1,VALUE(G47),""))))),"]",IF(M47="","",IF(J47&gt;1,(CONCATENATE(VALUE(J47),"+")),"+"))))</f>
        <v/>
      </c>
      <c r="O47" s="5" t="str">
        <f aca="false">IF(C47=0,IF(M47="","",CONCATENATE("[",IF(M47="","",CONCATENATE("Al",IF(D47&gt;1,VALUE(D47),""),IF(E47=0,"",CONCATENATE(" O",IF(E47&gt;1,VALUE(E47),""))),IF(F47=0,"",CONCATENATE("(OH)",IF(F47&gt;1,VALUE(F47),""))),IF(G47=0,"",CONCATENATE("(OH2)",IF(G47&gt;1,VALUE(G47),""))))),"]",IF(M47="","",IF(J47&gt;1,(CONCATENATE(VALUE(J47),"+")),"+")))),CONCATENATE("[",S47,IF(P47&gt;1,VALUE(P47),""),IF((D47*3)&gt;((E47*2)+F47),"+","")," ]",VALUE(4)," ",T47,IF(H47&gt;0,VALUE(H47+1),""),"-"," "))</f>
        <v>[[Al3(OH)8(OH2)5]+ ]4 [AlO4]5- </v>
      </c>
      <c r="P47" s="5" t="n">
        <f aca="false">IF((3*D47)-(2*E47)-F47&gt;0, (3*D47)-(2*E47)-F47, 0)</f>
        <v>1</v>
      </c>
      <c r="Q47" s="5" t="n">
        <f aca="false">(27*D47)+(16*(E47+F47+G47))+(F47+(G47*2))</f>
        <v>307</v>
      </c>
      <c r="R47" s="5" t="n">
        <f aca="false">27+(16*(H47+(4-H47)))+(4-H47)</f>
        <v>91</v>
      </c>
      <c r="S47" s="5" t="str">
        <f aca="false">CONCATENATE("[",CONCATENATE("Al",IF(D47&gt;1,VALUE(D47),""),IF(E47=0,"",CONCATENATE(" O",IF(E47&gt;1,VALUE(E47),""))),IF(F47=0,"",CONCATENATE("(OH)",IF(F47&gt;1,VALUE(F47),""))),IF(G47=0,"",CONCATENATE("(OH2)",IF(G47&gt;1,VALUE(G47),"")))),"]")</f>
        <v>[Al3(OH)8(OH2)5]</v>
      </c>
      <c r="T47" s="5" t="str">
        <f aca="false">CONCATENATE("[",CONCATENATE("Al",IF(H47=0,"",CONCATENATE("O",IF(H47&gt;1,VALUE(H47),""))),CONCATENATE(IF((4-H47)&gt;0,"(OH)",""),IF((4-H47)&gt;1,VALUE(4-H47),""))),"]")</f>
        <v>[AlO4]</v>
      </c>
    </row>
    <row r="48" s="4" customFormat="true" ht="14.05" hidden="false" customHeight="false" outlineLevel="0" collapsed="false">
      <c r="A48" s="5" t="n">
        <v>6</v>
      </c>
      <c r="B48" s="5" t="n">
        <v>0</v>
      </c>
      <c r="C48" s="5" t="n">
        <v>1</v>
      </c>
      <c r="D48" s="5" t="n">
        <v>3</v>
      </c>
      <c r="E48" s="5" t="n">
        <v>0</v>
      </c>
      <c r="F48" s="5" t="n">
        <v>9</v>
      </c>
      <c r="G48" s="5" t="n">
        <v>4</v>
      </c>
      <c r="H48" s="5" t="n">
        <v>0</v>
      </c>
      <c r="I48" s="5" t="n">
        <v>1319</v>
      </c>
      <c r="J48" s="5"/>
      <c r="K48" s="6" t="s">
        <v>27</v>
      </c>
      <c r="L48" s="7"/>
      <c r="M48" s="5" t="str">
        <f aca="false">IF(K48="no cation","",IF(L48="","non-candidate",""))</f>
        <v/>
      </c>
      <c r="N48" s="5" t="str">
        <f aca="false">IF(M48="","",CONCATENATE("[",IF(M48="","",CONCATENATE("Al",IF(C48+(D48*(1+(C48*3)))&gt;1,VALUE(C48+(D48*(1+(C48*3)))),""),CONCATENATE(IF((E48*(1+(C48*3)))+(C48*H48)&gt;0," O",""),IF((E48*(1+(C48*3)))+(C48*H48)&gt;1,VALUE((E48*(1+(C48*3)))+(C48*H48)),"")),IF(F48=0,"",CONCATENATE("(OH)",IF((F48*(1+(C48*3)))+(C48*(4-H48))&gt;1,VALUE((F48*(1+(C48*3)))+(C48*(4-H48))),""))),IF(G48=0,"",CONCATENATE("(OH2)",IF(G48&gt;1,VALUE(G48),""))))),"]",IF(M48="","",IF(J48&gt;1,(CONCATENATE(VALUE(J48),"+")),"+"))))</f>
        <v/>
      </c>
      <c r="O48" s="5" t="str">
        <f aca="false">IF(C48=0,IF(M48="","",CONCATENATE("[",IF(M48="","",CONCATENATE("Al",IF(D48&gt;1,VALUE(D48),""),IF(E48=0,"",CONCATENATE(" O",IF(E48&gt;1,VALUE(E48),""))),IF(F48=0,"",CONCATENATE("(OH)",IF(F48&gt;1,VALUE(F48),""))),IF(G48=0,"",CONCATENATE("(OH2)",IF(G48&gt;1,VALUE(G48),""))))),"]",IF(M48="","",IF(J48&gt;1,(CONCATENATE(VALUE(J48),"+")),"+")))),CONCATENATE("[",S48,IF(P48&gt;1,VALUE(P48),""),IF((D48*3)&gt;((E48*2)+F48),"+","")," ]",VALUE(4)," ",T48,IF(H48&gt;0,VALUE(H48+1),""),"-"," "))</f>
        <v>[[Al3(OH)9(OH2)4] ]4 [Al(OH)4]- </v>
      </c>
      <c r="P48" s="5" t="n">
        <f aca="false">IF((3*D48)-(2*E48)-F48&gt;0, (3*D48)-(2*E48)-F48, 0)</f>
        <v>0</v>
      </c>
      <c r="Q48" s="5" t="n">
        <f aca="false">(27*D48)+(16*(E48+F48+G48))+(F48+(G48*2))</f>
        <v>306</v>
      </c>
      <c r="R48" s="5" t="n">
        <f aca="false">27+(16*(H48+(4-H48)))+(4-H48)</f>
        <v>95</v>
      </c>
      <c r="S48" s="5" t="str">
        <f aca="false">CONCATENATE("[",CONCATENATE("Al",IF(D48&gt;1,VALUE(D48),""),IF(E48=0,"",CONCATENATE(" O",IF(E48&gt;1,VALUE(E48),""))),IF(F48=0,"",CONCATENATE("(OH)",IF(F48&gt;1,VALUE(F48),""))),IF(G48=0,"",CONCATENATE("(OH2)",IF(G48&gt;1,VALUE(G48),"")))),"]")</f>
        <v>[Al3(OH)9(OH2)4]</v>
      </c>
      <c r="T48" s="5" t="str">
        <f aca="false">CONCATENATE("[",CONCATENATE("Al",IF(H48=0,"",CONCATENATE("O",IF(H48&gt;1,VALUE(H48),""))),CONCATENATE(IF((4-H48)&gt;0,"(OH)",""),IF((4-H48)&gt;1,VALUE(4-H48),""))),"]")</f>
        <v>[Al(OH)4]</v>
      </c>
    </row>
    <row r="49" s="4" customFormat="true" ht="14.05" hidden="false" customHeight="false" outlineLevel="0" collapsed="false">
      <c r="A49" s="3" t="n">
        <v>6</v>
      </c>
      <c r="B49" s="5" t="n">
        <v>0</v>
      </c>
      <c r="C49" s="5" t="n">
        <v>1</v>
      </c>
      <c r="D49" s="3" t="n">
        <v>3</v>
      </c>
      <c r="E49" s="3" t="n">
        <v>4</v>
      </c>
      <c r="F49" s="5" t="n">
        <v>1</v>
      </c>
      <c r="G49" s="5" t="n">
        <v>8</v>
      </c>
      <c r="H49" s="5" t="n">
        <v>0</v>
      </c>
      <c r="I49" s="5" t="n">
        <v>1319</v>
      </c>
      <c r="J49" s="5"/>
      <c r="K49" s="6" t="s">
        <v>27</v>
      </c>
      <c r="L49" s="7"/>
      <c r="M49" s="5" t="str">
        <f aca="false">IF(K49="no cation","",IF(L49="","non-candidate",""))</f>
        <v/>
      </c>
      <c r="N49" s="5" t="str">
        <f aca="false">IF(M49="","",CONCATENATE("[",IF(M49="","",CONCATENATE("Al",IF(C49+(D49*(1+(C49*3)))&gt;1,VALUE(C49+(D49*(1+(C49*3)))),""),CONCATENATE(IF((E49*(1+(C49*3)))+(C49*H49)&gt;0," O",""),IF((E49*(1+(C49*3)))+(C49*H49)&gt;1,VALUE((E49*(1+(C49*3)))+(C49*H49)),"")),IF(F49=0,"",CONCATENATE("(OH)",IF((F49*(1+(C49*3)))+(C49*(4-H49))&gt;1,VALUE((F49*(1+(C49*3)))+(C49*(4-H49))),""))),IF(G49=0,"",CONCATENATE("(OH2)",IF(G49&gt;1,VALUE(G49),""))))),"]",IF(M49="","",IF(J49&gt;1,(CONCATENATE(VALUE(J49),"+")),"+"))))</f>
        <v/>
      </c>
      <c r="O49" s="5" t="str">
        <f aca="false">IF(C49=0,IF(M49="","",CONCATENATE("[",IF(M49="","",CONCATENATE("Al",IF(D49&gt;1,VALUE(D49),""),IF(E49=0,"",CONCATENATE(" O",IF(E49&gt;1,VALUE(E49),""))),IF(F49=0,"",CONCATENATE("(OH)",IF(F49&gt;1,VALUE(F49),""))),IF(G49=0,"",CONCATENATE("(OH2)",IF(G49&gt;1,VALUE(G49),""))))),"]",IF(M49="","",IF(J49&gt;1,(CONCATENATE(VALUE(J49),"+")),"+")))),CONCATENATE("[",S49,IF(P49&gt;1,VALUE(P49),""),IF((D49*3)&gt;((E49*2)+F49),"+","")," ]",VALUE(4)," ",T49,IF(H49&gt;0,VALUE(H49+1),""),"-"," "))</f>
        <v>[[Al3 O4(OH)(OH2)8] ]4 [Al(OH)4]- </v>
      </c>
      <c r="P49" s="5" t="n">
        <f aca="false">IF((3*D49)-(2*E49)-F49&gt;0, (3*D49)-(2*E49)-F49, 0)</f>
        <v>0</v>
      </c>
      <c r="Q49" s="5" t="n">
        <f aca="false">(27*D49)+(16*(E49+F49+G49))+(F49+(G49*2))</f>
        <v>306</v>
      </c>
      <c r="R49" s="5" t="n">
        <f aca="false">27+(16*(H49+(4-H49)))+(4-H49)</f>
        <v>95</v>
      </c>
      <c r="S49" s="5" t="str">
        <f aca="false">CONCATENATE("[",CONCATENATE("Al",IF(D49&gt;1,VALUE(D49),""),IF(E49=0,"",CONCATENATE(" O",IF(E49&gt;1,VALUE(E49),""))),IF(F49=0,"",CONCATENATE("(OH)",IF(F49&gt;1,VALUE(F49),""))),IF(G49=0,"",CONCATENATE("(OH2)",IF(G49&gt;1,VALUE(G49),"")))),"]")</f>
        <v>[Al3 O4(OH)(OH2)8]</v>
      </c>
      <c r="T49" s="5" t="str">
        <f aca="false">CONCATENATE("[",CONCATENATE("Al",IF(H49=0,"",CONCATENATE("O",IF(H49&gt;1,VALUE(H49),""))),CONCATENATE(IF((4-H49)&gt;0,"(OH)",""),IF((4-H49)&gt;1,VALUE(4-H49),""))),"]")</f>
        <v>[Al(OH)4]</v>
      </c>
    </row>
  </sheetData>
  <printOptions headings="false" gridLines="false" gridLinesSet="true" horizontalCentered="false" verticalCentered="false"/>
  <pageMargins left="0.7" right="0.7" top="0.3" bottom="0.3" header="0.3" footer="0.3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32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2" zoomScaleNormal="72" zoomScalePageLayoutView="100" workbookViewId="0">
      <selection pane="topLeft" activeCell="A1" activeCellId="0" sqref="A1"/>
    </sheetView>
  </sheetViews>
  <sheetFormatPr defaultRowHeight="12.8"/>
  <cols>
    <col collapsed="false" hidden="false" max="10" min="1" style="0" width="8.63775510204082"/>
    <col collapsed="false" hidden="false" max="11" min="11" style="0" width="21.0612244897959"/>
    <col collapsed="false" hidden="false" max="12" min="12" style="0" width="12.1479591836735"/>
    <col collapsed="false" hidden="false" max="13" min="13" style="0" width="18.4948979591837"/>
    <col collapsed="false" hidden="false" max="14" min="14" style="0" width="30.9132653061224"/>
    <col collapsed="false" hidden="false" max="15" min="15" style="0" width="49.8112244897959"/>
    <col collapsed="false" hidden="false" max="16" min="16" style="0" width="8.63775510204082"/>
    <col collapsed="false" hidden="false" max="17" min="17" style="0" width="13.5"/>
    <col collapsed="false" hidden="false" max="18" min="18" style="0" width="8.63775510204082"/>
    <col collapsed="false" hidden="false" max="20" min="19" style="0" width="29.0255102040816"/>
    <col collapsed="false" hidden="false" max="21" min="21" style="0" width="30.9132653061224"/>
    <col collapsed="false" hidden="false" max="1025" min="22" style="0" width="8.63775510204082"/>
  </cols>
  <sheetData>
    <row r="1" s="4" customFormat="true" ht="14.0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34</v>
      </c>
      <c r="N1" s="3" t="s">
        <v>13</v>
      </c>
      <c r="O1" s="3" t="s">
        <v>14</v>
      </c>
      <c r="P1" s="3" t="s">
        <v>15</v>
      </c>
      <c r="Q1" s="1" t="s">
        <v>16</v>
      </c>
      <c r="R1" s="1" t="s">
        <v>17</v>
      </c>
      <c r="S1" s="3" t="s">
        <v>18</v>
      </c>
      <c r="T1" s="3" t="s">
        <v>19</v>
      </c>
      <c r="U1" s="3" t="s">
        <v>20</v>
      </c>
    </row>
    <row r="2" s="4" customFormat="true" ht="14.05" hidden="false" customHeight="false" outlineLevel="0" collapsed="false">
      <c r="A2" s="5" t="n">
        <v>4</v>
      </c>
      <c r="B2" s="5" t="n">
        <v>0</v>
      </c>
      <c r="C2" s="5" t="n">
        <v>0</v>
      </c>
      <c r="D2" s="3" t="n">
        <v>6</v>
      </c>
      <c r="E2" s="3" t="n">
        <v>0</v>
      </c>
      <c r="F2" s="5" t="n">
        <v>0</v>
      </c>
      <c r="G2" s="5" t="n">
        <v>14</v>
      </c>
      <c r="H2" s="5" t="n">
        <v>0</v>
      </c>
      <c r="I2" s="5" t="n">
        <v>414</v>
      </c>
      <c r="J2" s="5" t="n">
        <v>18</v>
      </c>
      <c r="K2" s="6" t="n">
        <v>23</v>
      </c>
      <c r="L2" s="7" t="n">
        <v>23</v>
      </c>
      <c r="M2" s="5" t="str">
        <f aca="false">IF(K2="no cation","",IF(L2="","non-candidate",IF(J2&gt;1,"","Y")))</f>
        <v/>
      </c>
      <c r="N2" s="5" t="str">
        <f aca="false">IF(M2="","",IF(B2&gt;0,U2,CONCATENATE("[",IF(M2="","",CONCATENATE("Al",IF(C2+(D2*(1+(C2*3)))&gt;1,VALUE(C2+(D2*(1+(C2*3)))),""),CONCATENATE(IF((E2*(1+(C2*3)))+(C2*H2)&gt;0," O",""),IF((E2*(1+(C2*3)))+(C2*H2)&gt;1,VALUE((E2*(1+(C2*3)))+(C2*H2)),"")),IF(F2=0,"",CONCATENATE("(OH)",IF((F2*(1+(C2*3)))+(C2*(4-H2))&gt;1,VALUE((F2*(1+(C2*3)))+(C2*(4-H2))),""))),IF(G2=0,"",CONCATENATE("(OH2)",IF(G2&gt;1,VALUE(G2),""))))),"]",IF(M2="","",IF(J2&gt;1,(CONCATENATE(VALUE(J2),"+")),"+")))))</f>
        <v/>
      </c>
      <c r="O2" s="5" t="str">
        <f aca="false">IF(B2&gt;0,"",IF(C2=0,CONCATENATE("[",CONCATENATE("Al",IF(D2&gt;1,VALUE(D2),""),IF(E2=0,"",CONCATENATE(" O",IF(E2&gt;1,VALUE(E2),""))),IF(F2=0,"",CONCATENATE("(OH)",IF(F2&gt;1,VALUE(F2),""))),IF(G2=0,"",CONCATENATE("(OH2)",IF(G2&gt;1,VALUE(G2),"")))),"]",IF(J2&gt;1,(CONCATENATE(VALUE(J2),"+")),"+")),CONCATENATE("[",S2,IF(P2&gt;1,VALUE(P2),""),IF((D2*3)&gt;((E2*2)+F2),"+","")," ]",VALUE(4)," ",T2,IF(H2&gt;0,VALUE(H2+1),""),"-"," ")))</f>
        <v>[Al6(OH2)14]18+</v>
      </c>
      <c r="P2" s="5" t="str">
        <f aca="false">IF(C2&lt;1,"",(IF((3*D2)-(2*E2)-F2&gt;0, (3*D2)-(2*E2)-F2, 0)))</f>
        <v/>
      </c>
      <c r="Q2" s="5" t="str">
        <f aca="false">IF(C2&lt;1,"",(27*D2)+(16*(E2+F2+G2))+(F2+(G2*2)))</f>
        <v/>
      </c>
      <c r="R2" s="5" t="str">
        <f aca="false">IF(C2&lt;1,"",27+(16*(H2+(4-H2)))+(4-H2))</f>
        <v/>
      </c>
      <c r="S2" s="5" t="str">
        <f aca="false">CONCATENATE("[",CONCATENATE("Al",IF(D2&gt;1,VALUE(D2),""),IF(E2=0,"",CONCATENATE(" O",IF(E2&gt;1,VALUE(E2),""))),IF(F2=0,"",CONCATENATE("(OH)",IF(F2&gt;1,VALUE(F2),""))),IF(G2=0,"",CONCATENATE("(OH2)",IF(G2&gt;1,VALUE(G2),"")))),"]")</f>
        <v>[Al6(OH2)14]</v>
      </c>
      <c r="T2" s="5" t="str">
        <f aca="false">CONCATENATE("[",CONCATENATE("Al",IF(H2=0,"",CONCATENATE("O",IF(H2&gt;1,VALUE(H2),""))),CONCATENATE(IF((4-H2)&gt;0,"(OH)",""),IF((4-H2)&gt;1,VALUE(4-H2),""))),"]")</f>
        <v>[Al(OH)4]</v>
      </c>
      <c r="U2" s="5" t="str">
        <f aca="false">IF(B2&gt;0,IF(M2="","",CONCATENATE("[",IF(M2="","",CONCATENATE("Al",IF(D2&gt;1,VALUE(D2),""),IF(E2=0,"",CONCATENATE(" O",IF(E2&gt;1,VALUE(E2),""))),IF(F2=0,"",CONCATENATE("(OH)",IF(F2&gt;1,VALUE(F2),""))),IF(G2=0,"",CONCATENATE("(OH2)",IF(G2&gt;1,VALUE(G2),""))))),"]",IF(M2="","",IF(J2&gt;1,(CONCATENATE(VALUE(J2),"+")),"+")))),"")</f>
        <v/>
      </c>
    </row>
    <row r="3" s="4" customFormat="true" ht="14.05" hidden="false" customHeight="false" outlineLevel="0" collapsed="false">
      <c r="A3" s="5" t="n">
        <v>4</v>
      </c>
      <c r="B3" s="5" t="n">
        <v>0</v>
      </c>
      <c r="C3" s="5" t="n">
        <v>0</v>
      </c>
      <c r="D3" s="3" t="n">
        <v>5</v>
      </c>
      <c r="E3" s="3" t="n">
        <v>0</v>
      </c>
      <c r="F3" s="5" t="n">
        <v>0</v>
      </c>
      <c r="G3" s="5" t="n">
        <v>12</v>
      </c>
      <c r="H3" s="5" t="n">
        <v>0</v>
      </c>
      <c r="I3" s="5" t="n">
        <v>351</v>
      </c>
      <c r="J3" s="5" t="n">
        <v>15</v>
      </c>
      <c r="K3" s="6" t="n">
        <v>23.4</v>
      </c>
      <c r="L3" s="7" t="n">
        <v>23.4</v>
      </c>
      <c r="M3" s="5" t="str">
        <f aca="false">IF(K3="no cation","",IF(L3="","non-candidate",IF(J3&gt;1,"","Y")))</f>
        <v/>
      </c>
      <c r="N3" s="5" t="str">
        <f aca="false">IF(M3="","",IF(B3&gt;0,U3,CONCATENATE("[",IF(M3="","",CONCATENATE("Al",IF(C3+(D3*(1+(C3*3)))&gt;1,VALUE(C3+(D3*(1+(C3*3)))),""),CONCATENATE(IF((E3*(1+(C3*3)))+(C3*H3)&gt;0," O",""),IF((E3*(1+(C3*3)))+(C3*H3)&gt;1,VALUE((E3*(1+(C3*3)))+(C3*H3)),"")),IF(F3=0,"",CONCATENATE("(OH)",IF((F3*(1+(C3*3)))+(C3*(4-H3))&gt;1,VALUE((F3*(1+(C3*3)))+(C3*(4-H3))),""))),IF(G3=0,"",CONCATENATE("(OH2)",IF(G3&gt;1,VALUE(G3),""))))),"]",IF(M3="","",IF(J3&gt;1,(CONCATENATE(VALUE(J3),"+")),"+")))))</f>
        <v/>
      </c>
      <c r="O3" s="5" t="str">
        <f aca="false">IF(B3&gt;0,"",IF(C3=0,CONCATENATE("[",CONCATENATE("Al",IF(D3&gt;1,VALUE(D3),""),IF(E3=0,"",CONCATENATE(" O",IF(E3&gt;1,VALUE(E3),""))),IF(F3=0,"",CONCATENATE("(OH)",IF(F3&gt;1,VALUE(F3),""))),IF(G3=0,"",CONCATENATE("(OH2)",IF(G3&gt;1,VALUE(G3),"")))),"]",IF(J3&gt;1,(CONCATENATE(VALUE(J3),"+")),"+")),CONCATENATE("[",S3,IF(P3&gt;1,VALUE(P3),""),IF((D3*3)&gt;((E3*2)+F3),"+","")," ]",VALUE(4)," ",T3,IF(H3&gt;0,VALUE(H3+1),""),"-"," ")))</f>
        <v>[Al5(OH2)12]15+</v>
      </c>
      <c r="P3" s="5" t="str">
        <f aca="false">IF(C3&lt;1,"",(IF((3*D3)-(2*E3)-F3&gt;0, (3*D3)-(2*E3)-F3, 0)))</f>
        <v/>
      </c>
      <c r="Q3" s="5" t="str">
        <f aca="false">IF(C3&lt;1,"",(27*D3)+(16*(E3+F3+G3))+(F3+(G3*2)))</f>
        <v/>
      </c>
      <c r="R3" s="5" t="str">
        <f aca="false">IF(C3&lt;1,"",27+(16*(H3+(4-H3)))+(4-H3))</f>
        <v/>
      </c>
      <c r="S3" s="5" t="str">
        <f aca="false">CONCATENATE("[",CONCATENATE("Al",IF(D3&gt;1,VALUE(D3),""),IF(E3=0,"",CONCATENATE(" O",IF(E3&gt;1,VALUE(E3),""))),IF(F3=0,"",CONCATENATE("(OH)",IF(F3&gt;1,VALUE(F3),""))),IF(G3=0,"",CONCATENATE("(OH2)",IF(G3&gt;1,VALUE(G3),"")))),"]")</f>
        <v>[Al5(OH2)12]</v>
      </c>
      <c r="T3" s="5" t="str">
        <f aca="false">CONCATENATE("[",CONCATENATE("Al",IF(H3=0,"",CONCATENATE("O",IF(H3&gt;1,VALUE(H3),""))),CONCATENATE(IF((4-H3)&gt;0,"(OH)",""),IF((4-H3)&gt;1,VALUE(4-H3),""))),"]")</f>
        <v>[Al(OH)4]</v>
      </c>
      <c r="U3" s="5" t="str">
        <f aca="false">IF(B3&gt;0,IF(M3="","",CONCATENATE("[",IF(M3="","",CONCATENATE("Al",IF(D3&gt;1,VALUE(D3),""),IF(E3=0,"",CONCATENATE(" O",IF(E3&gt;1,VALUE(E3),""))),IF(F3=0,"",CONCATENATE("(OH)",IF(F3&gt;1,VALUE(F3),""))),IF(G3=0,"",CONCATENATE("(OH2)",IF(G3&gt;1,VALUE(G3),""))))),"]",IF(M3="","",IF(J3&gt;1,(CONCATENATE(VALUE(J3),"+")),"+")))),"")</f>
        <v/>
      </c>
    </row>
    <row r="4" s="4" customFormat="true" ht="14.05" hidden="false" customHeight="false" outlineLevel="0" collapsed="false">
      <c r="A4" s="5" t="n">
        <v>4</v>
      </c>
      <c r="B4" s="5" t="n">
        <v>0</v>
      </c>
      <c r="C4" s="5" t="n">
        <v>0</v>
      </c>
      <c r="D4" s="3" t="n">
        <v>4</v>
      </c>
      <c r="E4" s="3" t="n">
        <v>0</v>
      </c>
      <c r="F4" s="5" t="n">
        <v>0</v>
      </c>
      <c r="G4" s="5" t="n">
        <v>10</v>
      </c>
      <c r="H4" s="5" t="n">
        <v>0</v>
      </c>
      <c r="I4" s="5" t="n">
        <v>288</v>
      </c>
      <c r="J4" s="5" t="n">
        <v>12</v>
      </c>
      <c r="K4" s="6" t="n">
        <v>24</v>
      </c>
      <c r="L4" s="7" t="n">
        <v>24</v>
      </c>
      <c r="M4" s="5" t="str">
        <f aca="false">IF(K4="no cation","",IF(L4="","non-candidate",IF(J4&gt;1,"","Y")))</f>
        <v/>
      </c>
      <c r="N4" s="5" t="str">
        <f aca="false">IF(M4="","",IF(B4&gt;0,U4,CONCATENATE("[",IF(M4="","",CONCATENATE("Al",IF(C4+(D4*(1+(C4*3)))&gt;1,VALUE(C4+(D4*(1+(C4*3)))),""),CONCATENATE(IF((E4*(1+(C4*3)))+(C4*H4)&gt;0," O",""),IF((E4*(1+(C4*3)))+(C4*H4)&gt;1,VALUE((E4*(1+(C4*3)))+(C4*H4)),"")),IF(F4=0,"",CONCATENATE("(OH)",IF((F4*(1+(C4*3)))+(C4*(4-H4))&gt;1,VALUE((F4*(1+(C4*3)))+(C4*(4-H4))),""))),IF(G4=0,"",CONCATENATE("(OH2)",IF(G4&gt;1,VALUE(G4),""))))),"]",IF(M4="","",IF(J4&gt;1,(CONCATENATE(VALUE(J4),"+")),"+")))))</f>
        <v/>
      </c>
      <c r="O4" s="5" t="str">
        <f aca="false">IF(B4&gt;0,"",IF(C4=0,CONCATENATE("[",CONCATENATE("Al",IF(D4&gt;1,VALUE(D4),""),IF(E4=0,"",CONCATENATE(" O",IF(E4&gt;1,VALUE(E4),""))),IF(F4=0,"",CONCATENATE("(OH)",IF(F4&gt;1,VALUE(F4),""))),IF(G4=0,"",CONCATENATE("(OH2)",IF(G4&gt;1,VALUE(G4),"")))),"]",IF(J4&gt;1,(CONCATENATE(VALUE(J4),"+")),"+")),CONCATENATE("[",S4,IF(P4&gt;1,VALUE(P4),""),IF((D4*3)&gt;((E4*2)+F4),"+","")," ]",VALUE(4)," ",T4,IF(H4&gt;0,VALUE(H4+1),""),"-"," ")))</f>
        <v>[Al4(OH2)10]12+</v>
      </c>
      <c r="P4" s="5" t="str">
        <f aca="false">IF(C4&lt;1,"",(IF((3*D4)-(2*E4)-F4&gt;0, (3*D4)-(2*E4)-F4, 0)))</f>
        <v/>
      </c>
      <c r="Q4" s="5" t="str">
        <f aca="false">IF(C4&lt;1,"",(27*D4)+(16*(E4+F4+G4))+(F4+(G4*2)))</f>
        <v/>
      </c>
      <c r="R4" s="5" t="str">
        <f aca="false">IF(C4&lt;1,"",27+(16*(H4+(4-H4)))+(4-H4))</f>
        <v/>
      </c>
      <c r="S4" s="5" t="str">
        <f aca="false">CONCATENATE("[",CONCATENATE("Al",IF(D4&gt;1,VALUE(D4),""),IF(E4=0,"",CONCATENATE(" O",IF(E4&gt;1,VALUE(E4),""))),IF(F4=0,"",CONCATENATE("(OH)",IF(F4&gt;1,VALUE(F4),""))),IF(G4=0,"",CONCATENATE("(OH2)",IF(G4&gt;1,VALUE(G4),"")))),"]")</f>
        <v>[Al4(OH2)10]</v>
      </c>
      <c r="T4" s="5" t="str">
        <f aca="false">CONCATENATE("[",CONCATENATE("Al",IF(H4=0,"",CONCATENATE("O",IF(H4&gt;1,VALUE(H4),""))),CONCATENATE(IF((4-H4)&gt;0,"(OH)",""),IF((4-H4)&gt;1,VALUE(4-H4),""))),"]")</f>
        <v>[Al(OH)4]</v>
      </c>
      <c r="U4" s="5" t="str">
        <f aca="false">IF(B4&gt;0,IF(M4="","",CONCATENATE("[",IF(M4="","",CONCATENATE("Al",IF(D4&gt;1,VALUE(D4),""),IF(E4=0,"",CONCATENATE(" O",IF(E4&gt;1,VALUE(E4),""))),IF(F4=0,"",CONCATENATE("(OH)",IF(F4&gt;1,VALUE(F4),""))),IF(G4=0,"",CONCATENATE("(OH2)",IF(G4&gt;1,VALUE(G4),""))))),"]",IF(M4="","",IF(J4&gt;1,(CONCATENATE(VALUE(J4),"+")),"+")))),"")</f>
        <v/>
      </c>
    </row>
    <row r="5" s="4" customFormat="true" ht="14.05" hidden="false" customHeight="false" outlineLevel="0" collapsed="false">
      <c r="A5" s="5" t="n">
        <v>4</v>
      </c>
      <c r="B5" s="5" t="n">
        <v>0</v>
      </c>
      <c r="C5" s="5" t="n">
        <v>0</v>
      </c>
      <c r="D5" s="5" t="n">
        <v>6</v>
      </c>
      <c r="E5" s="5" t="n">
        <v>0</v>
      </c>
      <c r="F5" s="5" t="n">
        <v>1</v>
      </c>
      <c r="G5" s="5" t="n">
        <v>13</v>
      </c>
      <c r="H5" s="5" t="n">
        <v>0</v>
      </c>
      <c r="I5" s="5" t="n">
        <v>413</v>
      </c>
      <c r="J5" s="5" t="n">
        <v>17</v>
      </c>
      <c r="K5" s="6" t="n">
        <v>24.2941176470588</v>
      </c>
      <c r="L5" s="7" t="n">
        <v>24.2941176470588</v>
      </c>
      <c r="M5" s="5" t="str">
        <f aca="false">IF(K5="no cation","",IF(L5="","non-candidate",IF(J5&gt;1,"","Y")))</f>
        <v/>
      </c>
      <c r="N5" s="5" t="str">
        <f aca="false">IF(M5="","",IF(B5&gt;0,U5,CONCATENATE("[",IF(M5="","",CONCATENATE("Al",IF(C5+(D5*(1+(C5*3)))&gt;1,VALUE(C5+(D5*(1+(C5*3)))),""),CONCATENATE(IF((E5*(1+(C5*3)))+(C5*H5)&gt;0," O",""),IF((E5*(1+(C5*3)))+(C5*H5)&gt;1,VALUE((E5*(1+(C5*3)))+(C5*H5)),"")),IF(F5=0,"",CONCATENATE("(OH)",IF((F5*(1+(C5*3)))+(C5*(4-H5))&gt;1,VALUE((F5*(1+(C5*3)))+(C5*(4-H5))),""))),IF(G5=0,"",CONCATENATE("(OH2)",IF(G5&gt;1,VALUE(G5),""))))),"]",IF(M5="","",IF(J5&gt;1,(CONCATENATE(VALUE(J5),"+")),"+")))))</f>
        <v/>
      </c>
      <c r="O5" s="5" t="str">
        <f aca="false">IF(B5&gt;0,"",IF(C5=0,CONCATENATE("[",CONCATENATE("Al",IF(D5&gt;1,VALUE(D5),""),IF(E5=0,"",CONCATENATE(" O",IF(E5&gt;1,VALUE(E5),""))),IF(F5=0,"",CONCATENATE("(OH)",IF(F5&gt;1,VALUE(F5),""))),IF(G5=0,"",CONCATENATE("(OH2)",IF(G5&gt;1,VALUE(G5),"")))),"]",IF(J5&gt;1,(CONCATENATE(VALUE(J5),"+")),"+")),CONCATENATE("[",S5,IF(P5&gt;1,VALUE(P5),""),IF((D5*3)&gt;((E5*2)+F5),"+","")," ]",VALUE(4)," ",T5,IF(H5&gt;0,VALUE(H5+1),""),"-"," ")))</f>
        <v>[Al6(OH)(OH2)13]17+</v>
      </c>
      <c r="P5" s="5" t="str">
        <f aca="false">IF(C5&lt;1,"",(IF((3*D5)-(2*E5)-F5&gt;0, (3*D5)-(2*E5)-F5, 0)))</f>
        <v/>
      </c>
      <c r="Q5" s="5" t="str">
        <f aca="false">IF(C5&lt;1,"",(27*D5)+(16*(E5+F5+G5))+(F5+(G5*2)))</f>
        <v/>
      </c>
      <c r="R5" s="5" t="str">
        <f aca="false">IF(C5&lt;1,"",27+(16*(H5+(4-H5)))+(4-H5))</f>
        <v/>
      </c>
      <c r="S5" s="5" t="str">
        <f aca="false">CONCATENATE("[",CONCATENATE("Al",IF(D5&gt;1,VALUE(D5),""),IF(E5=0,"",CONCATENATE(" O",IF(E5&gt;1,VALUE(E5),""))),IF(F5=0,"",CONCATENATE("(OH)",IF(F5&gt;1,VALUE(F5),""))),IF(G5=0,"",CONCATENATE("(OH2)",IF(G5&gt;1,VALUE(G5),"")))),"]")</f>
        <v>[Al6(OH)(OH2)13]</v>
      </c>
      <c r="T5" s="5" t="str">
        <f aca="false">CONCATENATE("[",CONCATENATE("Al",IF(H5=0,"",CONCATENATE("O",IF(H5&gt;1,VALUE(H5),""))),CONCATENATE(IF((4-H5)&gt;0,"(OH)",""),IF((4-H5)&gt;1,VALUE(4-H5),""))),"]")</f>
        <v>[Al(OH)4]</v>
      </c>
      <c r="U5" s="5" t="str">
        <f aca="false">IF(B5&gt;0,IF(M5="","",CONCATENATE("[",IF(M5="","",CONCATENATE("Al",IF(D5&gt;1,VALUE(D5),""),IF(E5=0,"",CONCATENATE(" O",IF(E5&gt;1,VALUE(E5),""))),IF(F5=0,"",CONCATENATE("(OH)",IF(F5&gt;1,VALUE(F5),""))),IF(G5=0,"",CONCATENATE("(OH2)",IF(G5&gt;1,VALUE(G5),""))))),"]",IF(M5="","",IF(J5&gt;1,(CONCATENATE(VALUE(J5),"+")),"+")))),"")</f>
        <v/>
      </c>
    </row>
    <row r="6" s="4" customFormat="true" ht="14.05" hidden="false" customHeight="false" outlineLevel="0" collapsed="false">
      <c r="A6" s="3" t="n">
        <v>4</v>
      </c>
      <c r="B6" s="5" t="n">
        <v>0</v>
      </c>
      <c r="C6" s="5" t="n">
        <v>0</v>
      </c>
      <c r="D6" s="3" t="n">
        <v>3</v>
      </c>
      <c r="E6" s="3" t="n">
        <v>0</v>
      </c>
      <c r="F6" s="5" t="n">
        <v>0</v>
      </c>
      <c r="G6" s="5" t="n">
        <v>8</v>
      </c>
      <c r="H6" s="5" t="n">
        <v>0</v>
      </c>
      <c r="I6" s="5" t="n">
        <v>225</v>
      </c>
      <c r="J6" s="5" t="n">
        <v>9</v>
      </c>
      <c r="K6" s="6" t="n">
        <v>25</v>
      </c>
      <c r="L6" s="7" t="n">
        <v>25</v>
      </c>
      <c r="M6" s="5" t="str">
        <f aca="false">IF(K6="no cation","",IF(L6="","non-candidate",IF(J6&gt;1,"","Y")))</f>
        <v/>
      </c>
      <c r="N6" s="5" t="str">
        <f aca="false">IF(M6="","",IF(B6&gt;0,U6,CONCATENATE("[",IF(M6="","",CONCATENATE("Al",IF(C6+(D6*(1+(C6*3)))&gt;1,VALUE(C6+(D6*(1+(C6*3)))),""),CONCATENATE(IF((E6*(1+(C6*3)))+(C6*H6)&gt;0," O",""),IF((E6*(1+(C6*3)))+(C6*H6)&gt;1,VALUE((E6*(1+(C6*3)))+(C6*H6)),"")),IF(F6=0,"",CONCATENATE("(OH)",IF((F6*(1+(C6*3)))+(C6*(4-H6))&gt;1,VALUE((F6*(1+(C6*3)))+(C6*(4-H6))),""))),IF(G6=0,"",CONCATENATE("(OH2)",IF(G6&gt;1,VALUE(G6),""))))),"]",IF(M6="","",IF(J6&gt;1,(CONCATENATE(VALUE(J6),"+")),"+")))))</f>
        <v/>
      </c>
      <c r="O6" s="5" t="str">
        <f aca="false">IF(B6&gt;0,"",IF(C6=0,CONCATENATE("[",CONCATENATE("Al",IF(D6&gt;1,VALUE(D6),""),IF(E6=0,"",CONCATENATE(" O",IF(E6&gt;1,VALUE(E6),""))),IF(F6=0,"",CONCATENATE("(OH)",IF(F6&gt;1,VALUE(F6),""))),IF(G6=0,"",CONCATENATE("(OH2)",IF(G6&gt;1,VALUE(G6),"")))),"]",IF(J6&gt;1,(CONCATENATE(VALUE(J6),"+")),"+")),CONCATENATE("[",S6,IF(P6&gt;1,VALUE(P6),""),IF((D6*3)&gt;((E6*2)+F6),"+","")," ]",VALUE(4)," ",T6,IF(H6&gt;0,VALUE(H6+1),""),"-"," ")))</f>
        <v>[Al3(OH2)8]9+</v>
      </c>
      <c r="P6" s="5" t="str">
        <f aca="false">IF(C6&lt;1,"",(IF((3*D6)-(2*E6)-F6&gt;0, (3*D6)-(2*E6)-F6, 0)))</f>
        <v/>
      </c>
      <c r="Q6" s="5" t="str">
        <f aca="false">IF(C6&lt;1,"",(27*D6)+(16*(E6+F6+G6))+(F6+(G6*2)))</f>
        <v/>
      </c>
      <c r="R6" s="5" t="str">
        <f aca="false">IF(C6&lt;1,"",27+(16*(H6+(4-H6)))+(4-H6))</f>
        <v/>
      </c>
      <c r="S6" s="5" t="str">
        <f aca="false">CONCATENATE("[",CONCATENATE("Al",IF(D6&gt;1,VALUE(D6),""),IF(E6=0,"",CONCATENATE(" O",IF(E6&gt;1,VALUE(E6),""))),IF(F6=0,"",CONCATENATE("(OH)",IF(F6&gt;1,VALUE(F6),""))),IF(G6=0,"",CONCATENATE("(OH2)",IF(G6&gt;1,VALUE(G6),"")))),"]")</f>
        <v>[Al3(OH2)8]</v>
      </c>
      <c r="T6" s="5" t="str">
        <f aca="false">CONCATENATE("[",CONCATENATE("Al",IF(H6=0,"",CONCATENATE("O",IF(H6&gt;1,VALUE(H6),""))),CONCATENATE(IF((4-H6)&gt;0,"(OH)",""),IF((4-H6)&gt;1,VALUE(4-H6),""))),"]")</f>
        <v>[Al(OH)4]</v>
      </c>
      <c r="U6" s="5" t="str">
        <f aca="false">IF(B6&gt;0,IF(M6="","",CONCATENATE("[",IF(M6="","",CONCATENATE("Al",IF(D6&gt;1,VALUE(D6),""),IF(E6=0,"",CONCATENATE(" O",IF(E6&gt;1,VALUE(E6),""))),IF(F6=0,"",CONCATENATE("(OH)",IF(F6&gt;1,VALUE(F6),""))),IF(G6=0,"",CONCATENATE("(OH2)",IF(G6&gt;1,VALUE(G6),""))))),"]",IF(M6="","",IF(J6&gt;1,(CONCATENATE(VALUE(J6),"+")),"+")))),"")</f>
        <v/>
      </c>
    </row>
    <row r="7" s="4" customFormat="true" ht="14.05" hidden="false" customHeight="false" outlineLevel="0" collapsed="false">
      <c r="A7" s="5" t="n">
        <v>4</v>
      </c>
      <c r="B7" s="5" t="n">
        <v>0</v>
      </c>
      <c r="C7" s="5" t="n">
        <v>0</v>
      </c>
      <c r="D7" s="5" t="n">
        <v>5</v>
      </c>
      <c r="E7" s="5" t="n">
        <v>0</v>
      </c>
      <c r="F7" s="5" t="n">
        <v>1</v>
      </c>
      <c r="G7" s="5" t="n">
        <v>11</v>
      </c>
      <c r="H7" s="5" t="n">
        <v>0</v>
      </c>
      <c r="I7" s="5" t="n">
        <v>350</v>
      </c>
      <c r="J7" s="5" t="n">
        <v>14</v>
      </c>
      <c r="K7" s="6" t="n">
        <v>25</v>
      </c>
      <c r="L7" s="7" t="n">
        <v>25</v>
      </c>
      <c r="M7" s="5" t="str">
        <f aca="false">IF(K7="no cation","",IF(L7="","non-candidate",IF(J7&gt;1,"","Y")))</f>
        <v/>
      </c>
      <c r="N7" s="5" t="str">
        <f aca="false">IF(M7="","",IF(B7&gt;0,U7,CONCATENATE("[",IF(M7="","",CONCATENATE("Al",IF(C7+(D7*(1+(C7*3)))&gt;1,VALUE(C7+(D7*(1+(C7*3)))),""),CONCATENATE(IF((E7*(1+(C7*3)))+(C7*H7)&gt;0," O",""),IF((E7*(1+(C7*3)))+(C7*H7)&gt;1,VALUE((E7*(1+(C7*3)))+(C7*H7)),"")),IF(F7=0,"",CONCATENATE("(OH)",IF((F7*(1+(C7*3)))+(C7*(4-H7))&gt;1,VALUE((F7*(1+(C7*3)))+(C7*(4-H7))),""))),IF(G7=0,"",CONCATENATE("(OH2)",IF(G7&gt;1,VALUE(G7),""))))),"]",IF(M7="","",IF(J7&gt;1,(CONCATENATE(VALUE(J7),"+")),"+")))))</f>
        <v/>
      </c>
      <c r="O7" s="5" t="str">
        <f aca="false">IF(B7&gt;0,"",IF(C7=0,CONCATENATE("[",CONCATENATE("Al",IF(D7&gt;1,VALUE(D7),""),IF(E7=0,"",CONCATENATE(" O",IF(E7&gt;1,VALUE(E7),""))),IF(F7=0,"",CONCATENATE("(OH)",IF(F7&gt;1,VALUE(F7),""))),IF(G7=0,"",CONCATENATE("(OH2)",IF(G7&gt;1,VALUE(G7),"")))),"]",IF(J7&gt;1,(CONCATENATE(VALUE(J7),"+")),"+")),CONCATENATE("[",S7,IF(P7&gt;1,VALUE(P7),""),IF((D7*3)&gt;((E7*2)+F7),"+","")," ]",VALUE(4)," ",T7,IF(H7&gt;0,VALUE(H7+1),""),"-"," ")))</f>
        <v>[Al5(OH)(OH2)11]14+</v>
      </c>
      <c r="P7" s="5" t="str">
        <f aca="false">IF(C7&lt;1,"",(IF((3*D7)-(2*E7)-F7&gt;0, (3*D7)-(2*E7)-F7, 0)))</f>
        <v/>
      </c>
      <c r="Q7" s="5" t="str">
        <f aca="false">IF(C7&lt;1,"",(27*D7)+(16*(E7+F7+G7))+(F7+(G7*2)))</f>
        <v/>
      </c>
      <c r="R7" s="5" t="str">
        <f aca="false">IF(C7&lt;1,"",27+(16*(H7+(4-H7)))+(4-H7))</f>
        <v/>
      </c>
      <c r="S7" s="5" t="str">
        <f aca="false">CONCATENATE("[",CONCATENATE("Al",IF(D7&gt;1,VALUE(D7),""),IF(E7=0,"",CONCATENATE(" O",IF(E7&gt;1,VALUE(E7),""))),IF(F7=0,"",CONCATENATE("(OH)",IF(F7&gt;1,VALUE(F7),""))),IF(G7=0,"",CONCATENATE("(OH2)",IF(G7&gt;1,VALUE(G7),"")))),"]")</f>
        <v>[Al5(OH)(OH2)11]</v>
      </c>
      <c r="T7" s="5" t="str">
        <f aca="false">CONCATENATE("[",CONCATENATE("Al",IF(H7=0,"",CONCATENATE("O",IF(H7&gt;1,VALUE(H7),""))),CONCATENATE(IF((4-H7)&gt;0,"(OH)",""),IF((4-H7)&gt;1,VALUE(4-H7),""))),"]")</f>
        <v>[Al(OH)4]</v>
      </c>
      <c r="U7" s="5" t="str">
        <f aca="false">IF(B7&gt;0,IF(M7="","",CONCATENATE("[",IF(M7="","",CONCATENATE("Al",IF(D7&gt;1,VALUE(D7),""),IF(E7=0,"",CONCATENATE(" O",IF(E7&gt;1,VALUE(E7),""))),IF(F7=0,"",CONCATENATE("(OH)",IF(F7&gt;1,VALUE(F7),""))),IF(G7=0,"",CONCATENATE("(OH2)",IF(G7&gt;1,VALUE(G7),""))))),"]",IF(M7="","",IF(J7&gt;1,(CONCATENATE(VALUE(J7),"+")),"+")))),"")</f>
        <v/>
      </c>
    </row>
    <row r="8" s="4" customFormat="true" ht="14.05" hidden="false" customHeight="false" outlineLevel="0" collapsed="false">
      <c r="A8" s="5" t="n">
        <v>4</v>
      </c>
      <c r="B8" s="5" t="n">
        <v>0</v>
      </c>
      <c r="C8" s="5" t="n">
        <v>0</v>
      </c>
      <c r="D8" s="5" t="n">
        <v>6</v>
      </c>
      <c r="E8" s="5" t="n">
        <v>0</v>
      </c>
      <c r="F8" s="5" t="n">
        <v>2</v>
      </c>
      <c r="G8" s="5" t="n">
        <v>12</v>
      </c>
      <c r="H8" s="5" t="n">
        <v>0</v>
      </c>
      <c r="I8" s="5" t="n">
        <v>412</v>
      </c>
      <c r="J8" s="5" t="n">
        <v>16</v>
      </c>
      <c r="K8" s="6" t="n">
        <v>25.75</v>
      </c>
      <c r="L8" s="7" t="n">
        <v>25.75</v>
      </c>
      <c r="M8" s="5" t="str">
        <f aca="false">IF(K8="no cation","",IF(L8="","non-candidate",IF(J8&gt;1,"","Y")))</f>
        <v/>
      </c>
      <c r="N8" s="5" t="str">
        <f aca="false">IF(M8="","",IF(B8&gt;0,U8,CONCATENATE("[",IF(M8="","",CONCATENATE("Al",IF(C8+(D8*(1+(C8*3)))&gt;1,VALUE(C8+(D8*(1+(C8*3)))),""),CONCATENATE(IF((E8*(1+(C8*3)))+(C8*H8)&gt;0," O",""),IF((E8*(1+(C8*3)))+(C8*H8)&gt;1,VALUE((E8*(1+(C8*3)))+(C8*H8)),"")),IF(F8=0,"",CONCATENATE("(OH)",IF((F8*(1+(C8*3)))+(C8*(4-H8))&gt;1,VALUE((F8*(1+(C8*3)))+(C8*(4-H8))),""))),IF(G8=0,"",CONCATENATE("(OH2)",IF(G8&gt;1,VALUE(G8),""))))),"]",IF(M8="","",IF(J8&gt;1,(CONCATENATE(VALUE(J8),"+")),"+")))))</f>
        <v/>
      </c>
      <c r="O8" s="5" t="str">
        <f aca="false">IF(B8&gt;0,"",IF(C8=0,CONCATENATE("[",CONCATENATE("Al",IF(D8&gt;1,VALUE(D8),""),IF(E8=0,"",CONCATENATE(" O",IF(E8&gt;1,VALUE(E8),""))),IF(F8=0,"",CONCATENATE("(OH)",IF(F8&gt;1,VALUE(F8),""))),IF(G8=0,"",CONCATENATE("(OH2)",IF(G8&gt;1,VALUE(G8),"")))),"]",IF(J8&gt;1,(CONCATENATE(VALUE(J8),"+")),"+")),CONCATENATE("[",S8,IF(P8&gt;1,VALUE(P8),""),IF((D8*3)&gt;((E8*2)+F8),"+","")," ]",VALUE(4)," ",T8,IF(H8&gt;0,VALUE(H8+1),""),"-"," ")))</f>
        <v>[Al6(OH)2(OH2)12]16+</v>
      </c>
      <c r="P8" s="5" t="str">
        <f aca="false">IF(C8&lt;1,"",(IF((3*D8)-(2*E8)-F8&gt;0, (3*D8)-(2*E8)-F8, 0)))</f>
        <v/>
      </c>
      <c r="Q8" s="5" t="str">
        <f aca="false">IF(C8&lt;1,"",(27*D8)+(16*(E8+F8+G8))+(F8+(G8*2)))</f>
        <v/>
      </c>
      <c r="R8" s="5" t="str">
        <f aca="false">IF(C8&lt;1,"",27+(16*(H8+(4-H8)))+(4-H8))</f>
        <v/>
      </c>
      <c r="S8" s="5" t="str">
        <f aca="false">CONCATENATE("[",CONCATENATE("Al",IF(D8&gt;1,VALUE(D8),""),IF(E8=0,"",CONCATENATE(" O",IF(E8&gt;1,VALUE(E8),""))),IF(F8=0,"",CONCATENATE("(OH)",IF(F8&gt;1,VALUE(F8),""))),IF(G8=0,"",CONCATENATE("(OH2)",IF(G8&gt;1,VALUE(G8),"")))),"]")</f>
        <v>[Al6(OH)2(OH2)12]</v>
      </c>
      <c r="T8" s="5" t="str">
        <f aca="false">CONCATENATE("[",CONCATENATE("Al",IF(H8=0,"",CONCATENATE("O",IF(H8&gt;1,VALUE(H8),""))),CONCATENATE(IF((4-H8)&gt;0,"(OH)",""),IF((4-H8)&gt;1,VALUE(4-H8),""))),"]")</f>
        <v>[Al(OH)4]</v>
      </c>
      <c r="U8" s="5" t="str">
        <f aca="false">IF(B8&gt;0,IF(M8="","",CONCATENATE("[",IF(M8="","",CONCATENATE("Al",IF(D8&gt;1,VALUE(D8),""),IF(E8=0,"",CONCATENATE(" O",IF(E8&gt;1,VALUE(E8),""))),IF(F8=0,"",CONCATENATE("(OH)",IF(F8&gt;1,VALUE(F8),""))),IF(G8=0,"",CONCATENATE("(OH2)",IF(G8&gt;1,VALUE(G8),""))))),"]",IF(M8="","",IF(J8&gt;1,(CONCATENATE(VALUE(J8),"+")),"+")))),"")</f>
        <v/>
      </c>
    </row>
    <row r="9" s="4" customFormat="true" ht="14.05" hidden="false" customHeight="false" outlineLevel="0" collapsed="false">
      <c r="A9" s="5" t="n">
        <v>4</v>
      </c>
      <c r="B9" s="5" t="n">
        <v>0</v>
      </c>
      <c r="C9" s="5" t="n">
        <v>0</v>
      </c>
      <c r="D9" s="5" t="n">
        <v>4</v>
      </c>
      <c r="E9" s="5" t="n">
        <v>0</v>
      </c>
      <c r="F9" s="5" t="n">
        <v>1</v>
      </c>
      <c r="G9" s="5" t="n">
        <v>9</v>
      </c>
      <c r="H9" s="5" t="n">
        <v>0</v>
      </c>
      <c r="I9" s="5" t="n">
        <v>287</v>
      </c>
      <c r="J9" s="5" t="n">
        <v>11</v>
      </c>
      <c r="K9" s="6" t="n">
        <v>26.0909090909091</v>
      </c>
      <c r="L9" s="7" t="n">
        <v>26.0909090909091</v>
      </c>
      <c r="M9" s="5" t="str">
        <f aca="false">IF(K9="no cation","",IF(L9="","non-candidate",IF(J9&gt;1,"","Y")))</f>
        <v/>
      </c>
      <c r="N9" s="5" t="str">
        <f aca="false">IF(M9="","",IF(B9&gt;0,U9,CONCATENATE("[",IF(M9="","",CONCATENATE("Al",IF(C9+(D9*(1+(C9*3)))&gt;1,VALUE(C9+(D9*(1+(C9*3)))),""),CONCATENATE(IF((E9*(1+(C9*3)))+(C9*H9)&gt;0," O",""),IF((E9*(1+(C9*3)))+(C9*H9)&gt;1,VALUE((E9*(1+(C9*3)))+(C9*H9)),"")),IF(F9=0,"",CONCATENATE("(OH)",IF((F9*(1+(C9*3)))+(C9*(4-H9))&gt;1,VALUE((F9*(1+(C9*3)))+(C9*(4-H9))),""))),IF(G9=0,"",CONCATENATE("(OH2)",IF(G9&gt;1,VALUE(G9),""))))),"]",IF(M9="","",IF(J9&gt;1,(CONCATENATE(VALUE(J9),"+")),"+")))))</f>
        <v/>
      </c>
      <c r="O9" s="5" t="str">
        <f aca="false">IF(B9&gt;0,"",IF(C9=0,CONCATENATE("[",CONCATENATE("Al",IF(D9&gt;1,VALUE(D9),""),IF(E9=0,"",CONCATENATE(" O",IF(E9&gt;1,VALUE(E9),""))),IF(F9=0,"",CONCATENATE("(OH)",IF(F9&gt;1,VALUE(F9),""))),IF(G9=0,"",CONCATENATE("(OH2)",IF(G9&gt;1,VALUE(G9),"")))),"]",IF(J9&gt;1,(CONCATENATE(VALUE(J9),"+")),"+")),CONCATENATE("[",S9,IF(P9&gt;1,VALUE(P9),""),IF((D9*3)&gt;((E9*2)+F9),"+","")," ]",VALUE(4)," ",T9,IF(H9&gt;0,VALUE(H9+1),""),"-"," ")))</f>
        <v>[Al4(OH)(OH2)9]11+</v>
      </c>
      <c r="P9" s="5" t="str">
        <f aca="false">IF(C9&lt;1,"",(IF((3*D9)-(2*E9)-F9&gt;0, (3*D9)-(2*E9)-F9, 0)))</f>
        <v/>
      </c>
      <c r="Q9" s="5" t="str">
        <f aca="false">IF(C9&lt;1,"",(27*D9)+(16*(E9+F9+G9))+(F9+(G9*2)))</f>
        <v/>
      </c>
      <c r="R9" s="5" t="str">
        <f aca="false">IF(C9&lt;1,"",27+(16*(H9+(4-H9)))+(4-H9))</f>
        <v/>
      </c>
      <c r="S9" s="5" t="str">
        <f aca="false">CONCATENATE("[",CONCATENATE("Al",IF(D9&gt;1,VALUE(D9),""),IF(E9=0,"",CONCATENATE(" O",IF(E9&gt;1,VALUE(E9),""))),IF(F9=0,"",CONCATENATE("(OH)",IF(F9&gt;1,VALUE(F9),""))),IF(G9=0,"",CONCATENATE("(OH2)",IF(G9&gt;1,VALUE(G9),"")))),"]")</f>
        <v>[Al4(OH)(OH2)9]</v>
      </c>
      <c r="T9" s="5" t="str">
        <f aca="false">CONCATENATE("[",CONCATENATE("Al",IF(H9=0,"",CONCATENATE("O",IF(H9&gt;1,VALUE(H9),""))),CONCATENATE(IF((4-H9)&gt;0,"(OH)",""),IF((4-H9)&gt;1,VALUE(4-H9),""))),"]")</f>
        <v>[Al(OH)4]</v>
      </c>
      <c r="U9" s="5" t="str">
        <f aca="false">IF(B9&gt;0,IF(M9="","",CONCATENATE("[",IF(M9="","",CONCATENATE("Al",IF(D9&gt;1,VALUE(D9),""),IF(E9=0,"",CONCATENATE(" O",IF(E9&gt;1,VALUE(E9),""))),IF(F9=0,"",CONCATENATE("(OH)",IF(F9&gt;1,VALUE(F9),""))),IF(G9=0,"",CONCATENATE("(OH2)",IF(G9&gt;1,VALUE(G9),""))))),"]",IF(M9="","",IF(J9&gt;1,(CONCATENATE(VALUE(J9),"+")),"+")))),"")</f>
        <v/>
      </c>
    </row>
    <row r="10" s="4" customFormat="true" ht="14.05" hidden="false" customHeight="false" outlineLevel="0" collapsed="false">
      <c r="A10" s="3" t="n">
        <v>4</v>
      </c>
      <c r="B10" s="3" t="n">
        <v>0</v>
      </c>
      <c r="C10" s="3" t="n">
        <v>0</v>
      </c>
      <c r="D10" s="3" t="n">
        <v>5</v>
      </c>
      <c r="E10" s="3" t="n">
        <v>0</v>
      </c>
      <c r="F10" s="5" t="n">
        <v>2</v>
      </c>
      <c r="G10" s="5" t="n">
        <v>10</v>
      </c>
      <c r="H10" s="3" t="n">
        <v>0</v>
      </c>
      <c r="I10" s="5" t="n">
        <v>349</v>
      </c>
      <c r="J10" s="5" t="n">
        <v>13</v>
      </c>
      <c r="K10" s="6" t="n">
        <v>26.8461538461538</v>
      </c>
      <c r="L10" s="7" t="n">
        <v>26.8461538461538</v>
      </c>
      <c r="M10" s="5" t="str">
        <f aca="false">IF(K10="no cation","",IF(L10="","non-candidate",IF(J10&gt;1,"","Y")))</f>
        <v/>
      </c>
      <c r="N10" s="5" t="str">
        <f aca="false">IF(M10="","",IF(B10&gt;0,U10,CONCATENATE("[",IF(M10="","",CONCATENATE("Al",IF(C10+(D10*(1+(C10*3)))&gt;1,VALUE(C10+(D10*(1+(C10*3)))),""),CONCATENATE(IF((E10*(1+(C10*3)))+(C10*H10)&gt;0," O",""),IF((E10*(1+(C10*3)))+(C10*H10)&gt;1,VALUE((E10*(1+(C10*3)))+(C10*H10)),"")),IF(F10=0,"",CONCATENATE("(OH)",IF((F10*(1+(C10*3)))+(C10*(4-H10))&gt;1,VALUE((F10*(1+(C10*3)))+(C10*(4-H10))),""))),IF(G10=0,"",CONCATENATE("(OH2)",IF(G10&gt;1,VALUE(G10),""))))),"]",IF(M10="","",IF(J10&gt;1,(CONCATENATE(VALUE(J10),"+")),"+")))))</f>
        <v/>
      </c>
      <c r="O10" s="5" t="str">
        <f aca="false">IF(B10&gt;0,"",IF(C10=0,CONCATENATE("[",CONCATENATE("Al",IF(D10&gt;1,VALUE(D10),""),IF(E10=0,"",CONCATENATE(" O",IF(E10&gt;1,VALUE(E10),""))),IF(F10=0,"",CONCATENATE("(OH)",IF(F10&gt;1,VALUE(F10),""))),IF(G10=0,"",CONCATENATE("(OH2)",IF(G10&gt;1,VALUE(G10),"")))),"]",IF(J10&gt;1,(CONCATENATE(VALUE(J10),"+")),"+")),CONCATENATE("[",S10,IF(P10&gt;1,VALUE(P10),""),IF((D10*3)&gt;((E10*2)+F10),"+","")," ]",VALUE(4)," ",T10,IF(H10&gt;0,VALUE(H10+1),""),"-"," ")))</f>
        <v>[Al5(OH)2(OH2)10]13+</v>
      </c>
      <c r="P10" s="5" t="str">
        <f aca="false">IF(C10&lt;1,"",(IF((3*D10)-(2*E10)-F10&gt;0, (3*D10)-(2*E10)-F10, 0)))</f>
        <v/>
      </c>
      <c r="Q10" s="5" t="str">
        <f aca="false">IF(C10&lt;1,"",(27*D10)+(16*(E10+F10+G10))+(F10+(G10*2)))</f>
        <v/>
      </c>
      <c r="R10" s="5" t="str">
        <f aca="false">IF(C10&lt;1,"",27+(16*(H10+(4-H10)))+(4-H10))</f>
        <v/>
      </c>
      <c r="S10" s="5" t="str">
        <f aca="false">CONCATENATE("[",CONCATENATE("Al",IF(D10&gt;1,VALUE(D10),""),IF(E10=0,"",CONCATENATE(" O",IF(E10&gt;1,VALUE(E10),""))),IF(F10=0,"",CONCATENATE("(OH)",IF(F10&gt;1,VALUE(F10),""))),IF(G10=0,"",CONCATENATE("(OH2)",IF(G10&gt;1,VALUE(G10),"")))),"]")</f>
        <v>[Al5(OH)2(OH2)10]</v>
      </c>
      <c r="T10" s="5" t="str">
        <f aca="false">CONCATENATE("[",CONCATENATE("Al",IF(H10=0,"",CONCATENATE("O",IF(H10&gt;1,VALUE(H10),""))),CONCATENATE(IF((4-H10)&gt;0,"(OH)",""),IF((4-H10)&gt;1,VALUE(4-H10),""))),"]")</f>
        <v>[Al(OH)4]</v>
      </c>
      <c r="U10" s="5" t="str">
        <f aca="false">IF(B10&gt;0,IF(M10="","",CONCATENATE("[",IF(M10="","",CONCATENATE("Al",IF(D10&gt;1,VALUE(D10),""),IF(E10=0,"",CONCATENATE(" O",IF(E10&gt;1,VALUE(E10),""))),IF(F10=0,"",CONCATENATE("(OH)",IF(F10&gt;1,VALUE(F10),""))),IF(G10=0,"",CONCATENATE("(OH2)",IF(G10&gt;1,VALUE(G10),""))))),"]",IF(M10="","",IF(J10&gt;1,(CONCATENATE(VALUE(J10),"+")),"+")))),"")</f>
        <v/>
      </c>
    </row>
    <row r="11" s="4" customFormat="true" ht="14.05" hidden="false" customHeight="false" outlineLevel="0" collapsed="false">
      <c r="A11" s="5" t="n">
        <v>4</v>
      </c>
      <c r="B11" s="5" t="n">
        <v>0</v>
      </c>
      <c r="C11" s="5" t="n">
        <v>0</v>
      </c>
      <c r="D11" s="5" t="n">
        <v>2</v>
      </c>
      <c r="E11" s="5" t="n">
        <v>0</v>
      </c>
      <c r="F11" s="5" t="n">
        <v>0</v>
      </c>
      <c r="G11" s="5" t="n">
        <v>6</v>
      </c>
      <c r="H11" s="5" t="n">
        <v>0</v>
      </c>
      <c r="I11" s="5" t="n">
        <v>162</v>
      </c>
      <c r="J11" s="5" t="n">
        <v>6</v>
      </c>
      <c r="K11" s="6" t="n">
        <v>27</v>
      </c>
      <c r="L11" s="7" t="n">
        <v>27</v>
      </c>
      <c r="M11" s="5" t="str">
        <f aca="false">IF(K11="no cation","",IF(L11="","non-candidate",IF(J11&gt;1,"","Y")))</f>
        <v/>
      </c>
      <c r="N11" s="5" t="str">
        <f aca="false">IF(M11="","",IF(B11&gt;0,U11,CONCATENATE("[",IF(M11="","",CONCATENATE("Al",IF(C11+(D11*(1+(C11*3)))&gt;1,VALUE(C11+(D11*(1+(C11*3)))),""),CONCATENATE(IF((E11*(1+(C11*3)))+(C11*H11)&gt;0," O",""),IF((E11*(1+(C11*3)))+(C11*H11)&gt;1,VALUE((E11*(1+(C11*3)))+(C11*H11)),"")),IF(F11=0,"",CONCATENATE("(OH)",IF((F11*(1+(C11*3)))+(C11*(4-H11))&gt;1,VALUE((F11*(1+(C11*3)))+(C11*(4-H11))),""))),IF(G11=0,"",CONCATENATE("(OH2)",IF(G11&gt;1,VALUE(G11),""))))),"]",IF(M11="","",IF(J11&gt;1,(CONCATENATE(VALUE(J11),"+")),"+")))))</f>
        <v/>
      </c>
      <c r="O11" s="5" t="str">
        <f aca="false">IF(B11&gt;0,"",IF(C11=0,CONCATENATE("[",CONCATENATE("Al",IF(D11&gt;1,VALUE(D11),""),IF(E11=0,"",CONCATENATE(" O",IF(E11&gt;1,VALUE(E11),""))),IF(F11=0,"",CONCATENATE("(OH)",IF(F11&gt;1,VALUE(F11),""))),IF(G11=0,"",CONCATENATE("(OH2)",IF(G11&gt;1,VALUE(G11),"")))),"]",IF(J11&gt;1,(CONCATENATE(VALUE(J11),"+")),"+")),CONCATENATE("[",S11,IF(P11&gt;1,VALUE(P11),""),IF((D11*3)&gt;((E11*2)+F11),"+","")," ]",VALUE(4)," ",T11,IF(H11&gt;0,VALUE(H11+1),""),"-"," ")))</f>
        <v>[Al2(OH2)6]6+</v>
      </c>
      <c r="P11" s="5" t="str">
        <f aca="false">IF(C11&lt;1,"",(IF((3*D11)-(2*E11)-F11&gt;0, (3*D11)-(2*E11)-F11, 0)))</f>
        <v/>
      </c>
      <c r="Q11" s="5" t="str">
        <f aca="false">IF(C11&lt;1,"",(27*D11)+(16*(E11+F11+G11))+(F11+(G11*2)))</f>
        <v/>
      </c>
      <c r="R11" s="5" t="str">
        <f aca="false">IF(C11&lt;1,"",27+(16*(H11+(4-H11)))+(4-H11))</f>
        <v/>
      </c>
      <c r="S11" s="5" t="str">
        <f aca="false">CONCATENATE("[",CONCATENATE("Al",IF(D11&gt;1,VALUE(D11),""),IF(E11=0,"",CONCATENATE(" O",IF(E11&gt;1,VALUE(E11),""))),IF(F11=0,"",CONCATENATE("(OH)",IF(F11&gt;1,VALUE(F11),""))),IF(G11=0,"",CONCATENATE("(OH2)",IF(G11&gt;1,VALUE(G11),"")))),"]")</f>
        <v>[Al2(OH2)6]</v>
      </c>
      <c r="T11" s="5" t="str">
        <f aca="false">CONCATENATE("[",CONCATENATE("Al",IF(H11=0,"",CONCATENATE("O",IF(H11&gt;1,VALUE(H11),""))),CONCATENATE(IF((4-H11)&gt;0,"(OH)",""),IF((4-H11)&gt;1,VALUE(4-H11),""))),"]")</f>
        <v>[Al(OH)4]</v>
      </c>
      <c r="U11" s="5" t="str">
        <f aca="false">IF(B11&gt;0,IF(M11="","",CONCATENATE("[",IF(M11="","",CONCATENATE("Al",IF(D11&gt;1,VALUE(D11),""),IF(E11=0,"",CONCATENATE(" O",IF(E11&gt;1,VALUE(E11),""))),IF(F11=0,"",CONCATENATE("(OH)",IF(F11&gt;1,VALUE(F11),""))),IF(G11=0,"",CONCATENATE("(OH2)",IF(G11&gt;1,VALUE(G11),""))))),"]",IF(M11="","",IF(J11&gt;1,(CONCATENATE(VALUE(J11),"+")),"+")))),"")</f>
        <v/>
      </c>
    </row>
    <row r="12" s="4" customFormat="true" ht="14.05" hidden="false" customHeight="false" outlineLevel="0" collapsed="false">
      <c r="A12" s="3" t="n">
        <v>4</v>
      </c>
      <c r="B12" s="5" t="n">
        <v>0</v>
      </c>
      <c r="C12" s="5" t="n">
        <v>0</v>
      </c>
      <c r="D12" s="3" t="n">
        <v>6</v>
      </c>
      <c r="E12" s="3" t="n">
        <v>0</v>
      </c>
      <c r="F12" s="5" t="n">
        <v>3</v>
      </c>
      <c r="G12" s="5" t="n">
        <v>11</v>
      </c>
      <c r="H12" s="5" t="n">
        <v>0</v>
      </c>
      <c r="I12" s="5" t="n">
        <v>411</v>
      </c>
      <c r="J12" s="5" t="n">
        <v>15</v>
      </c>
      <c r="K12" s="6" t="n">
        <v>27.4</v>
      </c>
      <c r="L12" s="7" t="n">
        <v>27.4</v>
      </c>
      <c r="M12" s="5" t="str">
        <f aca="false">IF(K12="no cation","",IF(L12="","non-candidate",IF(J12&gt;1,"","Y")))</f>
        <v/>
      </c>
      <c r="N12" s="5" t="str">
        <f aca="false">IF(M12="","",IF(B12&gt;0,U12,CONCATENATE("[",IF(M12="","",CONCATENATE("Al",IF(C12+(D12*(1+(C12*3)))&gt;1,VALUE(C12+(D12*(1+(C12*3)))),""),CONCATENATE(IF((E12*(1+(C12*3)))+(C12*H12)&gt;0," O",""),IF((E12*(1+(C12*3)))+(C12*H12)&gt;1,VALUE((E12*(1+(C12*3)))+(C12*H12)),"")),IF(F12=0,"",CONCATENATE("(OH)",IF((F12*(1+(C12*3)))+(C12*(4-H12))&gt;1,VALUE((F12*(1+(C12*3)))+(C12*(4-H12))),""))),IF(G12=0,"",CONCATENATE("(OH2)",IF(G12&gt;1,VALUE(G12),""))))),"]",IF(M12="","",IF(J12&gt;1,(CONCATENATE(VALUE(J12),"+")),"+")))))</f>
        <v/>
      </c>
      <c r="O12" s="5" t="str">
        <f aca="false">IF(B12&gt;0,"",IF(C12=0,CONCATENATE("[",CONCATENATE("Al",IF(D12&gt;1,VALUE(D12),""),IF(E12=0,"",CONCATENATE(" O",IF(E12&gt;1,VALUE(E12),""))),IF(F12=0,"",CONCATENATE("(OH)",IF(F12&gt;1,VALUE(F12),""))),IF(G12=0,"",CONCATENATE("(OH2)",IF(G12&gt;1,VALUE(G12),"")))),"]",IF(J12&gt;1,(CONCATENATE(VALUE(J12),"+")),"+")),CONCATENATE("[",S12,IF(P12&gt;1,VALUE(P12),""),IF((D12*3)&gt;((E12*2)+F12),"+","")," ]",VALUE(4)," ",T12,IF(H12&gt;0,VALUE(H12+1),""),"-"," ")))</f>
        <v>[Al6(OH)3(OH2)11]15+</v>
      </c>
      <c r="P12" s="5" t="str">
        <f aca="false">IF(C12&lt;1,"",(IF((3*D12)-(2*E12)-F12&gt;0, (3*D12)-(2*E12)-F12, 0)))</f>
        <v/>
      </c>
      <c r="Q12" s="5" t="str">
        <f aca="false">IF(C12&lt;1,"",(27*D12)+(16*(E12+F12+G12))+(F12+(G12*2)))</f>
        <v/>
      </c>
      <c r="R12" s="5" t="str">
        <f aca="false">IF(C12&lt;1,"",27+(16*(H12+(4-H12)))+(4-H12))</f>
        <v/>
      </c>
      <c r="S12" s="5" t="str">
        <f aca="false">CONCATENATE("[",CONCATENATE("Al",IF(D12&gt;1,VALUE(D12),""),IF(E12=0,"",CONCATENATE(" O",IF(E12&gt;1,VALUE(E12),""))),IF(F12=0,"",CONCATENATE("(OH)",IF(F12&gt;1,VALUE(F12),""))),IF(G12=0,"",CONCATENATE("(OH2)",IF(G12&gt;1,VALUE(G12),"")))),"]")</f>
        <v>[Al6(OH)3(OH2)11]</v>
      </c>
      <c r="T12" s="5" t="str">
        <f aca="false">CONCATENATE("[",CONCATENATE("Al",IF(H12=0,"",CONCATENATE("O",IF(H12&gt;1,VALUE(H12),""))),CONCATENATE(IF((4-H12)&gt;0,"(OH)",""),IF((4-H12)&gt;1,VALUE(4-H12),""))),"]")</f>
        <v>[Al(OH)4]</v>
      </c>
      <c r="U12" s="5" t="str">
        <f aca="false">IF(B12&gt;0,IF(M12="","",CONCATENATE("[",IF(M12="","",CONCATENATE("Al",IF(D12&gt;1,VALUE(D12),""),IF(E12=0,"",CONCATENATE(" O",IF(E12&gt;1,VALUE(E12),""))),IF(F12=0,"",CONCATENATE("(OH)",IF(F12&gt;1,VALUE(F12),""))),IF(G12=0,"",CONCATENATE("(OH2)",IF(G12&gt;1,VALUE(G12),""))))),"]",IF(M12="","",IF(J12&gt;1,(CONCATENATE(VALUE(J12),"+")),"+")))),"")</f>
        <v/>
      </c>
    </row>
    <row r="13" s="4" customFormat="true" ht="14.05" hidden="false" customHeight="false" outlineLevel="0" collapsed="false">
      <c r="A13" s="5" t="n">
        <v>4</v>
      </c>
      <c r="B13" s="5" t="n">
        <v>0</v>
      </c>
      <c r="C13" s="5" t="n">
        <v>0</v>
      </c>
      <c r="D13" s="5" t="n">
        <v>3</v>
      </c>
      <c r="E13" s="5" t="n">
        <v>0</v>
      </c>
      <c r="F13" s="5" t="n">
        <v>1</v>
      </c>
      <c r="G13" s="5" t="n">
        <v>7</v>
      </c>
      <c r="H13" s="5" t="n">
        <v>0</v>
      </c>
      <c r="I13" s="5" t="n">
        <v>224</v>
      </c>
      <c r="J13" s="5" t="n">
        <v>8</v>
      </c>
      <c r="K13" s="6" t="n">
        <v>28</v>
      </c>
      <c r="L13" s="7" t="n">
        <v>28</v>
      </c>
      <c r="M13" s="5" t="str">
        <f aca="false">IF(K13="no cation","",IF(L13="","non-candidate",IF(J13&gt;1,"","Y")))</f>
        <v/>
      </c>
      <c r="N13" s="5" t="str">
        <f aca="false">IF(M13="","",IF(B13&gt;0,U13,CONCATENATE("[",IF(M13="","",CONCATENATE("Al",IF(C13+(D13*(1+(C13*3)))&gt;1,VALUE(C13+(D13*(1+(C13*3)))),""),CONCATENATE(IF((E13*(1+(C13*3)))+(C13*H13)&gt;0," O",""),IF((E13*(1+(C13*3)))+(C13*H13)&gt;1,VALUE((E13*(1+(C13*3)))+(C13*H13)),"")),IF(F13=0,"",CONCATENATE("(OH)",IF((F13*(1+(C13*3)))+(C13*(4-H13))&gt;1,VALUE((F13*(1+(C13*3)))+(C13*(4-H13))),""))),IF(G13=0,"",CONCATENATE("(OH2)",IF(G13&gt;1,VALUE(G13),""))))),"]",IF(M13="","",IF(J13&gt;1,(CONCATENATE(VALUE(J13),"+")),"+")))))</f>
        <v/>
      </c>
      <c r="O13" s="5" t="str">
        <f aca="false">IF(B13&gt;0,"",IF(C13=0,CONCATENATE("[",CONCATENATE("Al",IF(D13&gt;1,VALUE(D13),""),IF(E13=0,"",CONCATENATE(" O",IF(E13&gt;1,VALUE(E13),""))),IF(F13=0,"",CONCATENATE("(OH)",IF(F13&gt;1,VALUE(F13),""))),IF(G13=0,"",CONCATENATE("(OH2)",IF(G13&gt;1,VALUE(G13),"")))),"]",IF(J13&gt;1,(CONCATENATE(VALUE(J13),"+")),"+")),CONCATENATE("[",S13,IF(P13&gt;1,VALUE(P13),""),IF((D13*3)&gt;((E13*2)+F13),"+","")," ]",VALUE(4)," ",T13,IF(H13&gt;0,VALUE(H13+1),""),"-"," ")))</f>
        <v>[Al3(OH)(OH2)7]8+</v>
      </c>
      <c r="P13" s="5" t="str">
        <f aca="false">IF(C13&lt;1,"",(IF((3*D13)-(2*E13)-F13&gt;0, (3*D13)-(2*E13)-F13, 0)))</f>
        <v/>
      </c>
      <c r="Q13" s="5" t="str">
        <f aca="false">IF(C13&lt;1,"",(27*D13)+(16*(E13+F13+G13))+(F13+(G13*2)))</f>
        <v/>
      </c>
      <c r="R13" s="5" t="str">
        <f aca="false">IF(C13&lt;1,"",27+(16*(H13+(4-H13)))+(4-H13))</f>
        <v/>
      </c>
      <c r="S13" s="5" t="str">
        <f aca="false">CONCATENATE("[",CONCATENATE("Al",IF(D13&gt;1,VALUE(D13),""),IF(E13=0,"",CONCATENATE(" O",IF(E13&gt;1,VALUE(E13),""))),IF(F13=0,"",CONCATENATE("(OH)",IF(F13&gt;1,VALUE(F13),""))),IF(G13=0,"",CONCATENATE("(OH2)",IF(G13&gt;1,VALUE(G13),"")))),"]")</f>
        <v>[Al3(OH)(OH2)7]</v>
      </c>
      <c r="T13" s="5" t="str">
        <f aca="false">CONCATENATE("[",CONCATENATE("Al",IF(H13=0,"",CONCATENATE("O",IF(H13&gt;1,VALUE(H13),""))),CONCATENATE(IF((4-H13)&gt;0,"(OH)",""),IF((4-H13)&gt;1,VALUE(4-H13),""))),"]")</f>
        <v>[Al(OH)4]</v>
      </c>
      <c r="U13" s="5" t="str">
        <f aca="false">IF(B13&gt;0,IF(M13="","",CONCATENATE("[",IF(M13="","",CONCATENATE("Al",IF(D13&gt;1,VALUE(D13),""),IF(E13=0,"",CONCATENATE(" O",IF(E13&gt;1,VALUE(E13),""))),IF(F13=0,"",CONCATENATE("(OH)",IF(F13&gt;1,VALUE(F13),""))),IF(G13=0,"",CONCATENATE("(OH2)",IF(G13&gt;1,VALUE(G13),""))))),"]",IF(M13="","",IF(J13&gt;1,(CONCATENATE(VALUE(J13),"+")),"+")))),"")</f>
        <v/>
      </c>
    </row>
    <row r="14" s="4" customFormat="true" ht="14.05" hidden="false" customHeight="false" outlineLevel="0" collapsed="false">
      <c r="A14" s="5" t="n">
        <v>4</v>
      </c>
      <c r="B14" s="5" t="n">
        <v>0</v>
      </c>
      <c r="C14" s="5" t="n">
        <v>0</v>
      </c>
      <c r="D14" s="5" t="n">
        <v>4</v>
      </c>
      <c r="E14" s="5" t="n">
        <v>0</v>
      </c>
      <c r="F14" s="5" t="n">
        <v>2</v>
      </c>
      <c r="G14" s="5" t="n">
        <v>8</v>
      </c>
      <c r="H14" s="5" t="n">
        <v>0</v>
      </c>
      <c r="I14" s="5" t="n">
        <v>286</v>
      </c>
      <c r="J14" s="5" t="n">
        <v>10</v>
      </c>
      <c r="K14" s="6" t="n">
        <v>28.6</v>
      </c>
      <c r="L14" s="7" t="n">
        <v>28.6</v>
      </c>
      <c r="M14" s="5" t="str">
        <f aca="false">IF(K14="no cation","",IF(L14="","non-candidate",IF(J14&gt;1,"","Y")))</f>
        <v/>
      </c>
      <c r="N14" s="5" t="str">
        <f aca="false">IF(M14="","",IF(B14&gt;0,U14,CONCATENATE("[",IF(M14="","",CONCATENATE("Al",IF(C14+(D14*(1+(C14*3)))&gt;1,VALUE(C14+(D14*(1+(C14*3)))),""),CONCATENATE(IF((E14*(1+(C14*3)))+(C14*H14)&gt;0," O",""),IF((E14*(1+(C14*3)))+(C14*H14)&gt;1,VALUE((E14*(1+(C14*3)))+(C14*H14)),"")),IF(F14=0,"",CONCATENATE("(OH)",IF((F14*(1+(C14*3)))+(C14*(4-H14))&gt;1,VALUE((F14*(1+(C14*3)))+(C14*(4-H14))),""))),IF(G14=0,"",CONCATENATE("(OH2)",IF(G14&gt;1,VALUE(G14),""))))),"]",IF(M14="","",IF(J14&gt;1,(CONCATENATE(VALUE(J14),"+")),"+")))))</f>
        <v/>
      </c>
      <c r="O14" s="5" t="str">
        <f aca="false">IF(B14&gt;0,"",IF(C14=0,CONCATENATE("[",CONCATENATE("Al",IF(D14&gt;1,VALUE(D14),""),IF(E14=0,"",CONCATENATE(" O",IF(E14&gt;1,VALUE(E14),""))),IF(F14=0,"",CONCATENATE("(OH)",IF(F14&gt;1,VALUE(F14),""))),IF(G14=0,"",CONCATENATE("(OH2)",IF(G14&gt;1,VALUE(G14),"")))),"]",IF(J14&gt;1,(CONCATENATE(VALUE(J14),"+")),"+")),CONCATENATE("[",S14,IF(P14&gt;1,VALUE(P14),""),IF((D14*3)&gt;((E14*2)+F14),"+","")," ]",VALUE(4)," ",T14,IF(H14&gt;0,VALUE(H14+1),""),"-"," ")))</f>
        <v>[Al4(OH)2(OH2)8]10+</v>
      </c>
      <c r="P14" s="5" t="str">
        <f aca="false">IF(C14&lt;1,"",(IF((3*D14)-(2*E14)-F14&gt;0, (3*D14)-(2*E14)-F14, 0)))</f>
        <v/>
      </c>
      <c r="Q14" s="5" t="str">
        <f aca="false">IF(C14&lt;1,"",(27*D14)+(16*(E14+F14+G14))+(F14+(G14*2)))</f>
        <v/>
      </c>
      <c r="R14" s="5" t="str">
        <f aca="false">IF(C14&lt;1,"",27+(16*(H14+(4-H14)))+(4-H14))</f>
        <v/>
      </c>
      <c r="S14" s="5" t="str">
        <f aca="false">CONCATENATE("[",CONCATENATE("Al",IF(D14&gt;1,VALUE(D14),""),IF(E14=0,"",CONCATENATE(" O",IF(E14&gt;1,VALUE(E14),""))),IF(F14=0,"",CONCATENATE("(OH)",IF(F14&gt;1,VALUE(F14),""))),IF(G14=0,"",CONCATENATE("(OH2)",IF(G14&gt;1,VALUE(G14),"")))),"]")</f>
        <v>[Al4(OH)2(OH2)8]</v>
      </c>
      <c r="T14" s="5" t="str">
        <f aca="false">CONCATENATE("[",CONCATENATE("Al",IF(H14=0,"",CONCATENATE("O",IF(H14&gt;1,VALUE(H14),""))),CONCATENATE(IF((4-H14)&gt;0,"(OH)",""),IF((4-H14)&gt;1,VALUE(4-H14),""))),"]")</f>
        <v>[Al(OH)4]</v>
      </c>
      <c r="U14" s="5" t="str">
        <f aca="false">IF(B14&gt;0,IF(M14="","",CONCATENATE("[",IF(M14="","",CONCATENATE("Al",IF(D14&gt;1,VALUE(D14),""),IF(E14=0,"",CONCATENATE(" O",IF(E14&gt;1,VALUE(E14),""))),IF(F14=0,"",CONCATENATE("(OH)",IF(F14&gt;1,VALUE(F14),""))),IF(G14=0,"",CONCATENATE("(OH2)",IF(G14&gt;1,VALUE(G14),""))))),"]",IF(M14="","",IF(J14&gt;1,(CONCATENATE(VALUE(J14),"+")),"+")))),"")</f>
        <v/>
      </c>
    </row>
    <row r="15" s="4" customFormat="true" ht="14.05" hidden="false" customHeight="false" outlineLevel="0" collapsed="false">
      <c r="A15" s="5" t="n">
        <v>4</v>
      </c>
      <c r="B15" s="5" t="n">
        <v>0</v>
      </c>
      <c r="C15" s="5" t="n">
        <v>0</v>
      </c>
      <c r="D15" s="5" t="n">
        <v>5</v>
      </c>
      <c r="E15" s="5" t="n">
        <v>0</v>
      </c>
      <c r="F15" s="5" t="n">
        <v>3</v>
      </c>
      <c r="G15" s="5" t="n">
        <v>9</v>
      </c>
      <c r="H15" s="5" t="n">
        <v>0</v>
      </c>
      <c r="I15" s="5" t="n">
        <v>348</v>
      </c>
      <c r="J15" s="5" t="n">
        <v>12</v>
      </c>
      <c r="K15" s="6" t="n">
        <v>29</v>
      </c>
      <c r="L15" s="7" t="n">
        <v>29</v>
      </c>
      <c r="M15" s="5" t="str">
        <f aca="false">IF(K15="no cation","",IF(L15="","non-candidate",IF(J15&gt;1,"","Y")))</f>
        <v/>
      </c>
      <c r="N15" s="5" t="str">
        <f aca="false">IF(M15="","",IF(B15&gt;0,U15,CONCATENATE("[",IF(M15="","",CONCATENATE("Al",IF(C15+(D15*(1+(C15*3)))&gt;1,VALUE(C15+(D15*(1+(C15*3)))),""),CONCATENATE(IF((E15*(1+(C15*3)))+(C15*H15)&gt;0," O",""),IF((E15*(1+(C15*3)))+(C15*H15)&gt;1,VALUE((E15*(1+(C15*3)))+(C15*H15)),"")),IF(F15=0,"",CONCATENATE("(OH)",IF((F15*(1+(C15*3)))+(C15*(4-H15))&gt;1,VALUE((F15*(1+(C15*3)))+(C15*(4-H15))),""))),IF(G15=0,"",CONCATENATE("(OH2)",IF(G15&gt;1,VALUE(G15),""))))),"]",IF(M15="","",IF(J15&gt;1,(CONCATENATE(VALUE(J15),"+")),"+")))))</f>
        <v/>
      </c>
      <c r="O15" s="5" t="str">
        <f aca="false">IF(B15&gt;0,"",IF(C15=0,CONCATENATE("[",CONCATENATE("Al",IF(D15&gt;1,VALUE(D15),""),IF(E15=0,"",CONCATENATE(" O",IF(E15&gt;1,VALUE(E15),""))),IF(F15=0,"",CONCATENATE("(OH)",IF(F15&gt;1,VALUE(F15),""))),IF(G15=0,"",CONCATENATE("(OH2)",IF(G15&gt;1,VALUE(G15),"")))),"]",IF(J15&gt;1,(CONCATENATE(VALUE(J15),"+")),"+")),CONCATENATE("[",S15,IF(P15&gt;1,VALUE(P15),""),IF((D15*3)&gt;((E15*2)+F15),"+","")," ]",VALUE(4)," ",T15,IF(H15&gt;0,VALUE(H15+1),""),"-"," ")))</f>
        <v>[Al5(OH)3(OH2)9]12+</v>
      </c>
      <c r="P15" s="5" t="str">
        <f aca="false">IF(C15&lt;1,"",(IF((3*D15)-(2*E15)-F15&gt;0, (3*D15)-(2*E15)-F15, 0)))</f>
        <v/>
      </c>
      <c r="Q15" s="5" t="str">
        <f aca="false">IF(C15&lt;1,"",(27*D15)+(16*(E15+F15+G15))+(F15+(G15*2)))</f>
        <v/>
      </c>
      <c r="R15" s="5" t="str">
        <f aca="false">IF(C15&lt;1,"",27+(16*(H15+(4-H15)))+(4-H15))</f>
        <v/>
      </c>
      <c r="S15" s="5" t="str">
        <f aca="false">CONCATENATE("[",CONCATENATE("Al",IF(D15&gt;1,VALUE(D15),""),IF(E15=0,"",CONCATENATE(" O",IF(E15&gt;1,VALUE(E15),""))),IF(F15=0,"",CONCATENATE("(OH)",IF(F15&gt;1,VALUE(F15),""))),IF(G15=0,"",CONCATENATE("(OH2)",IF(G15&gt;1,VALUE(G15),"")))),"]")</f>
        <v>[Al5(OH)3(OH2)9]</v>
      </c>
      <c r="T15" s="5" t="str">
        <f aca="false">CONCATENATE("[",CONCATENATE("Al",IF(H15=0,"",CONCATENATE("O",IF(H15&gt;1,VALUE(H15),""))),CONCATENATE(IF((4-H15)&gt;0,"(OH)",""),IF((4-H15)&gt;1,VALUE(4-H15),""))),"]")</f>
        <v>[Al(OH)4]</v>
      </c>
      <c r="U15" s="5" t="str">
        <f aca="false">IF(B15&gt;0,IF(M15="","",CONCATENATE("[",IF(M15="","",CONCATENATE("Al",IF(D15&gt;1,VALUE(D15),""),IF(E15=0,"",CONCATENATE(" O",IF(E15&gt;1,VALUE(E15),""))),IF(F15=0,"",CONCATENATE("(OH)",IF(F15&gt;1,VALUE(F15),""))),IF(G15=0,"",CONCATENATE("(OH2)",IF(G15&gt;1,VALUE(G15),""))))),"]",IF(M15="","",IF(J15&gt;1,(CONCATENATE(VALUE(J15),"+")),"+")))),"")</f>
        <v/>
      </c>
    </row>
    <row r="16" s="4" customFormat="true" ht="14.05" hidden="false" customHeight="false" outlineLevel="0" collapsed="false">
      <c r="A16" s="5" t="n">
        <v>4</v>
      </c>
      <c r="B16" s="5" t="n">
        <v>0</v>
      </c>
      <c r="C16" s="5" t="n">
        <v>0</v>
      </c>
      <c r="D16" s="5" t="n">
        <v>6</v>
      </c>
      <c r="E16" s="5" t="n">
        <v>0</v>
      </c>
      <c r="F16" s="5" t="n">
        <v>4</v>
      </c>
      <c r="G16" s="5" t="n">
        <v>10</v>
      </c>
      <c r="H16" s="5" t="n">
        <v>0</v>
      </c>
      <c r="I16" s="5" t="n">
        <v>410</v>
      </c>
      <c r="J16" s="5" t="n">
        <v>14</v>
      </c>
      <c r="K16" s="6" t="n">
        <v>29.2857142857143</v>
      </c>
      <c r="L16" s="7" t="n">
        <v>29.2857142857143</v>
      </c>
      <c r="M16" s="5" t="str">
        <f aca="false">IF(K16="no cation","",IF(L16="","non-candidate",IF(J16&gt;1,"","Y")))</f>
        <v/>
      </c>
      <c r="N16" s="5" t="str">
        <f aca="false">IF(M16="","",IF(B16&gt;0,U16,CONCATENATE("[",IF(M16="","",CONCATENATE("Al",IF(C16+(D16*(1+(C16*3)))&gt;1,VALUE(C16+(D16*(1+(C16*3)))),""),CONCATENATE(IF((E16*(1+(C16*3)))+(C16*H16)&gt;0," O",""),IF((E16*(1+(C16*3)))+(C16*H16)&gt;1,VALUE((E16*(1+(C16*3)))+(C16*H16)),"")),IF(F16=0,"",CONCATENATE("(OH)",IF((F16*(1+(C16*3)))+(C16*(4-H16))&gt;1,VALUE((F16*(1+(C16*3)))+(C16*(4-H16))),""))),IF(G16=0,"",CONCATENATE("(OH2)",IF(G16&gt;1,VALUE(G16),""))))),"]",IF(M16="","",IF(J16&gt;1,(CONCATENATE(VALUE(J16),"+")),"+")))))</f>
        <v/>
      </c>
      <c r="O16" s="5" t="str">
        <f aca="false">IF(B16&gt;0,"",IF(C16=0,CONCATENATE("[",CONCATENATE("Al",IF(D16&gt;1,VALUE(D16),""),IF(E16=0,"",CONCATENATE(" O",IF(E16&gt;1,VALUE(E16),""))),IF(F16=0,"",CONCATENATE("(OH)",IF(F16&gt;1,VALUE(F16),""))),IF(G16=0,"",CONCATENATE("(OH2)",IF(G16&gt;1,VALUE(G16),"")))),"]",IF(J16&gt;1,(CONCATENATE(VALUE(J16),"+")),"+")),CONCATENATE("[",S16,IF(P16&gt;1,VALUE(P16),""),IF((D16*3)&gt;((E16*2)+F16),"+","")," ]",VALUE(4)," ",T16,IF(H16&gt;0,VALUE(H16+1),""),"-"," ")))</f>
        <v>[Al6(OH)4(OH2)10]14+</v>
      </c>
      <c r="P16" s="5" t="str">
        <f aca="false">IF(C16&lt;1,"",(IF((3*D16)-(2*E16)-F16&gt;0, (3*D16)-(2*E16)-F16, 0)))</f>
        <v/>
      </c>
      <c r="Q16" s="5" t="str">
        <f aca="false">IF(C16&lt;1,"",(27*D16)+(16*(E16+F16+G16))+(F16+(G16*2)))</f>
        <v/>
      </c>
      <c r="R16" s="5" t="str">
        <f aca="false">IF(C16&lt;1,"",27+(16*(H16+(4-H16)))+(4-H16))</f>
        <v/>
      </c>
      <c r="S16" s="5" t="str">
        <f aca="false">CONCATENATE("[",CONCATENATE("Al",IF(D16&gt;1,VALUE(D16),""),IF(E16=0,"",CONCATENATE(" O",IF(E16&gt;1,VALUE(E16),""))),IF(F16=0,"",CONCATENATE("(OH)",IF(F16&gt;1,VALUE(F16),""))),IF(G16=0,"",CONCATENATE("(OH2)",IF(G16&gt;1,VALUE(G16),"")))),"]")</f>
        <v>[Al6(OH)4(OH2)10]</v>
      </c>
      <c r="T16" s="5" t="str">
        <f aca="false">CONCATENATE("[",CONCATENATE("Al",IF(H16=0,"",CONCATENATE("O",IF(H16&gt;1,VALUE(H16),""))),CONCATENATE(IF((4-H16)&gt;0,"(OH)",""),IF((4-H16)&gt;1,VALUE(4-H16),""))),"]")</f>
        <v>[Al(OH)4]</v>
      </c>
      <c r="U16" s="5" t="str">
        <f aca="false">IF(B16&gt;0,IF(M16="","",CONCATENATE("[",IF(M16="","",CONCATENATE("Al",IF(D16&gt;1,VALUE(D16),""),IF(E16=0,"",CONCATENATE(" O",IF(E16&gt;1,VALUE(E16),""))),IF(F16=0,"",CONCATENATE("(OH)",IF(F16&gt;1,VALUE(F16),""))),IF(G16=0,"",CONCATENATE("(OH2)",IF(G16&gt;1,VALUE(G16),""))))),"]",IF(M16="","",IF(J16&gt;1,(CONCATENATE(VALUE(J16),"+")),"+")))),"")</f>
        <v/>
      </c>
    </row>
    <row r="17" s="4" customFormat="true" ht="14.05" hidden="false" customHeight="false" outlineLevel="0" collapsed="false">
      <c r="A17" s="5" t="n">
        <v>4</v>
      </c>
      <c r="B17" s="5" t="n">
        <v>0</v>
      </c>
      <c r="C17" s="5" t="n">
        <v>0</v>
      </c>
      <c r="D17" s="5" t="n">
        <v>6</v>
      </c>
      <c r="E17" s="5" t="n">
        <v>2</v>
      </c>
      <c r="F17" s="5" t="n">
        <v>0</v>
      </c>
      <c r="G17" s="5" t="n">
        <v>12</v>
      </c>
      <c r="H17" s="5" t="n">
        <v>0</v>
      </c>
      <c r="I17" s="5" t="n">
        <v>410</v>
      </c>
      <c r="J17" s="5" t="n">
        <v>14</v>
      </c>
      <c r="K17" s="6" t="n">
        <v>29.2857142857143</v>
      </c>
      <c r="L17" s="7" t="n">
        <v>29.2857142857143</v>
      </c>
      <c r="M17" s="5" t="str">
        <f aca="false">IF(K17="no cation","",IF(L17="","non-candidate",IF(J17&gt;1,"","Y")))</f>
        <v/>
      </c>
      <c r="N17" s="5" t="str">
        <f aca="false">IF(M17="","",IF(B17&gt;0,U17,CONCATENATE("[",IF(M17="","",CONCATENATE("Al",IF(C17+(D17*(1+(C17*3)))&gt;1,VALUE(C17+(D17*(1+(C17*3)))),""),CONCATENATE(IF((E17*(1+(C17*3)))+(C17*H17)&gt;0," O",""),IF((E17*(1+(C17*3)))+(C17*H17)&gt;1,VALUE((E17*(1+(C17*3)))+(C17*H17)),"")),IF(F17=0,"",CONCATENATE("(OH)",IF((F17*(1+(C17*3)))+(C17*(4-H17))&gt;1,VALUE((F17*(1+(C17*3)))+(C17*(4-H17))),""))),IF(G17=0,"",CONCATENATE("(OH2)",IF(G17&gt;1,VALUE(G17),""))))),"]",IF(M17="","",IF(J17&gt;1,(CONCATENATE(VALUE(J17),"+")),"+")))))</f>
        <v/>
      </c>
      <c r="O17" s="5" t="str">
        <f aca="false">IF(B17&gt;0,"",IF(C17=0,CONCATENATE("[",CONCATENATE("Al",IF(D17&gt;1,VALUE(D17),""),IF(E17=0,"",CONCATENATE(" O",IF(E17&gt;1,VALUE(E17),""))),IF(F17=0,"",CONCATENATE("(OH)",IF(F17&gt;1,VALUE(F17),""))),IF(G17=0,"",CONCATENATE("(OH2)",IF(G17&gt;1,VALUE(G17),"")))),"]",IF(J17&gt;1,(CONCATENATE(VALUE(J17),"+")),"+")),CONCATENATE("[",S17,IF(P17&gt;1,VALUE(P17),""),IF((D17*3)&gt;((E17*2)+F17),"+","")," ]",VALUE(4)," ",T17,IF(H17&gt;0,VALUE(H17+1),""),"-"," ")))</f>
        <v>[Al6 O2(OH2)12]14+</v>
      </c>
      <c r="P17" s="5" t="str">
        <f aca="false">IF(C17&lt;1,"",(IF((3*D17)-(2*E17)-F17&gt;0, (3*D17)-(2*E17)-F17, 0)))</f>
        <v/>
      </c>
      <c r="Q17" s="5" t="str">
        <f aca="false">IF(C17&lt;1,"",(27*D17)+(16*(E17+F17+G17))+(F17+(G17*2)))</f>
        <v/>
      </c>
      <c r="R17" s="5" t="str">
        <f aca="false">IF(C17&lt;1,"",27+(16*(H17+(4-H17)))+(4-H17))</f>
        <v/>
      </c>
      <c r="S17" s="5" t="str">
        <f aca="false">CONCATENATE("[",CONCATENATE("Al",IF(D17&gt;1,VALUE(D17),""),IF(E17=0,"",CONCATENATE(" O",IF(E17&gt;1,VALUE(E17),""))),IF(F17=0,"",CONCATENATE("(OH)",IF(F17&gt;1,VALUE(F17),""))),IF(G17=0,"",CONCATENATE("(OH2)",IF(G17&gt;1,VALUE(G17),"")))),"]")</f>
        <v>[Al6 O2(OH2)12]</v>
      </c>
      <c r="T17" s="5" t="str">
        <f aca="false">CONCATENATE("[",CONCATENATE("Al",IF(H17=0,"",CONCATENATE("O",IF(H17&gt;1,VALUE(H17),""))),CONCATENATE(IF((4-H17)&gt;0,"(OH)",""),IF((4-H17)&gt;1,VALUE(4-H17),""))),"]")</f>
        <v>[Al(OH)4]</v>
      </c>
      <c r="U17" s="5" t="str">
        <f aca="false">IF(B17&gt;0,IF(M17="","",CONCATENATE("[",IF(M17="","",CONCATENATE("Al",IF(D17&gt;1,VALUE(D17),""),IF(E17=0,"",CONCATENATE(" O",IF(E17&gt;1,VALUE(E17),""))),IF(F17=0,"",CONCATENATE("(OH)",IF(F17&gt;1,VALUE(F17),""))),IF(G17=0,"",CONCATENATE("(OH2)",IF(G17&gt;1,VALUE(G17),""))))),"]",IF(M17="","",IF(J17&gt;1,(CONCATENATE(VALUE(J17),"+")),"+")))),"")</f>
        <v/>
      </c>
    </row>
    <row r="18" s="4" customFormat="true" ht="14.05" hidden="false" customHeight="false" outlineLevel="0" collapsed="false">
      <c r="A18" s="5" t="n">
        <v>4</v>
      </c>
      <c r="B18" s="5" t="n">
        <v>0</v>
      </c>
      <c r="C18" s="5" t="n">
        <v>0</v>
      </c>
      <c r="D18" s="3" t="n">
        <v>6</v>
      </c>
      <c r="E18" s="3" t="n">
        <v>0</v>
      </c>
      <c r="F18" s="5" t="n">
        <v>5</v>
      </c>
      <c r="G18" s="5" t="n">
        <v>9</v>
      </c>
      <c r="H18" s="5" t="n">
        <v>0</v>
      </c>
      <c r="I18" s="5" t="n">
        <v>409</v>
      </c>
      <c r="J18" s="5" t="n">
        <v>13</v>
      </c>
      <c r="K18" s="6" t="n">
        <v>31.4615384615385</v>
      </c>
      <c r="L18" s="7" t="n">
        <v>31.4615384615385</v>
      </c>
      <c r="M18" s="5" t="str">
        <f aca="false">IF(K18="no cation","",IF(L18="","non-candidate",IF(J18&gt;1,"","Y")))</f>
        <v/>
      </c>
      <c r="N18" s="5" t="str">
        <f aca="false">IF(M18="","",IF(B18&gt;0,U18,CONCATENATE("[",IF(M18="","",CONCATENATE("Al",IF(C18+(D18*(1+(C18*3)))&gt;1,VALUE(C18+(D18*(1+(C18*3)))),""),CONCATENATE(IF((E18*(1+(C18*3)))+(C18*H18)&gt;0," O",""),IF((E18*(1+(C18*3)))+(C18*H18)&gt;1,VALUE((E18*(1+(C18*3)))+(C18*H18)),"")),IF(F18=0,"",CONCATENATE("(OH)",IF((F18*(1+(C18*3)))+(C18*(4-H18))&gt;1,VALUE((F18*(1+(C18*3)))+(C18*(4-H18))),""))),IF(G18=0,"",CONCATENATE("(OH2)",IF(G18&gt;1,VALUE(G18),""))))),"]",IF(M18="","",IF(J18&gt;1,(CONCATENATE(VALUE(J18),"+")),"+")))))</f>
        <v/>
      </c>
      <c r="O18" s="5" t="str">
        <f aca="false">IF(B18&gt;0,"",IF(C18=0,CONCATENATE("[",CONCATENATE("Al",IF(D18&gt;1,VALUE(D18),""),IF(E18=0,"",CONCATENATE(" O",IF(E18&gt;1,VALUE(E18),""))),IF(F18=0,"",CONCATENATE("(OH)",IF(F18&gt;1,VALUE(F18),""))),IF(G18=0,"",CONCATENATE("(OH2)",IF(G18&gt;1,VALUE(G18),"")))),"]",IF(J18&gt;1,(CONCATENATE(VALUE(J18),"+")),"+")),CONCATENATE("[",S18,IF(P18&gt;1,VALUE(P18),""),IF((D18*3)&gt;((E18*2)+F18),"+","")," ]",VALUE(4)," ",T18,IF(H18&gt;0,VALUE(H18+1),""),"-"," ")))</f>
        <v>[Al6(OH)5(OH2)9]13+</v>
      </c>
      <c r="P18" s="5" t="str">
        <f aca="false">IF(C18&lt;1,"",(IF((3*D18)-(2*E18)-F18&gt;0, (3*D18)-(2*E18)-F18, 0)))</f>
        <v/>
      </c>
      <c r="Q18" s="5" t="str">
        <f aca="false">IF(C18&lt;1,"",(27*D18)+(16*(E18+F18+G18))+(F18+(G18*2)))</f>
        <v/>
      </c>
      <c r="R18" s="5" t="str">
        <f aca="false">IF(C18&lt;1,"",27+(16*(H18+(4-H18)))+(4-H18))</f>
        <v/>
      </c>
      <c r="S18" s="5" t="str">
        <f aca="false">CONCATENATE("[",CONCATENATE("Al",IF(D18&gt;1,VALUE(D18),""),IF(E18=0,"",CONCATENATE(" O",IF(E18&gt;1,VALUE(E18),""))),IF(F18=0,"",CONCATENATE("(OH)",IF(F18&gt;1,VALUE(F18),""))),IF(G18=0,"",CONCATENATE("(OH2)",IF(G18&gt;1,VALUE(G18),"")))),"]")</f>
        <v>[Al6(OH)5(OH2)9]</v>
      </c>
      <c r="T18" s="5" t="str">
        <f aca="false">CONCATENATE("[",CONCATENATE("Al",IF(H18=0,"",CONCATENATE("O",IF(H18&gt;1,VALUE(H18),""))),CONCATENATE(IF((4-H18)&gt;0,"(OH)",""),IF((4-H18)&gt;1,VALUE(4-H18),""))),"]")</f>
        <v>[Al(OH)4]</v>
      </c>
      <c r="U18" s="5" t="str">
        <f aca="false">IF(B18&gt;0,IF(M18="","",CONCATENATE("[",IF(M18="","",CONCATENATE("Al",IF(D18&gt;1,VALUE(D18),""),IF(E18=0,"",CONCATENATE(" O",IF(E18&gt;1,VALUE(E18),""))),IF(F18=0,"",CONCATENATE("(OH)",IF(F18&gt;1,VALUE(F18),""))),IF(G18=0,"",CONCATENATE("(OH2)",IF(G18&gt;1,VALUE(G18),""))))),"]",IF(M18="","",IF(J18&gt;1,(CONCATENATE(VALUE(J18),"+")),"+")))),"")</f>
        <v/>
      </c>
    </row>
    <row r="19" s="4" customFormat="true" ht="14.05" hidden="false" customHeight="false" outlineLevel="0" collapsed="false">
      <c r="A19" s="3" t="n">
        <v>4</v>
      </c>
      <c r="B19" s="5" t="n">
        <v>0</v>
      </c>
      <c r="C19" s="3" t="n">
        <v>0</v>
      </c>
      <c r="D19" s="3" t="n">
        <v>6</v>
      </c>
      <c r="E19" s="3" t="n">
        <v>2</v>
      </c>
      <c r="F19" s="5" t="n">
        <v>1</v>
      </c>
      <c r="G19" s="5" t="n">
        <v>11</v>
      </c>
      <c r="H19" s="3" t="n">
        <v>0</v>
      </c>
      <c r="I19" s="5" t="n">
        <v>409</v>
      </c>
      <c r="J19" s="5" t="n">
        <v>13</v>
      </c>
      <c r="K19" s="6" t="n">
        <v>31.4615384615385</v>
      </c>
      <c r="L19" s="7" t="n">
        <v>31.4615384615385</v>
      </c>
      <c r="M19" s="5" t="str">
        <f aca="false">IF(K19="no cation","",IF(L19="","non-candidate",IF(J19&gt;1,"","Y")))</f>
        <v/>
      </c>
      <c r="N19" s="5" t="str">
        <f aca="false">IF(M19="","",IF(B19&gt;0,U19,CONCATENATE("[",IF(M19="","",CONCATENATE("Al",IF(C19+(D19*(1+(C19*3)))&gt;1,VALUE(C19+(D19*(1+(C19*3)))),""),CONCATENATE(IF((E19*(1+(C19*3)))+(C19*H19)&gt;0," O",""),IF((E19*(1+(C19*3)))+(C19*H19)&gt;1,VALUE((E19*(1+(C19*3)))+(C19*H19)),"")),IF(F19=0,"",CONCATENATE("(OH)",IF((F19*(1+(C19*3)))+(C19*(4-H19))&gt;1,VALUE((F19*(1+(C19*3)))+(C19*(4-H19))),""))),IF(G19=0,"",CONCATENATE("(OH2)",IF(G19&gt;1,VALUE(G19),""))))),"]",IF(M19="","",IF(J19&gt;1,(CONCATENATE(VALUE(J19),"+")),"+")))))</f>
        <v/>
      </c>
      <c r="O19" s="5" t="str">
        <f aca="false">IF(B19&gt;0,"",IF(C19=0,CONCATENATE("[",CONCATENATE("Al",IF(D19&gt;1,VALUE(D19),""),IF(E19=0,"",CONCATENATE(" O",IF(E19&gt;1,VALUE(E19),""))),IF(F19=0,"",CONCATENATE("(OH)",IF(F19&gt;1,VALUE(F19),""))),IF(G19=0,"",CONCATENATE("(OH2)",IF(G19&gt;1,VALUE(G19),"")))),"]",IF(J19&gt;1,(CONCATENATE(VALUE(J19),"+")),"+")),CONCATENATE("[",S19,IF(P19&gt;1,VALUE(P19),""),IF((D19*3)&gt;((E19*2)+F19),"+","")," ]",VALUE(4)," ",T19,IF(H19&gt;0,VALUE(H19+1),""),"-"," ")))</f>
        <v>[Al6 O2(OH)(OH2)11]13+</v>
      </c>
      <c r="P19" s="5" t="str">
        <f aca="false">IF(C19&lt;1,"",(IF((3*D19)-(2*E19)-F19&gt;0, (3*D19)-(2*E19)-F19, 0)))</f>
        <v/>
      </c>
      <c r="Q19" s="5" t="str">
        <f aca="false">IF(C19&lt;1,"",(27*D19)+(16*(E19+F19+G19))+(F19+(G19*2)))</f>
        <v/>
      </c>
      <c r="R19" s="5" t="str">
        <f aca="false">IF(C19&lt;1,"",27+(16*(H19+(4-H19)))+(4-H19))</f>
        <v/>
      </c>
      <c r="S19" s="5" t="str">
        <f aca="false">CONCATENATE("[",CONCATENATE("Al",IF(D19&gt;1,VALUE(D19),""),IF(E19=0,"",CONCATENATE(" O",IF(E19&gt;1,VALUE(E19),""))),IF(F19=0,"",CONCATENATE("(OH)",IF(F19&gt;1,VALUE(F19),""))),IF(G19=0,"",CONCATENATE("(OH2)",IF(G19&gt;1,VALUE(G19),"")))),"]")</f>
        <v>[Al6 O2(OH)(OH2)11]</v>
      </c>
      <c r="T19" s="5" t="str">
        <f aca="false">CONCATENATE("[",CONCATENATE("Al",IF(H19=0,"",CONCATENATE("O",IF(H19&gt;1,VALUE(H19),""))),CONCATENATE(IF((4-H19)&gt;0,"(OH)",""),IF((4-H19)&gt;1,VALUE(4-H19),""))),"]")</f>
        <v>[Al(OH)4]</v>
      </c>
      <c r="U19" s="5" t="str">
        <f aca="false">IF(B19&gt;0,IF(M19="","",CONCATENATE("[",IF(M19="","",CONCATENATE("Al",IF(D19&gt;1,VALUE(D19),""),IF(E19=0,"",CONCATENATE(" O",IF(E19&gt;1,VALUE(E19),""))),IF(F19=0,"",CONCATENATE("(OH)",IF(F19&gt;1,VALUE(F19),""))),IF(G19=0,"",CONCATENATE("(OH2)",IF(G19&gt;1,VALUE(G19),""))))),"]",IF(M19="","",IF(J19&gt;1,(CONCATENATE(VALUE(J19),"+")),"+")))),"")</f>
        <v/>
      </c>
    </row>
    <row r="20" s="4" customFormat="true" ht="14.05" hidden="false" customHeight="false" outlineLevel="0" collapsed="false">
      <c r="A20" s="3" t="n">
        <v>4</v>
      </c>
      <c r="B20" s="5" t="n">
        <v>0</v>
      </c>
      <c r="C20" s="3" t="n">
        <v>0</v>
      </c>
      <c r="D20" s="3" t="n">
        <v>5</v>
      </c>
      <c r="E20" s="3" t="n">
        <v>0</v>
      </c>
      <c r="F20" s="5" t="n">
        <v>4</v>
      </c>
      <c r="G20" s="5" t="n">
        <v>8</v>
      </c>
      <c r="H20" s="3" t="n">
        <v>0</v>
      </c>
      <c r="I20" s="5" t="n">
        <v>347</v>
      </c>
      <c r="J20" s="5" t="n">
        <v>11</v>
      </c>
      <c r="K20" s="6" t="n">
        <v>31.5454545454545</v>
      </c>
      <c r="L20" s="7" t="n">
        <v>31.5454545454545</v>
      </c>
      <c r="M20" s="5" t="str">
        <f aca="false">IF(K20="no cation","",IF(L20="","non-candidate",IF(J20&gt;1,"","Y")))</f>
        <v/>
      </c>
      <c r="N20" s="5" t="str">
        <f aca="false">IF(M20="","",IF(B20&gt;0,U20,CONCATENATE("[",IF(M20="","",CONCATENATE("Al",IF(C20+(D20*(1+(C20*3)))&gt;1,VALUE(C20+(D20*(1+(C20*3)))),""),CONCATENATE(IF((E20*(1+(C20*3)))+(C20*H20)&gt;0," O",""),IF((E20*(1+(C20*3)))+(C20*H20)&gt;1,VALUE((E20*(1+(C20*3)))+(C20*H20)),"")),IF(F20=0,"",CONCATENATE("(OH)",IF((F20*(1+(C20*3)))+(C20*(4-H20))&gt;1,VALUE((F20*(1+(C20*3)))+(C20*(4-H20))),""))),IF(G20=0,"",CONCATENATE("(OH2)",IF(G20&gt;1,VALUE(G20),""))))),"]",IF(M20="","",IF(J20&gt;1,(CONCATENATE(VALUE(J20),"+")),"+")))))</f>
        <v/>
      </c>
      <c r="O20" s="5" t="str">
        <f aca="false">IF(B20&gt;0,"",IF(C20=0,CONCATENATE("[",CONCATENATE("Al",IF(D20&gt;1,VALUE(D20),""),IF(E20=0,"",CONCATENATE(" O",IF(E20&gt;1,VALUE(E20),""))),IF(F20=0,"",CONCATENATE("(OH)",IF(F20&gt;1,VALUE(F20),""))),IF(G20=0,"",CONCATENATE("(OH2)",IF(G20&gt;1,VALUE(G20),"")))),"]",IF(J20&gt;1,(CONCATENATE(VALUE(J20),"+")),"+")),CONCATENATE("[",S20,IF(P20&gt;1,VALUE(P20),""),IF((D20*3)&gt;((E20*2)+F20),"+","")," ]",VALUE(4)," ",T20,IF(H20&gt;0,VALUE(H20+1),""),"-"," ")))</f>
        <v>[Al5(OH)4(OH2)8]11+</v>
      </c>
      <c r="P20" s="5" t="str">
        <f aca="false">IF(C20&lt;1,"",(IF((3*D20)-(2*E20)-F20&gt;0, (3*D20)-(2*E20)-F20, 0)))</f>
        <v/>
      </c>
      <c r="Q20" s="5" t="str">
        <f aca="false">IF(C20&lt;1,"",(27*D20)+(16*(E20+F20+G20))+(F20+(G20*2)))</f>
        <v/>
      </c>
      <c r="R20" s="5" t="str">
        <f aca="false">IF(C20&lt;1,"",27+(16*(H20+(4-H20)))+(4-H20))</f>
        <v/>
      </c>
      <c r="S20" s="5" t="str">
        <f aca="false">CONCATENATE("[",CONCATENATE("Al",IF(D20&gt;1,VALUE(D20),""),IF(E20=0,"",CONCATENATE(" O",IF(E20&gt;1,VALUE(E20),""))),IF(F20=0,"",CONCATENATE("(OH)",IF(F20&gt;1,VALUE(F20),""))),IF(G20=0,"",CONCATENATE("(OH2)",IF(G20&gt;1,VALUE(G20),"")))),"]")</f>
        <v>[Al5(OH)4(OH2)8]</v>
      </c>
      <c r="T20" s="5" t="str">
        <f aca="false">CONCATENATE("[",CONCATENATE("Al",IF(H20=0,"",CONCATENATE("O",IF(H20&gt;1,VALUE(H20),""))),CONCATENATE(IF((4-H20)&gt;0,"(OH)",""),IF((4-H20)&gt;1,VALUE(4-H20),""))),"]")</f>
        <v>[Al(OH)4]</v>
      </c>
      <c r="U20" s="5" t="str">
        <f aca="false">IF(B20&gt;0,IF(M20="","",CONCATENATE("[",IF(M20="","",CONCATENATE("Al",IF(D20&gt;1,VALUE(D20),""),IF(E20=0,"",CONCATENATE(" O",IF(E20&gt;1,VALUE(E20),""))),IF(F20=0,"",CONCATENATE("(OH)",IF(F20&gt;1,VALUE(F20),""))),IF(G20=0,"",CONCATENATE("(OH2)",IF(G20&gt;1,VALUE(G20),""))))),"]",IF(M20="","",IF(J20&gt;1,(CONCATENATE(VALUE(J20),"+")),"+")))),"")</f>
        <v/>
      </c>
    </row>
    <row r="21" s="4" customFormat="true" ht="14.05" hidden="false" customHeight="false" outlineLevel="0" collapsed="false">
      <c r="A21" s="5" t="n">
        <v>4</v>
      </c>
      <c r="B21" s="5" t="n">
        <v>0</v>
      </c>
      <c r="C21" s="5" t="n">
        <v>0</v>
      </c>
      <c r="D21" s="5" t="n">
        <v>5</v>
      </c>
      <c r="E21" s="5" t="n">
        <v>2</v>
      </c>
      <c r="F21" s="5" t="n">
        <v>0</v>
      </c>
      <c r="G21" s="5" t="n">
        <v>10</v>
      </c>
      <c r="H21" s="5" t="n">
        <v>0</v>
      </c>
      <c r="I21" s="5" t="n">
        <v>347</v>
      </c>
      <c r="J21" s="5" t="n">
        <v>11</v>
      </c>
      <c r="K21" s="6" t="n">
        <v>31.5454545454545</v>
      </c>
      <c r="L21" s="7" t="n">
        <v>31.5454545454545</v>
      </c>
      <c r="M21" s="5" t="str">
        <f aca="false">IF(K21="no cation","",IF(L21="","non-candidate",IF(J21&gt;1,"","Y")))</f>
        <v/>
      </c>
      <c r="N21" s="5" t="str">
        <f aca="false">IF(M21="","",IF(B21&gt;0,U21,CONCATENATE("[",IF(M21="","",CONCATENATE("Al",IF(C21+(D21*(1+(C21*3)))&gt;1,VALUE(C21+(D21*(1+(C21*3)))),""),CONCATENATE(IF((E21*(1+(C21*3)))+(C21*H21)&gt;0," O",""),IF((E21*(1+(C21*3)))+(C21*H21)&gt;1,VALUE((E21*(1+(C21*3)))+(C21*H21)),"")),IF(F21=0,"",CONCATENATE("(OH)",IF((F21*(1+(C21*3)))+(C21*(4-H21))&gt;1,VALUE((F21*(1+(C21*3)))+(C21*(4-H21))),""))),IF(G21=0,"",CONCATENATE("(OH2)",IF(G21&gt;1,VALUE(G21),""))))),"]",IF(M21="","",IF(J21&gt;1,(CONCATENATE(VALUE(J21),"+")),"+")))))</f>
        <v/>
      </c>
      <c r="O21" s="5" t="str">
        <f aca="false">IF(B21&gt;0,"",IF(C21=0,CONCATENATE("[",CONCATENATE("Al",IF(D21&gt;1,VALUE(D21),""),IF(E21=0,"",CONCATENATE(" O",IF(E21&gt;1,VALUE(E21),""))),IF(F21=0,"",CONCATENATE("(OH)",IF(F21&gt;1,VALUE(F21),""))),IF(G21=0,"",CONCATENATE("(OH2)",IF(G21&gt;1,VALUE(G21),"")))),"]",IF(J21&gt;1,(CONCATENATE(VALUE(J21),"+")),"+")),CONCATENATE("[",S21,IF(P21&gt;1,VALUE(P21),""),IF((D21*3)&gt;((E21*2)+F21),"+","")," ]",VALUE(4)," ",T21,IF(H21&gt;0,VALUE(H21+1),""),"-"," ")))</f>
        <v>[Al5 O2(OH2)10]11+</v>
      </c>
      <c r="P21" s="5" t="str">
        <f aca="false">IF(C21&lt;1,"",(IF((3*D21)-(2*E21)-F21&gt;0, (3*D21)-(2*E21)-F21, 0)))</f>
        <v/>
      </c>
      <c r="Q21" s="5" t="str">
        <f aca="false">IF(C21&lt;1,"",(27*D21)+(16*(E21+F21+G21))+(F21+(G21*2)))</f>
        <v/>
      </c>
      <c r="R21" s="5" t="str">
        <f aca="false">IF(C21&lt;1,"",27+(16*(H21+(4-H21)))+(4-H21))</f>
        <v/>
      </c>
      <c r="S21" s="5" t="str">
        <f aca="false">CONCATENATE("[",CONCATENATE("Al",IF(D21&gt;1,VALUE(D21),""),IF(E21=0,"",CONCATENATE(" O",IF(E21&gt;1,VALUE(E21),""))),IF(F21=0,"",CONCATENATE("(OH)",IF(F21&gt;1,VALUE(F21),""))),IF(G21=0,"",CONCATENATE("(OH2)",IF(G21&gt;1,VALUE(G21),"")))),"]")</f>
        <v>[Al5 O2(OH2)10]</v>
      </c>
      <c r="T21" s="5" t="str">
        <f aca="false">CONCATENATE("[",CONCATENATE("Al",IF(H21=0,"",CONCATENATE("O",IF(H21&gt;1,VALUE(H21),""))),CONCATENATE(IF((4-H21)&gt;0,"(OH)",""),IF((4-H21)&gt;1,VALUE(4-H21),""))),"]")</f>
        <v>[Al(OH)4]</v>
      </c>
      <c r="U21" s="5" t="str">
        <f aca="false">IF(B21&gt;0,IF(M21="","",CONCATENATE("[",IF(M21="","",CONCATENATE("Al",IF(D21&gt;1,VALUE(D21),""),IF(E21=0,"",CONCATENATE(" O",IF(E21&gt;1,VALUE(E21),""))),IF(F21=0,"",CONCATENATE("(OH)",IF(F21&gt;1,VALUE(F21),""))),IF(G21=0,"",CONCATENATE("(OH2)",IF(G21&gt;1,VALUE(G21),""))))),"]",IF(M21="","",IF(J21&gt;1,(CONCATENATE(VALUE(J21),"+")),"+")))),"")</f>
        <v/>
      </c>
    </row>
    <row r="22" s="4" customFormat="true" ht="14.05" hidden="false" customHeight="false" outlineLevel="0" collapsed="false">
      <c r="A22" s="5" t="n">
        <v>4</v>
      </c>
      <c r="B22" s="5" t="n">
        <v>0</v>
      </c>
      <c r="C22" s="5" t="n">
        <v>0</v>
      </c>
      <c r="D22" s="5" t="n">
        <v>4</v>
      </c>
      <c r="E22" s="5" t="n">
        <v>0</v>
      </c>
      <c r="F22" s="5" t="n">
        <v>3</v>
      </c>
      <c r="G22" s="5" t="n">
        <v>7</v>
      </c>
      <c r="H22" s="5" t="n">
        <v>0</v>
      </c>
      <c r="I22" s="5" t="n">
        <v>285</v>
      </c>
      <c r="J22" s="5" t="n">
        <v>9</v>
      </c>
      <c r="K22" s="6" t="n">
        <v>31.6666666666667</v>
      </c>
      <c r="L22" s="7" t="n">
        <v>31.6666666666667</v>
      </c>
      <c r="M22" s="5" t="str">
        <f aca="false">IF(K22="no cation","",IF(L22="","non-candidate",IF(J22&gt;1,"","Y")))</f>
        <v/>
      </c>
      <c r="N22" s="5" t="str">
        <f aca="false">IF(M22="","",IF(B22&gt;0,U22,CONCATENATE("[",IF(M22="","",CONCATENATE("Al",IF(C22+(D22*(1+(C22*3)))&gt;1,VALUE(C22+(D22*(1+(C22*3)))),""),CONCATENATE(IF((E22*(1+(C22*3)))+(C22*H22)&gt;0," O",""),IF((E22*(1+(C22*3)))+(C22*H22)&gt;1,VALUE((E22*(1+(C22*3)))+(C22*H22)),"")),IF(F22=0,"",CONCATENATE("(OH)",IF((F22*(1+(C22*3)))+(C22*(4-H22))&gt;1,VALUE((F22*(1+(C22*3)))+(C22*(4-H22))),""))),IF(G22=0,"",CONCATENATE("(OH2)",IF(G22&gt;1,VALUE(G22),""))))),"]",IF(M22="","",IF(J22&gt;1,(CONCATENATE(VALUE(J22),"+")),"+")))))</f>
        <v/>
      </c>
      <c r="O22" s="5" t="str">
        <f aca="false">IF(B22&gt;0,"",IF(C22=0,CONCATENATE("[",CONCATENATE("Al",IF(D22&gt;1,VALUE(D22),""),IF(E22=0,"",CONCATENATE(" O",IF(E22&gt;1,VALUE(E22),""))),IF(F22=0,"",CONCATENATE("(OH)",IF(F22&gt;1,VALUE(F22),""))),IF(G22=0,"",CONCATENATE("(OH2)",IF(G22&gt;1,VALUE(G22),"")))),"]",IF(J22&gt;1,(CONCATENATE(VALUE(J22),"+")),"+")),CONCATENATE("[",S22,IF(P22&gt;1,VALUE(P22),""),IF((D22*3)&gt;((E22*2)+F22),"+","")," ]",VALUE(4)," ",T22,IF(H22&gt;0,VALUE(H22+1),""),"-"," ")))</f>
        <v>[Al4(OH)3(OH2)7]9+</v>
      </c>
      <c r="P22" s="5" t="str">
        <f aca="false">IF(C22&lt;1,"",(IF((3*D22)-(2*E22)-F22&gt;0, (3*D22)-(2*E22)-F22, 0)))</f>
        <v/>
      </c>
      <c r="Q22" s="5" t="str">
        <f aca="false">IF(C22&lt;1,"",(27*D22)+(16*(E22+F22+G22))+(F22+(G22*2)))</f>
        <v/>
      </c>
      <c r="R22" s="5" t="str">
        <f aca="false">IF(C22&lt;1,"",27+(16*(H22+(4-H22)))+(4-H22))</f>
        <v/>
      </c>
      <c r="S22" s="5" t="str">
        <f aca="false">CONCATENATE("[",CONCATENATE("Al",IF(D22&gt;1,VALUE(D22),""),IF(E22=0,"",CONCATENATE(" O",IF(E22&gt;1,VALUE(E22),""))),IF(F22=0,"",CONCATENATE("(OH)",IF(F22&gt;1,VALUE(F22),""))),IF(G22=0,"",CONCATENATE("(OH2)",IF(G22&gt;1,VALUE(G22),"")))),"]")</f>
        <v>[Al4(OH)3(OH2)7]</v>
      </c>
      <c r="T22" s="5" t="str">
        <f aca="false">CONCATENATE("[",CONCATENATE("Al",IF(H22=0,"",CONCATENATE("O",IF(H22&gt;1,VALUE(H22),""))),CONCATENATE(IF((4-H22)&gt;0,"(OH)",""),IF((4-H22)&gt;1,VALUE(4-H22),""))),"]")</f>
        <v>[Al(OH)4]</v>
      </c>
      <c r="U22" s="5" t="str">
        <f aca="false">IF(B22&gt;0,IF(M22="","",CONCATENATE("[",IF(M22="","",CONCATENATE("Al",IF(D22&gt;1,VALUE(D22),""),IF(E22=0,"",CONCATENATE(" O",IF(E22&gt;1,VALUE(E22),""))),IF(F22=0,"",CONCATENATE("(OH)",IF(F22&gt;1,VALUE(F22),""))),IF(G22=0,"",CONCATENATE("(OH2)",IF(G22&gt;1,VALUE(G22),""))))),"]",IF(M22="","",IF(J22&gt;1,(CONCATENATE(VALUE(J22),"+")),"+")))),"")</f>
        <v/>
      </c>
    </row>
    <row r="23" s="4" customFormat="true" ht="14.05" hidden="false" customHeight="false" outlineLevel="0" collapsed="false">
      <c r="A23" s="5" t="n">
        <v>4</v>
      </c>
      <c r="B23" s="5" t="n">
        <v>0</v>
      </c>
      <c r="C23" s="5" t="n">
        <v>0</v>
      </c>
      <c r="D23" s="5" t="n">
        <v>3</v>
      </c>
      <c r="E23" s="5" t="n">
        <v>0</v>
      </c>
      <c r="F23" s="5" t="n">
        <v>2</v>
      </c>
      <c r="G23" s="5" t="n">
        <v>6</v>
      </c>
      <c r="H23" s="5" t="n">
        <v>0</v>
      </c>
      <c r="I23" s="5" t="n">
        <v>223</v>
      </c>
      <c r="J23" s="5" t="n">
        <v>7</v>
      </c>
      <c r="K23" s="6" t="n">
        <v>31.8571428571429</v>
      </c>
      <c r="L23" s="7" t="n">
        <v>31.8571428571429</v>
      </c>
      <c r="M23" s="5" t="str">
        <f aca="false">IF(K23="no cation","",IF(L23="","non-candidate",IF(J23&gt;1,"","Y")))</f>
        <v/>
      </c>
      <c r="N23" s="5" t="str">
        <f aca="false">IF(M23="","",IF(B23&gt;0,U23,CONCATENATE("[",IF(M23="","",CONCATENATE("Al",IF(C23+(D23*(1+(C23*3)))&gt;1,VALUE(C23+(D23*(1+(C23*3)))),""),CONCATENATE(IF((E23*(1+(C23*3)))+(C23*H23)&gt;0," O",""),IF((E23*(1+(C23*3)))+(C23*H23)&gt;1,VALUE((E23*(1+(C23*3)))+(C23*H23)),"")),IF(F23=0,"",CONCATENATE("(OH)",IF((F23*(1+(C23*3)))+(C23*(4-H23))&gt;1,VALUE((F23*(1+(C23*3)))+(C23*(4-H23))),""))),IF(G23=0,"",CONCATENATE("(OH2)",IF(G23&gt;1,VALUE(G23),""))))),"]",IF(M23="","",IF(J23&gt;1,(CONCATENATE(VALUE(J23),"+")),"+")))))</f>
        <v/>
      </c>
      <c r="O23" s="5" t="str">
        <f aca="false">IF(B23&gt;0,"",IF(C23=0,CONCATENATE("[",CONCATENATE("Al",IF(D23&gt;1,VALUE(D23),""),IF(E23=0,"",CONCATENATE(" O",IF(E23&gt;1,VALUE(E23),""))),IF(F23=0,"",CONCATENATE("(OH)",IF(F23&gt;1,VALUE(F23),""))),IF(G23=0,"",CONCATENATE("(OH2)",IF(G23&gt;1,VALUE(G23),"")))),"]",IF(J23&gt;1,(CONCATENATE(VALUE(J23),"+")),"+")),CONCATENATE("[",S23,IF(P23&gt;1,VALUE(P23),""),IF((D23*3)&gt;((E23*2)+F23),"+","")," ]",VALUE(4)," ",T23,IF(H23&gt;0,VALUE(H23+1),""),"-"," ")))</f>
        <v>[Al3(OH)2(OH2)6]7+</v>
      </c>
      <c r="P23" s="5" t="str">
        <f aca="false">IF(C23&lt;1,"",(IF((3*D23)-(2*E23)-F23&gt;0, (3*D23)-(2*E23)-F23, 0)))</f>
        <v/>
      </c>
      <c r="Q23" s="5" t="str">
        <f aca="false">IF(C23&lt;1,"",(27*D23)+(16*(E23+F23+G23))+(F23+(G23*2)))</f>
        <v/>
      </c>
      <c r="R23" s="5" t="str">
        <f aca="false">IF(C23&lt;1,"",27+(16*(H23+(4-H23)))+(4-H23))</f>
        <v/>
      </c>
      <c r="S23" s="5" t="str">
        <f aca="false">CONCATENATE("[",CONCATENATE("Al",IF(D23&gt;1,VALUE(D23),""),IF(E23=0,"",CONCATENATE(" O",IF(E23&gt;1,VALUE(E23),""))),IF(F23=0,"",CONCATENATE("(OH)",IF(F23&gt;1,VALUE(F23),""))),IF(G23=0,"",CONCATENATE("(OH2)",IF(G23&gt;1,VALUE(G23),"")))),"]")</f>
        <v>[Al3(OH)2(OH2)6]</v>
      </c>
      <c r="T23" s="5" t="str">
        <f aca="false">CONCATENATE("[",CONCATENATE("Al",IF(H23=0,"",CONCATENATE("O",IF(H23&gt;1,VALUE(H23),""))),CONCATENATE(IF((4-H23)&gt;0,"(OH)",""),IF((4-H23)&gt;1,VALUE(4-H23),""))),"]")</f>
        <v>[Al(OH)4]</v>
      </c>
      <c r="U23" s="5" t="str">
        <f aca="false">IF(B23&gt;0,IF(M23="","",CONCATENATE("[",IF(M23="","",CONCATENATE("Al",IF(D23&gt;1,VALUE(D23),""),IF(E23=0,"",CONCATENATE(" O",IF(E23&gt;1,VALUE(E23),""))),IF(F23=0,"",CONCATENATE("(OH)",IF(F23&gt;1,VALUE(F23),""))),IF(G23=0,"",CONCATENATE("(OH2)",IF(G23&gt;1,VALUE(G23),""))))),"]",IF(M23="","",IF(J23&gt;1,(CONCATENATE(VALUE(J23),"+")),"+")))),"")</f>
        <v/>
      </c>
    </row>
    <row r="24" s="4" customFormat="true" ht="14.05" hidden="false" customHeight="false" outlineLevel="0" collapsed="false">
      <c r="A24" s="5" t="n">
        <v>4</v>
      </c>
      <c r="B24" s="5" t="n">
        <v>0</v>
      </c>
      <c r="C24" s="5" t="n">
        <v>0</v>
      </c>
      <c r="D24" s="3" t="n">
        <v>2</v>
      </c>
      <c r="E24" s="3" t="n">
        <v>0</v>
      </c>
      <c r="F24" s="5" t="n">
        <v>1</v>
      </c>
      <c r="G24" s="5" t="n">
        <v>5</v>
      </c>
      <c r="H24" s="5" t="n">
        <v>0</v>
      </c>
      <c r="I24" s="5" t="n">
        <v>161</v>
      </c>
      <c r="J24" s="5" t="n">
        <v>5</v>
      </c>
      <c r="K24" s="6" t="n">
        <v>32.2</v>
      </c>
      <c r="L24" s="7" t="n">
        <v>32.2</v>
      </c>
      <c r="M24" s="5" t="str">
        <f aca="false">IF(K24="no cation","",IF(L24="","non-candidate",IF(J24&gt;1,"","Y")))</f>
        <v/>
      </c>
      <c r="N24" s="5" t="str">
        <f aca="false">IF(M24="","",IF(B24&gt;0,U24,CONCATENATE("[",IF(M24="","",CONCATENATE("Al",IF(C24+(D24*(1+(C24*3)))&gt;1,VALUE(C24+(D24*(1+(C24*3)))),""),CONCATENATE(IF((E24*(1+(C24*3)))+(C24*H24)&gt;0," O",""),IF((E24*(1+(C24*3)))+(C24*H24)&gt;1,VALUE((E24*(1+(C24*3)))+(C24*H24)),"")),IF(F24=0,"",CONCATENATE("(OH)",IF((F24*(1+(C24*3)))+(C24*(4-H24))&gt;1,VALUE((F24*(1+(C24*3)))+(C24*(4-H24))),""))),IF(G24=0,"",CONCATENATE("(OH2)",IF(G24&gt;1,VALUE(G24),""))))),"]",IF(M24="","",IF(J24&gt;1,(CONCATENATE(VALUE(J24),"+")),"+")))))</f>
        <v/>
      </c>
      <c r="O24" s="5" t="str">
        <f aca="false">IF(B24&gt;0,"",IF(C24=0,CONCATENATE("[",CONCATENATE("Al",IF(D24&gt;1,VALUE(D24),""),IF(E24=0,"",CONCATENATE(" O",IF(E24&gt;1,VALUE(E24),""))),IF(F24=0,"",CONCATENATE("(OH)",IF(F24&gt;1,VALUE(F24),""))),IF(G24=0,"",CONCATENATE("(OH2)",IF(G24&gt;1,VALUE(G24),"")))),"]",IF(J24&gt;1,(CONCATENATE(VALUE(J24),"+")),"+")),CONCATENATE("[",S24,IF(P24&gt;1,VALUE(P24),""),IF((D24*3)&gt;((E24*2)+F24),"+","")," ]",VALUE(4)," ",T24,IF(H24&gt;0,VALUE(H24+1),""),"-"," ")))</f>
        <v>[Al2(OH)(OH2)5]5+</v>
      </c>
      <c r="P24" s="5" t="str">
        <f aca="false">IF(C24&lt;1,"",(IF((3*D24)-(2*E24)-F24&gt;0, (3*D24)-(2*E24)-F24, 0)))</f>
        <v/>
      </c>
      <c r="Q24" s="5" t="str">
        <f aca="false">IF(C24&lt;1,"",(27*D24)+(16*(E24+F24+G24))+(F24+(G24*2)))</f>
        <v/>
      </c>
      <c r="R24" s="5" t="str">
        <f aca="false">IF(C24&lt;1,"",27+(16*(H24+(4-H24)))+(4-H24))</f>
        <v/>
      </c>
      <c r="S24" s="5" t="str">
        <f aca="false">CONCATENATE("[",CONCATENATE("Al",IF(D24&gt;1,VALUE(D24),""),IF(E24=0,"",CONCATENATE(" O",IF(E24&gt;1,VALUE(E24),""))),IF(F24=0,"",CONCATENATE("(OH)",IF(F24&gt;1,VALUE(F24),""))),IF(G24=0,"",CONCATENATE("(OH2)",IF(G24&gt;1,VALUE(G24),"")))),"]")</f>
        <v>[Al2(OH)(OH2)5]</v>
      </c>
      <c r="T24" s="5" t="str">
        <f aca="false">CONCATENATE("[",CONCATENATE("Al",IF(H24=0,"",CONCATENATE("O",IF(H24&gt;1,VALUE(H24),""))),CONCATENATE(IF((4-H24)&gt;0,"(OH)",""),IF((4-H24)&gt;1,VALUE(4-H24),""))),"]")</f>
        <v>[Al(OH)4]</v>
      </c>
      <c r="U24" s="5" t="str">
        <f aca="false">IF(B24&gt;0,IF(M24="","",CONCATENATE("[",IF(M24="","",CONCATENATE("Al",IF(D24&gt;1,VALUE(D24),""),IF(E24=0,"",CONCATENATE(" O",IF(E24&gt;1,VALUE(E24),""))),IF(F24=0,"",CONCATENATE("(OH)",IF(F24&gt;1,VALUE(F24),""))),IF(G24=0,"",CONCATENATE("(OH2)",IF(G24&gt;1,VALUE(G24),""))))),"]",IF(M24="","",IF(J24&gt;1,(CONCATENATE(VALUE(J24),"+")),"+")))),"")</f>
        <v/>
      </c>
    </row>
    <row r="25" s="4" customFormat="true" ht="14.05" hidden="false" customHeight="false" outlineLevel="0" collapsed="false">
      <c r="A25" s="5" t="n">
        <v>4</v>
      </c>
      <c r="B25" s="5" t="n">
        <v>0</v>
      </c>
      <c r="C25" s="5" t="n">
        <v>0</v>
      </c>
      <c r="D25" s="5" t="n">
        <v>1</v>
      </c>
      <c r="E25" s="5" t="n">
        <v>0</v>
      </c>
      <c r="F25" s="5" t="n">
        <v>0</v>
      </c>
      <c r="G25" s="5" t="n">
        <v>4</v>
      </c>
      <c r="H25" s="5" t="n">
        <v>0</v>
      </c>
      <c r="I25" s="5" t="n">
        <v>99</v>
      </c>
      <c r="J25" s="5" t="n">
        <v>3</v>
      </c>
      <c r="K25" s="6" t="n">
        <v>33</v>
      </c>
      <c r="L25" s="7" t="n">
        <v>33</v>
      </c>
      <c r="M25" s="5" t="str">
        <f aca="false">IF(K25="no cation","",IF(L25="","non-candidate",IF(J25&gt;1,"","Y")))</f>
        <v/>
      </c>
      <c r="N25" s="5" t="str">
        <f aca="false">IF(M25="","",IF(B25&gt;0,U25,CONCATENATE("[",IF(M25="","",CONCATENATE("Al",IF(C25+(D25*(1+(C25*3)))&gt;1,VALUE(C25+(D25*(1+(C25*3)))),""),CONCATENATE(IF((E25*(1+(C25*3)))+(C25*H25)&gt;0," O",""),IF((E25*(1+(C25*3)))+(C25*H25)&gt;1,VALUE((E25*(1+(C25*3)))+(C25*H25)),"")),IF(F25=0,"",CONCATENATE("(OH)",IF((F25*(1+(C25*3)))+(C25*(4-H25))&gt;1,VALUE((F25*(1+(C25*3)))+(C25*(4-H25))),""))),IF(G25=0,"",CONCATENATE("(OH2)",IF(G25&gt;1,VALUE(G25),""))))),"]",IF(M25="","",IF(J25&gt;1,(CONCATENATE(VALUE(J25),"+")),"+")))))</f>
        <v/>
      </c>
      <c r="O25" s="5" t="str">
        <f aca="false">IF(B25&gt;0,"",IF(C25=0,CONCATENATE("[",CONCATENATE("Al",IF(D25&gt;1,VALUE(D25),""),IF(E25=0,"",CONCATENATE(" O",IF(E25&gt;1,VALUE(E25),""))),IF(F25=0,"",CONCATENATE("(OH)",IF(F25&gt;1,VALUE(F25),""))),IF(G25=0,"",CONCATENATE("(OH2)",IF(G25&gt;1,VALUE(G25),"")))),"]",IF(J25&gt;1,(CONCATENATE(VALUE(J25),"+")),"+")),CONCATENATE("[",S25,IF(P25&gt;1,VALUE(P25),""),IF((D25*3)&gt;((E25*2)+F25),"+","")," ]",VALUE(4)," ",T25,IF(H25&gt;0,VALUE(H25+1),""),"-"," ")))</f>
        <v>[Al(OH2)4]3+</v>
      </c>
      <c r="P25" s="5" t="str">
        <f aca="false">IF(C25&lt;1,"",(IF((3*D25)-(2*E25)-F25&gt;0, (3*D25)-(2*E25)-F25, 0)))</f>
        <v/>
      </c>
      <c r="Q25" s="5" t="str">
        <f aca="false">IF(C25&lt;1,"",(27*D25)+(16*(E25+F25+G25))+(F25+(G25*2)))</f>
        <v/>
      </c>
      <c r="R25" s="5" t="str">
        <f aca="false">IF(C25&lt;1,"",27+(16*(H25+(4-H25)))+(4-H25))</f>
        <v/>
      </c>
      <c r="S25" s="5" t="str">
        <f aca="false">CONCATENATE("[",CONCATENATE("Al",IF(D25&gt;1,VALUE(D25),""),IF(E25=0,"",CONCATENATE(" O",IF(E25&gt;1,VALUE(E25),""))),IF(F25=0,"",CONCATENATE("(OH)",IF(F25&gt;1,VALUE(F25),""))),IF(G25=0,"",CONCATENATE("(OH2)",IF(G25&gt;1,VALUE(G25),"")))),"]")</f>
        <v>[Al(OH2)4]</v>
      </c>
      <c r="T25" s="5" t="str">
        <f aca="false">CONCATENATE("[",CONCATENATE("Al",IF(H25=0,"",CONCATENATE("O",IF(H25&gt;1,VALUE(H25),""))),CONCATENATE(IF((4-H25)&gt;0,"(OH)",""),IF((4-H25)&gt;1,VALUE(4-H25),""))),"]")</f>
        <v>[Al(OH)4]</v>
      </c>
      <c r="U25" s="5" t="str">
        <f aca="false">IF(B25&gt;0,IF(M25="","",CONCATENATE("[",IF(M25="","",CONCATENATE("Al",IF(D25&gt;1,VALUE(D25),""),IF(E25=0,"",CONCATENATE(" O",IF(E25&gt;1,VALUE(E25),""))),IF(F25=0,"",CONCATENATE("(OH)",IF(F25&gt;1,VALUE(F25),""))),IF(G25=0,"",CONCATENATE("(OH2)",IF(G25&gt;1,VALUE(G25),""))))),"]",IF(M25="","",IF(J25&gt;1,(CONCATENATE(VALUE(J25),"+")),"+")))),"")</f>
        <v/>
      </c>
    </row>
    <row r="26" s="4" customFormat="true" ht="14.05" hidden="false" customHeight="false" outlineLevel="0" collapsed="false">
      <c r="A26" s="5" t="n">
        <v>6</v>
      </c>
      <c r="B26" s="5" t="n">
        <v>1</v>
      </c>
      <c r="C26" s="5" t="n">
        <v>0</v>
      </c>
      <c r="D26" s="5" t="n">
        <v>6</v>
      </c>
      <c r="E26" s="5" t="n">
        <v>0</v>
      </c>
      <c r="F26" s="5" t="n">
        <v>0</v>
      </c>
      <c r="G26" s="5" t="n">
        <v>24</v>
      </c>
      <c r="H26" s="5" t="n">
        <v>0</v>
      </c>
      <c r="I26" s="5" t="n">
        <v>594</v>
      </c>
      <c r="J26" s="5" t="n">
        <v>18</v>
      </c>
      <c r="K26" s="6" t="n">
        <v>33</v>
      </c>
      <c r="L26" s="7" t="n">
        <v>33</v>
      </c>
      <c r="M26" s="5" t="str">
        <f aca="false">IF(K26="no cation","",IF(L26="","non-candidate",IF(J26&gt;1,"","Y")))</f>
        <v/>
      </c>
      <c r="N26" s="5" t="str">
        <f aca="false">IF(M26="","",IF(B26&gt;0,U26,CONCATENATE("[",IF(M26="","",CONCATENATE("Al",IF(C26+(D26*(1+(C26*3)))&gt;1,VALUE(C26+(D26*(1+(C26*3)))),""),CONCATENATE(IF((E26*(1+(C26*3)))+(C26*H26)&gt;0," O",""),IF((E26*(1+(C26*3)))+(C26*H26)&gt;1,VALUE((E26*(1+(C26*3)))+(C26*H26)),"")),IF(F26=0,"",CONCATENATE("(OH)",IF((F26*(1+(C26*3)))+(C26*(4-H26))&gt;1,VALUE((F26*(1+(C26*3)))+(C26*(4-H26))),""))),IF(G26=0,"",CONCATENATE("(OH2)",IF(G26&gt;1,VALUE(G26),""))))),"]",IF(M26="","",IF(J26&gt;1,(CONCATENATE(VALUE(J26),"+")),"+")))))</f>
        <v/>
      </c>
      <c r="O26" s="5" t="str">
        <f aca="false">IF(B26&gt;0,"",IF(C26=0,CONCATENATE("[",CONCATENATE("Al",IF(D26&gt;1,VALUE(D26),""),IF(E26=0,"",CONCATENATE(" O",IF(E26&gt;1,VALUE(E26),""))),IF(F26=0,"",CONCATENATE("(OH)",IF(F26&gt;1,VALUE(F26),""))),IF(G26=0,"",CONCATENATE("(OH2)",IF(G26&gt;1,VALUE(G26),"")))),"]",IF(J26&gt;1,(CONCATENATE(VALUE(J26),"+")),"+")),CONCATENATE("[",S26,IF(P26&gt;1,VALUE(P26),""),IF((D26*3)&gt;((E26*2)+F26),"+","")," ]",VALUE(4)," ",T26,IF(H26&gt;0,VALUE(H26+1),""),"-"," ")))</f>
        <v/>
      </c>
      <c r="P26" s="5" t="str">
        <f aca="false">IF(C26&lt;1,"",(IF((3*D26)-(2*E26)-F26&gt;0, (3*D26)-(2*E26)-F26, 0)))</f>
        <v/>
      </c>
      <c r="Q26" s="5" t="str">
        <f aca="false">IF(C26&lt;1,"",(27*D26)+(16*(E26+F26+G26))+(F26+(G26*2)))</f>
        <v/>
      </c>
      <c r="R26" s="5" t="str">
        <f aca="false">IF(C26&lt;1,"",27+(16*(H26+(4-H26)))+(4-H26))</f>
        <v/>
      </c>
      <c r="S26" s="5" t="str">
        <f aca="false">CONCATENATE("[",CONCATENATE("Al",IF(D26&gt;1,VALUE(D26),""),IF(E26=0,"",CONCATENATE(" O",IF(E26&gt;1,VALUE(E26),""))),IF(F26=0,"",CONCATENATE("(OH)",IF(F26&gt;1,VALUE(F26),""))),IF(G26=0,"",CONCATENATE("(OH2)",IF(G26&gt;1,VALUE(G26),"")))),"]")</f>
        <v>[Al6(OH2)24]</v>
      </c>
      <c r="T26" s="5" t="str">
        <f aca="false">CONCATENATE("[",CONCATENATE("Al",IF(H26=0,"",CONCATENATE("O",IF(H26&gt;1,VALUE(H26),""))),CONCATENATE(IF((4-H26)&gt;0,"(OH)",""),IF((4-H26)&gt;1,VALUE(4-H26),""))),"]")</f>
        <v>[Al(OH)4]</v>
      </c>
      <c r="U26" s="5" t="str">
        <f aca="false">IF(B26&gt;0,IF(M26="","",CONCATENATE("[",IF(M26="","",CONCATENATE("Al",IF(D26&gt;1,VALUE(D26),""),IF(E26=0,"",CONCATENATE(" O",IF(E26&gt;1,VALUE(E26),""))),IF(F26=0,"",CONCATENATE("(OH)",IF(F26&gt;1,VALUE(F26),""))),IF(G26=0,"",CONCATENATE("(OH2)",IF(G26&gt;1,VALUE(G26),""))))),"]",IF(M26="","",IF(J26&gt;1,(CONCATENATE(VALUE(J26),"+")),"+")))),"")</f>
        <v/>
      </c>
    </row>
    <row r="27" s="4" customFormat="true" ht="14.05" hidden="false" customHeight="false" outlineLevel="0" collapsed="false">
      <c r="A27" s="5" t="n">
        <v>4</v>
      </c>
      <c r="B27" s="5" t="n">
        <v>0</v>
      </c>
      <c r="C27" s="5" t="n">
        <v>0</v>
      </c>
      <c r="D27" s="5" t="n">
        <v>6</v>
      </c>
      <c r="E27" s="5" t="n">
        <v>0</v>
      </c>
      <c r="F27" s="5" t="n">
        <v>6</v>
      </c>
      <c r="G27" s="5" t="n">
        <v>8</v>
      </c>
      <c r="H27" s="5" t="n">
        <v>0</v>
      </c>
      <c r="I27" s="5" t="n">
        <v>408</v>
      </c>
      <c r="J27" s="5" t="n">
        <v>12</v>
      </c>
      <c r="K27" s="6" t="n">
        <v>34</v>
      </c>
      <c r="L27" s="7" t="n">
        <v>34</v>
      </c>
      <c r="M27" s="5" t="str">
        <f aca="false">IF(K27="no cation","",IF(L27="","non-candidate",IF(J27&gt;1,"","Y")))</f>
        <v/>
      </c>
      <c r="N27" s="5" t="str">
        <f aca="false">IF(M27="","",IF(B27&gt;0,U27,CONCATENATE("[",IF(M27="","",CONCATENATE("Al",IF(C27+(D27*(1+(C27*3)))&gt;1,VALUE(C27+(D27*(1+(C27*3)))),""),CONCATENATE(IF((E27*(1+(C27*3)))+(C27*H27)&gt;0," O",""),IF((E27*(1+(C27*3)))+(C27*H27)&gt;1,VALUE((E27*(1+(C27*3)))+(C27*H27)),"")),IF(F27=0,"",CONCATENATE("(OH)",IF((F27*(1+(C27*3)))+(C27*(4-H27))&gt;1,VALUE((F27*(1+(C27*3)))+(C27*(4-H27))),""))),IF(G27=0,"",CONCATENATE("(OH2)",IF(G27&gt;1,VALUE(G27),""))))),"]",IF(M27="","",IF(J27&gt;1,(CONCATENATE(VALUE(J27),"+")),"+")))))</f>
        <v/>
      </c>
      <c r="O27" s="5" t="str">
        <f aca="false">IF(B27&gt;0,"",IF(C27=0,CONCATENATE("[",CONCATENATE("Al",IF(D27&gt;1,VALUE(D27),""),IF(E27=0,"",CONCATENATE(" O",IF(E27&gt;1,VALUE(E27),""))),IF(F27=0,"",CONCATENATE("(OH)",IF(F27&gt;1,VALUE(F27),""))),IF(G27=0,"",CONCATENATE("(OH2)",IF(G27&gt;1,VALUE(G27),"")))),"]",IF(J27&gt;1,(CONCATENATE(VALUE(J27),"+")),"+")),CONCATENATE("[",S27,IF(P27&gt;1,VALUE(P27),""),IF((D27*3)&gt;((E27*2)+F27),"+","")," ]",VALUE(4)," ",T27,IF(H27&gt;0,VALUE(H27+1),""),"-"," ")))</f>
        <v>[Al6(OH)6(OH2)8]12+</v>
      </c>
      <c r="P27" s="5" t="str">
        <f aca="false">IF(C27&lt;1,"",(IF((3*D27)-(2*E27)-F27&gt;0, (3*D27)-(2*E27)-F27, 0)))</f>
        <v/>
      </c>
      <c r="Q27" s="5" t="str">
        <f aca="false">IF(C27&lt;1,"",(27*D27)+(16*(E27+F27+G27))+(F27+(G27*2)))</f>
        <v/>
      </c>
      <c r="R27" s="5" t="str">
        <f aca="false">IF(C27&lt;1,"",27+(16*(H27+(4-H27)))+(4-H27))</f>
        <v/>
      </c>
      <c r="S27" s="5" t="str">
        <f aca="false">CONCATENATE("[",CONCATENATE("Al",IF(D27&gt;1,VALUE(D27),""),IF(E27=0,"",CONCATENATE(" O",IF(E27&gt;1,VALUE(E27),""))),IF(F27=0,"",CONCATENATE("(OH)",IF(F27&gt;1,VALUE(F27),""))),IF(G27=0,"",CONCATENATE("(OH2)",IF(G27&gt;1,VALUE(G27),"")))),"]")</f>
        <v>[Al6(OH)6(OH2)8]</v>
      </c>
      <c r="T27" s="5" t="str">
        <f aca="false">CONCATENATE("[",CONCATENATE("Al",IF(H27=0,"",CONCATENATE("O",IF(H27&gt;1,VALUE(H27),""))),CONCATENATE(IF((4-H27)&gt;0,"(OH)",""),IF((4-H27)&gt;1,VALUE(4-H27),""))),"]")</f>
        <v>[Al(OH)4]</v>
      </c>
      <c r="U27" s="5" t="str">
        <f aca="false">IF(B27&gt;0,IF(M27="","",CONCATENATE("[",IF(M27="","",CONCATENATE("Al",IF(D27&gt;1,VALUE(D27),""),IF(E27=0,"",CONCATENATE(" O",IF(E27&gt;1,VALUE(E27),""))),IF(F27=0,"",CONCATENATE("(OH)",IF(F27&gt;1,VALUE(F27),""))),IF(G27=0,"",CONCATENATE("(OH2)",IF(G27&gt;1,VALUE(G27),""))))),"]",IF(M27="","",IF(J27&gt;1,(CONCATENATE(VALUE(J27),"+")),"+")))),"")</f>
        <v/>
      </c>
    </row>
    <row r="28" s="4" customFormat="true" ht="14.05" hidden="false" customHeight="false" outlineLevel="0" collapsed="false">
      <c r="A28" s="5" t="n">
        <v>4</v>
      </c>
      <c r="B28" s="5" t="n">
        <v>0</v>
      </c>
      <c r="C28" s="5" t="n">
        <v>0</v>
      </c>
      <c r="D28" s="5" t="n">
        <v>6</v>
      </c>
      <c r="E28" s="5" t="n">
        <v>2</v>
      </c>
      <c r="F28" s="5" t="n">
        <v>2</v>
      </c>
      <c r="G28" s="5" t="n">
        <v>10</v>
      </c>
      <c r="H28" s="5" t="n">
        <v>0</v>
      </c>
      <c r="I28" s="5" t="n">
        <v>408</v>
      </c>
      <c r="J28" s="5" t="n">
        <v>12</v>
      </c>
      <c r="K28" s="6" t="n">
        <v>34</v>
      </c>
      <c r="L28" s="7" t="n">
        <v>34</v>
      </c>
      <c r="M28" s="5" t="str">
        <f aca="false">IF(K28="no cation","",IF(L28="","non-candidate",IF(J28&gt;1,"","Y")))</f>
        <v/>
      </c>
      <c r="N28" s="5" t="str">
        <f aca="false">IF(M28="","",IF(B28&gt;0,U28,CONCATENATE("[",IF(M28="","",CONCATENATE("Al",IF(C28+(D28*(1+(C28*3)))&gt;1,VALUE(C28+(D28*(1+(C28*3)))),""),CONCATENATE(IF((E28*(1+(C28*3)))+(C28*H28)&gt;0," O",""),IF((E28*(1+(C28*3)))+(C28*H28)&gt;1,VALUE((E28*(1+(C28*3)))+(C28*H28)),"")),IF(F28=0,"",CONCATENATE("(OH)",IF((F28*(1+(C28*3)))+(C28*(4-H28))&gt;1,VALUE((F28*(1+(C28*3)))+(C28*(4-H28))),""))),IF(G28=0,"",CONCATENATE("(OH2)",IF(G28&gt;1,VALUE(G28),""))))),"]",IF(M28="","",IF(J28&gt;1,(CONCATENATE(VALUE(J28),"+")),"+")))))</f>
        <v/>
      </c>
      <c r="O28" s="5" t="str">
        <f aca="false">IF(B28&gt;0,"",IF(C28=0,CONCATENATE("[",CONCATENATE("Al",IF(D28&gt;1,VALUE(D28),""),IF(E28=0,"",CONCATENATE(" O",IF(E28&gt;1,VALUE(E28),""))),IF(F28=0,"",CONCATENATE("(OH)",IF(F28&gt;1,VALUE(F28),""))),IF(G28=0,"",CONCATENATE("(OH2)",IF(G28&gt;1,VALUE(G28),"")))),"]",IF(J28&gt;1,(CONCATENATE(VALUE(J28),"+")),"+")),CONCATENATE("[",S28,IF(P28&gt;1,VALUE(P28),""),IF((D28*3)&gt;((E28*2)+F28),"+","")," ]",VALUE(4)," ",T28,IF(H28&gt;0,VALUE(H28+1),""),"-"," ")))</f>
        <v>[Al6 O2(OH)2(OH2)10]12+</v>
      </c>
      <c r="P28" s="5" t="str">
        <f aca="false">IF(C28&lt;1,"",(IF((3*D28)-(2*E28)-F28&gt;0, (3*D28)-(2*E28)-F28, 0)))</f>
        <v/>
      </c>
      <c r="Q28" s="5" t="str">
        <f aca="false">IF(C28&lt;1,"",(27*D28)+(16*(E28+F28+G28))+(F28+(G28*2)))</f>
        <v/>
      </c>
      <c r="R28" s="5" t="str">
        <f aca="false">IF(C28&lt;1,"",27+(16*(H28+(4-H28)))+(4-H28))</f>
        <v/>
      </c>
      <c r="S28" s="5" t="str">
        <f aca="false">CONCATENATE("[",CONCATENATE("Al",IF(D28&gt;1,VALUE(D28),""),IF(E28=0,"",CONCATENATE(" O",IF(E28&gt;1,VALUE(E28),""))),IF(F28=0,"",CONCATENATE("(OH)",IF(F28&gt;1,VALUE(F28),""))),IF(G28=0,"",CONCATENATE("(OH2)",IF(G28&gt;1,VALUE(G28),"")))),"]")</f>
        <v>[Al6 O2(OH)2(OH2)10]</v>
      </c>
      <c r="T28" s="5" t="str">
        <f aca="false">CONCATENATE("[",CONCATENATE("Al",IF(H28=0,"",CONCATENATE("O",IF(H28&gt;1,VALUE(H28),""))),CONCATENATE(IF((4-H28)&gt;0,"(OH)",""),IF((4-H28)&gt;1,VALUE(4-H28),""))),"]")</f>
        <v>[Al(OH)4]</v>
      </c>
      <c r="U28" s="5" t="str">
        <f aca="false">IF(B28&gt;0,IF(M28="","",CONCATENATE("[",IF(M28="","",CONCATENATE("Al",IF(D28&gt;1,VALUE(D28),""),IF(E28=0,"",CONCATENATE(" O",IF(E28&gt;1,VALUE(E28),""))),IF(F28=0,"",CONCATENATE("(OH)",IF(F28&gt;1,VALUE(F28),""))),IF(G28=0,"",CONCATENATE("(OH2)",IF(G28&gt;1,VALUE(G28),""))))),"]",IF(M28="","",IF(J28&gt;1,(CONCATENATE(VALUE(J28),"+")),"+")))),"")</f>
        <v/>
      </c>
    </row>
    <row r="29" s="4" customFormat="true" ht="14.05" hidden="false" customHeight="false" outlineLevel="0" collapsed="false">
      <c r="A29" s="3" t="n">
        <v>4</v>
      </c>
      <c r="B29" s="3" t="n">
        <v>0</v>
      </c>
      <c r="C29" s="3" t="n">
        <v>0</v>
      </c>
      <c r="D29" s="3" t="n">
        <v>5</v>
      </c>
      <c r="E29" s="3" t="n">
        <v>0</v>
      </c>
      <c r="F29" s="5" t="n">
        <v>5</v>
      </c>
      <c r="G29" s="5" t="n">
        <v>7</v>
      </c>
      <c r="H29" s="3" t="n">
        <v>0</v>
      </c>
      <c r="I29" s="5" t="n">
        <v>346</v>
      </c>
      <c r="J29" s="5" t="n">
        <v>10</v>
      </c>
      <c r="K29" s="6" t="n">
        <v>34.6</v>
      </c>
      <c r="L29" s="7" t="n">
        <v>34.6</v>
      </c>
      <c r="M29" s="5" t="str">
        <f aca="false">IF(K29="no cation","",IF(L29="","non-candidate",IF(J29&gt;1,"","Y")))</f>
        <v/>
      </c>
      <c r="N29" s="5" t="str">
        <f aca="false">IF(M29="","",IF(B29&gt;0,U29,CONCATENATE("[",IF(M29="","",CONCATENATE("Al",IF(C29+(D29*(1+(C29*3)))&gt;1,VALUE(C29+(D29*(1+(C29*3)))),""),CONCATENATE(IF((E29*(1+(C29*3)))+(C29*H29)&gt;0," O",""),IF((E29*(1+(C29*3)))+(C29*H29)&gt;1,VALUE((E29*(1+(C29*3)))+(C29*H29)),"")),IF(F29=0,"",CONCATENATE("(OH)",IF((F29*(1+(C29*3)))+(C29*(4-H29))&gt;1,VALUE((F29*(1+(C29*3)))+(C29*(4-H29))),""))),IF(G29=0,"",CONCATENATE("(OH2)",IF(G29&gt;1,VALUE(G29),""))))),"]",IF(M29="","",IF(J29&gt;1,(CONCATENATE(VALUE(J29),"+")),"+")))))</f>
        <v/>
      </c>
      <c r="O29" s="5" t="str">
        <f aca="false">IF(B29&gt;0,"",IF(C29=0,CONCATENATE("[",CONCATENATE("Al",IF(D29&gt;1,VALUE(D29),""),IF(E29=0,"",CONCATENATE(" O",IF(E29&gt;1,VALUE(E29),""))),IF(F29=0,"",CONCATENATE("(OH)",IF(F29&gt;1,VALUE(F29),""))),IF(G29=0,"",CONCATENATE("(OH2)",IF(G29&gt;1,VALUE(G29),"")))),"]",IF(J29&gt;1,(CONCATENATE(VALUE(J29),"+")),"+")),CONCATENATE("[",S29,IF(P29&gt;1,VALUE(P29),""),IF((D29*3)&gt;((E29*2)+F29),"+","")," ]",VALUE(4)," ",T29,IF(H29&gt;0,VALUE(H29+1),""),"-"," ")))</f>
        <v>[Al5(OH)5(OH2)7]10+</v>
      </c>
      <c r="P29" s="5" t="str">
        <f aca="false">IF(C29&lt;1,"",(IF((3*D29)-(2*E29)-F29&gt;0, (3*D29)-(2*E29)-F29, 0)))</f>
        <v/>
      </c>
      <c r="Q29" s="5" t="str">
        <f aca="false">IF(C29&lt;1,"",(27*D29)+(16*(E29+F29+G29))+(F29+(G29*2)))</f>
        <v/>
      </c>
      <c r="R29" s="5" t="str">
        <f aca="false">IF(C29&lt;1,"",27+(16*(H29+(4-H29)))+(4-H29))</f>
        <v/>
      </c>
      <c r="S29" s="5" t="str">
        <f aca="false">CONCATENATE("[",CONCATENATE("Al",IF(D29&gt;1,VALUE(D29),""),IF(E29=0,"",CONCATENATE(" O",IF(E29&gt;1,VALUE(E29),""))),IF(F29=0,"",CONCATENATE("(OH)",IF(F29&gt;1,VALUE(F29),""))),IF(G29=0,"",CONCATENATE("(OH2)",IF(G29&gt;1,VALUE(G29),"")))),"]")</f>
        <v>[Al5(OH)5(OH2)7]</v>
      </c>
      <c r="T29" s="5" t="str">
        <f aca="false">CONCATENATE("[",CONCATENATE("Al",IF(H29=0,"",CONCATENATE("O",IF(H29&gt;1,VALUE(H29),""))),CONCATENATE(IF((4-H29)&gt;0,"(OH)",""),IF((4-H29)&gt;1,VALUE(4-H29),""))),"]")</f>
        <v>[Al(OH)4]</v>
      </c>
      <c r="U29" s="5" t="str">
        <f aca="false">IF(B29&gt;0,IF(M29="","",CONCATENATE("[",IF(M29="","",CONCATENATE("Al",IF(D29&gt;1,VALUE(D29),""),IF(E29=0,"",CONCATENATE(" O",IF(E29&gt;1,VALUE(E29),""))),IF(F29=0,"",CONCATENATE("(OH)",IF(F29&gt;1,VALUE(F29),""))),IF(G29=0,"",CONCATENATE("(OH2)",IF(G29&gt;1,VALUE(G29),""))))),"]",IF(M29="","",IF(J29&gt;1,(CONCATENATE(VALUE(J29),"+")),"+")))),"")</f>
        <v/>
      </c>
    </row>
    <row r="30" s="4" customFormat="true" ht="14.05" hidden="false" customHeight="false" outlineLevel="0" collapsed="false">
      <c r="A30" s="5" t="n">
        <v>4</v>
      </c>
      <c r="B30" s="5" t="n">
        <v>0</v>
      </c>
      <c r="C30" s="5" t="n">
        <v>0</v>
      </c>
      <c r="D30" s="5" t="n">
        <v>5</v>
      </c>
      <c r="E30" s="5" t="n">
        <v>2</v>
      </c>
      <c r="F30" s="5" t="n">
        <v>1</v>
      </c>
      <c r="G30" s="5" t="n">
        <v>9</v>
      </c>
      <c r="H30" s="5" t="n">
        <v>0</v>
      </c>
      <c r="I30" s="5" t="n">
        <v>346</v>
      </c>
      <c r="J30" s="5" t="n">
        <v>10</v>
      </c>
      <c r="K30" s="6" t="n">
        <v>34.6</v>
      </c>
      <c r="L30" s="7" t="n">
        <v>34.6</v>
      </c>
      <c r="M30" s="5" t="str">
        <f aca="false">IF(K30="no cation","",IF(L30="","non-candidate",IF(J30&gt;1,"","Y")))</f>
        <v/>
      </c>
      <c r="N30" s="5" t="str">
        <f aca="false">IF(M30="","",IF(B30&gt;0,U30,CONCATENATE("[",IF(M30="","",CONCATENATE("Al",IF(C30+(D30*(1+(C30*3)))&gt;1,VALUE(C30+(D30*(1+(C30*3)))),""),CONCATENATE(IF((E30*(1+(C30*3)))+(C30*H30)&gt;0," O",""),IF((E30*(1+(C30*3)))+(C30*H30)&gt;1,VALUE((E30*(1+(C30*3)))+(C30*H30)),"")),IF(F30=0,"",CONCATENATE("(OH)",IF((F30*(1+(C30*3)))+(C30*(4-H30))&gt;1,VALUE((F30*(1+(C30*3)))+(C30*(4-H30))),""))),IF(G30=0,"",CONCATENATE("(OH2)",IF(G30&gt;1,VALUE(G30),""))))),"]",IF(M30="","",IF(J30&gt;1,(CONCATENATE(VALUE(J30),"+")),"+")))))</f>
        <v/>
      </c>
      <c r="O30" s="5" t="str">
        <f aca="false">IF(B30&gt;0,"",IF(C30=0,CONCATENATE("[",CONCATENATE("Al",IF(D30&gt;1,VALUE(D30),""),IF(E30=0,"",CONCATENATE(" O",IF(E30&gt;1,VALUE(E30),""))),IF(F30=0,"",CONCATENATE("(OH)",IF(F30&gt;1,VALUE(F30),""))),IF(G30=0,"",CONCATENATE("(OH2)",IF(G30&gt;1,VALUE(G30),"")))),"]",IF(J30&gt;1,(CONCATENATE(VALUE(J30),"+")),"+")),CONCATENATE("[",S30,IF(P30&gt;1,VALUE(P30),""),IF((D30*3)&gt;((E30*2)+F30),"+","")," ]",VALUE(4)," ",T30,IF(H30&gt;0,VALUE(H30+1),""),"-"," ")))</f>
        <v>[Al5 O2(OH)(OH2)9]10+</v>
      </c>
      <c r="P30" s="5" t="str">
        <f aca="false">IF(C30&lt;1,"",(IF((3*D30)-(2*E30)-F30&gt;0, (3*D30)-(2*E30)-F30, 0)))</f>
        <v/>
      </c>
      <c r="Q30" s="5" t="str">
        <f aca="false">IF(C30&lt;1,"",(27*D30)+(16*(E30+F30+G30))+(F30+(G30*2)))</f>
        <v/>
      </c>
      <c r="R30" s="5" t="str">
        <f aca="false">IF(C30&lt;1,"",27+(16*(H30+(4-H30)))+(4-H30))</f>
        <v/>
      </c>
      <c r="S30" s="5" t="str">
        <f aca="false">CONCATENATE("[",CONCATENATE("Al",IF(D30&gt;1,VALUE(D30),""),IF(E30=0,"",CONCATENATE(" O",IF(E30&gt;1,VALUE(E30),""))),IF(F30=0,"",CONCATENATE("(OH)",IF(F30&gt;1,VALUE(F30),""))),IF(G30=0,"",CONCATENATE("(OH2)",IF(G30&gt;1,VALUE(G30),"")))),"]")</f>
        <v>[Al5 O2(OH)(OH2)9]</v>
      </c>
      <c r="T30" s="5" t="str">
        <f aca="false">CONCATENATE("[",CONCATENATE("Al",IF(H30=0,"",CONCATENATE("O",IF(H30&gt;1,VALUE(H30),""))),CONCATENATE(IF((4-H30)&gt;0,"(OH)",""),IF((4-H30)&gt;1,VALUE(4-H30),""))),"]")</f>
        <v>[Al(OH)4]</v>
      </c>
      <c r="U30" s="5" t="str">
        <f aca="false">IF(B30&gt;0,IF(M30="","",CONCATENATE("[",IF(M30="","",CONCATENATE("Al",IF(D30&gt;1,VALUE(D30),""),IF(E30=0,"",CONCATENATE(" O",IF(E30&gt;1,VALUE(E30),""))),IF(F30=0,"",CONCATENATE("(OH)",IF(F30&gt;1,VALUE(F30),""))),IF(G30=0,"",CONCATENATE("(OH2)",IF(G30&gt;1,VALUE(G30),""))))),"]",IF(M30="","",IF(J30&gt;1,(CONCATENATE(VALUE(J30),"+")),"+")))),"")</f>
        <v/>
      </c>
    </row>
    <row r="31" s="4" customFormat="true" ht="14.05" hidden="false" customHeight="false" outlineLevel="0" collapsed="false">
      <c r="A31" s="5" t="n">
        <v>6</v>
      </c>
      <c r="B31" s="5" t="n">
        <v>0</v>
      </c>
      <c r="C31" s="5" t="n">
        <v>0</v>
      </c>
      <c r="D31" s="5" t="n">
        <v>6</v>
      </c>
      <c r="E31" s="5" t="n">
        <v>0</v>
      </c>
      <c r="F31" s="5" t="n">
        <v>0</v>
      </c>
      <c r="G31" s="5" t="n">
        <v>26</v>
      </c>
      <c r="H31" s="5" t="n">
        <v>0</v>
      </c>
      <c r="I31" s="5" t="n">
        <v>630</v>
      </c>
      <c r="J31" s="5" t="n">
        <v>18</v>
      </c>
      <c r="K31" s="6" t="n">
        <v>35</v>
      </c>
      <c r="L31" s="7" t="n">
        <v>35</v>
      </c>
      <c r="M31" s="5" t="str">
        <f aca="false">IF(K31="no cation","",IF(L31="","non-candidate",IF(J31&gt;1,"","Y")))</f>
        <v/>
      </c>
      <c r="N31" s="5" t="str">
        <f aca="false">IF(M31="","",IF(B31&gt;0,U31,CONCATENATE("[",IF(M31="","",CONCATENATE("Al",IF(C31+(D31*(1+(C31*3)))&gt;1,VALUE(C31+(D31*(1+(C31*3)))),""),CONCATENATE(IF((E31*(1+(C31*3)))+(C31*H31)&gt;0," O",""),IF((E31*(1+(C31*3)))+(C31*H31)&gt;1,VALUE((E31*(1+(C31*3)))+(C31*H31)),"")),IF(F31=0,"",CONCATENATE("(OH)",IF((F31*(1+(C31*3)))+(C31*(4-H31))&gt;1,VALUE((F31*(1+(C31*3)))+(C31*(4-H31))),""))),IF(G31=0,"",CONCATENATE("(OH2)",IF(G31&gt;1,VALUE(G31),""))))),"]",IF(M31="","",IF(J31&gt;1,(CONCATENATE(VALUE(J31),"+")),"+")))))</f>
        <v/>
      </c>
      <c r="O31" s="5" t="str">
        <f aca="false">IF(B31&gt;0,"",IF(C31=0,CONCATENATE("[",CONCATENATE("Al",IF(D31&gt;1,VALUE(D31),""),IF(E31=0,"",CONCATENATE(" O",IF(E31&gt;1,VALUE(E31),""))),IF(F31=0,"",CONCATENATE("(OH)",IF(F31&gt;1,VALUE(F31),""))),IF(G31=0,"",CONCATENATE("(OH2)",IF(G31&gt;1,VALUE(G31),"")))),"]",IF(J31&gt;1,(CONCATENATE(VALUE(J31),"+")),"+")),CONCATENATE("[",S31,IF(P31&gt;1,VALUE(P31),""),IF((D31*3)&gt;((E31*2)+F31),"+","")," ]",VALUE(4)," ",T31,IF(H31&gt;0,VALUE(H31+1),""),"-"," ")))</f>
        <v>[Al6(OH2)26]18+</v>
      </c>
      <c r="P31" s="5" t="str">
        <f aca="false">IF(C31&lt;1,"",(IF((3*D31)-(2*E31)-F31&gt;0, (3*D31)-(2*E31)-F31, 0)))</f>
        <v/>
      </c>
      <c r="Q31" s="5" t="str">
        <f aca="false">IF(C31&lt;1,"",(27*D31)+(16*(E31+F31+G31))+(F31+(G31*2)))</f>
        <v/>
      </c>
      <c r="R31" s="5" t="str">
        <f aca="false">IF(C31&lt;1,"",27+(16*(H31+(4-H31)))+(4-H31))</f>
        <v/>
      </c>
      <c r="S31" s="5" t="str">
        <f aca="false">CONCATENATE("[",CONCATENATE("Al",IF(D31&gt;1,VALUE(D31),""),IF(E31=0,"",CONCATENATE(" O",IF(E31&gt;1,VALUE(E31),""))),IF(F31=0,"",CONCATENATE("(OH)",IF(F31&gt;1,VALUE(F31),""))),IF(G31=0,"",CONCATENATE("(OH2)",IF(G31&gt;1,VALUE(G31),"")))),"]")</f>
        <v>[Al6(OH2)26]</v>
      </c>
      <c r="T31" s="5" t="str">
        <f aca="false">CONCATENATE("[",CONCATENATE("Al",IF(H31=0,"",CONCATENATE("O",IF(H31&gt;1,VALUE(H31),""))),CONCATENATE(IF((4-H31)&gt;0,"(OH)",""),IF((4-H31)&gt;1,VALUE(4-H31),""))),"]")</f>
        <v>[Al(OH)4]</v>
      </c>
      <c r="U31" s="5" t="str">
        <f aca="false">IF(B31&gt;0,IF(M31="","",CONCATENATE("[",IF(M31="","",CONCATENATE("Al",IF(D31&gt;1,VALUE(D31),""),IF(E31=0,"",CONCATENATE(" O",IF(E31&gt;1,VALUE(E31),""))),IF(F31=0,"",CONCATENATE("(OH)",IF(F31&gt;1,VALUE(F31),""))),IF(G31=0,"",CONCATENATE("(OH2)",IF(G31&gt;1,VALUE(G31),""))))),"]",IF(M31="","",IF(J31&gt;1,(CONCATENATE(VALUE(J31),"+")),"+")))),"")</f>
        <v/>
      </c>
    </row>
    <row r="32" s="4" customFormat="true" ht="14.05" hidden="false" customHeight="false" outlineLevel="0" collapsed="false">
      <c r="A32" s="5" t="n">
        <v>6</v>
      </c>
      <c r="B32" s="5" t="n">
        <v>0</v>
      </c>
      <c r="C32" s="5" t="n">
        <v>0</v>
      </c>
      <c r="D32" s="5" t="n">
        <v>5</v>
      </c>
      <c r="E32" s="5" t="n">
        <v>0</v>
      </c>
      <c r="F32" s="5" t="n">
        <v>0</v>
      </c>
      <c r="G32" s="5" t="n">
        <v>22</v>
      </c>
      <c r="H32" s="5" t="n">
        <v>0</v>
      </c>
      <c r="I32" s="5" t="n">
        <v>531</v>
      </c>
      <c r="J32" s="5" t="n">
        <v>15</v>
      </c>
      <c r="K32" s="6" t="n">
        <v>35.4</v>
      </c>
      <c r="L32" s="7" t="n">
        <v>35.4</v>
      </c>
      <c r="M32" s="5" t="str">
        <f aca="false">IF(K32="no cation","",IF(L32="","non-candidate",IF(J32&gt;1,"","Y")))</f>
        <v/>
      </c>
      <c r="N32" s="5" t="str">
        <f aca="false">IF(M32="","",IF(B32&gt;0,U32,CONCATENATE("[",IF(M32="","",CONCATENATE("Al",IF(C32+(D32*(1+(C32*3)))&gt;1,VALUE(C32+(D32*(1+(C32*3)))),""),CONCATENATE(IF((E32*(1+(C32*3)))+(C32*H32)&gt;0," O",""),IF((E32*(1+(C32*3)))+(C32*H32)&gt;1,VALUE((E32*(1+(C32*3)))+(C32*H32)),"")),IF(F32=0,"",CONCATENATE("(OH)",IF((F32*(1+(C32*3)))+(C32*(4-H32))&gt;1,VALUE((F32*(1+(C32*3)))+(C32*(4-H32))),""))),IF(G32=0,"",CONCATENATE("(OH2)",IF(G32&gt;1,VALUE(G32),""))))),"]",IF(M32="","",IF(J32&gt;1,(CONCATENATE(VALUE(J32),"+")),"+")))))</f>
        <v/>
      </c>
      <c r="O32" s="5" t="str">
        <f aca="false">IF(B32&gt;0,"",IF(C32=0,CONCATENATE("[",CONCATENATE("Al",IF(D32&gt;1,VALUE(D32),""),IF(E32=0,"",CONCATENATE(" O",IF(E32&gt;1,VALUE(E32),""))),IF(F32=0,"",CONCATENATE("(OH)",IF(F32&gt;1,VALUE(F32),""))),IF(G32=0,"",CONCATENATE("(OH2)",IF(G32&gt;1,VALUE(G32),"")))),"]",IF(J32&gt;1,(CONCATENATE(VALUE(J32),"+")),"+")),CONCATENATE("[",S32,IF(P32&gt;1,VALUE(P32),""),IF((D32*3)&gt;((E32*2)+F32),"+","")," ]",VALUE(4)," ",T32,IF(H32&gt;0,VALUE(H32+1),""),"-"," ")))</f>
        <v>[Al5(OH2)22]15+</v>
      </c>
      <c r="P32" s="5" t="str">
        <f aca="false">IF(C32&lt;1,"",(IF((3*D32)-(2*E32)-F32&gt;0, (3*D32)-(2*E32)-F32, 0)))</f>
        <v/>
      </c>
      <c r="Q32" s="5" t="str">
        <f aca="false">IF(C32&lt;1,"",(27*D32)+(16*(E32+F32+G32))+(F32+(G32*2)))</f>
        <v/>
      </c>
      <c r="R32" s="5" t="str">
        <f aca="false">IF(C32&lt;1,"",27+(16*(H32+(4-H32)))+(4-H32))</f>
        <v/>
      </c>
      <c r="S32" s="5" t="str">
        <f aca="false">CONCATENATE("[",CONCATENATE("Al",IF(D32&gt;1,VALUE(D32),""),IF(E32=0,"",CONCATENATE(" O",IF(E32&gt;1,VALUE(E32),""))),IF(F32=0,"",CONCATENATE("(OH)",IF(F32&gt;1,VALUE(F32),""))),IF(G32=0,"",CONCATENATE("(OH2)",IF(G32&gt;1,VALUE(G32),"")))),"]")</f>
        <v>[Al5(OH2)22]</v>
      </c>
      <c r="T32" s="5" t="str">
        <f aca="false">CONCATENATE("[",CONCATENATE("Al",IF(H32=0,"",CONCATENATE("O",IF(H32&gt;1,VALUE(H32),""))),CONCATENATE(IF((4-H32)&gt;0,"(OH)",""),IF((4-H32)&gt;1,VALUE(4-H32),""))),"]")</f>
        <v>[Al(OH)4]</v>
      </c>
      <c r="U32" s="5" t="str">
        <f aca="false">IF(B32&gt;0,IF(M32="","",CONCATENATE("[",IF(M32="","",CONCATENATE("Al",IF(D32&gt;1,VALUE(D32),""),IF(E32=0,"",CONCATENATE(" O",IF(E32&gt;1,VALUE(E32),""))),IF(F32=0,"",CONCATENATE("(OH)",IF(F32&gt;1,VALUE(F32),""))),IF(G32=0,"",CONCATENATE("(OH2)",IF(G32&gt;1,VALUE(G32),""))))),"]",IF(M32="","",IF(J32&gt;1,(CONCATENATE(VALUE(J32),"+")),"+")))),"")</f>
        <v/>
      </c>
    </row>
    <row r="33" s="4" customFormat="true" ht="14.05" hidden="false" customHeight="false" outlineLevel="0" collapsed="false">
      <c r="A33" s="5" t="n">
        <v>4</v>
      </c>
      <c r="B33" s="5" t="n">
        <v>0</v>
      </c>
      <c r="C33" s="5" t="n">
        <v>0</v>
      </c>
      <c r="D33" s="5" t="n">
        <v>4</v>
      </c>
      <c r="E33" s="5" t="n">
        <v>0</v>
      </c>
      <c r="F33" s="5" t="n">
        <v>4</v>
      </c>
      <c r="G33" s="5" t="n">
        <v>6</v>
      </c>
      <c r="H33" s="5" t="n">
        <v>0</v>
      </c>
      <c r="I33" s="5" t="n">
        <v>284</v>
      </c>
      <c r="J33" s="5" t="n">
        <v>8</v>
      </c>
      <c r="K33" s="6" t="n">
        <v>35.5</v>
      </c>
      <c r="L33" s="7" t="n">
        <v>35.5</v>
      </c>
      <c r="M33" s="5" t="str">
        <f aca="false">IF(K33="no cation","",IF(L33="","non-candidate",IF(J33&gt;1,"","Y")))</f>
        <v/>
      </c>
      <c r="N33" s="5" t="str">
        <f aca="false">IF(M33="","",IF(B33&gt;0,U33,CONCATENATE("[",IF(M33="","",CONCATENATE("Al",IF(C33+(D33*(1+(C33*3)))&gt;1,VALUE(C33+(D33*(1+(C33*3)))),""),CONCATENATE(IF((E33*(1+(C33*3)))+(C33*H33)&gt;0," O",""),IF((E33*(1+(C33*3)))+(C33*H33)&gt;1,VALUE((E33*(1+(C33*3)))+(C33*H33)),"")),IF(F33=0,"",CONCATENATE("(OH)",IF((F33*(1+(C33*3)))+(C33*(4-H33))&gt;1,VALUE((F33*(1+(C33*3)))+(C33*(4-H33))),""))),IF(G33=0,"",CONCATENATE("(OH2)",IF(G33&gt;1,VALUE(G33),""))))),"]",IF(M33="","",IF(J33&gt;1,(CONCATENATE(VALUE(J33),"+")),"+")))))</f>
        <v/>
      </c>
      <c r="O33" s="5" t="str">
        <f aca="false">IF(B33&gt;0,"",IF(C33=0,CONCATENATE("[",CONCATENATE("Al",IF(D33&gt;1,VALUE(D33),""),IF(E33=0,"",CONCATENATE(" O",IF(E33&gt;1,VALUE(E33),""))),IF(F33=0,"",CONCATENATE("(OH)",IF(F33&gt;1,VALUE(F33),""))),IF(G33=0,"",CONCATENATE("(OH2)",IF(G33&gt;1,VALUE(G33),"")))),"]",IF(J33&gt;1,(CONCATENATE(VALUE(J33),"+")),"+")),CONCATENATE("[",S33,IF(P33&gt;1,VALUE(P33),""),IF((D33*3)&gt;((E33*2)+F33),"+","")," ]",VALUE(4)," ",T33,IF(H33&gt;0,VALUE(H33+1),""),"-"," ")))</f>
        <v>[Al4(OH)4(OH2)6]8+</v>
      </c>
      <c r="P33" s="5" t="str">
        <f aca="false">IF(C33&lt;1,"",(IF((3*D33)-(2*E33)-F33&gt;0, (3*D33)-(2*E33)-F33, 0)))</f>
        <v/>
      </c>
      <c r="Q33" s="5" t="str">
        <f aca="false">IF(C33&lt;1,"",(27*D33)+(16*(E33+F33+G33))+(F33+(G33*2)))</f>
        <v/>
      </c>
      <c r="R33" s="5" t="str">
        <f aca="false">IF(C33&lt;1,"",27+(16*(H33+(4-H33)))+(4-H33))</f>
        <v/>
      </c>
      <c r="S33" s="5" t="str">
        <f aca="false">CONCATENATE("[",CONCATENATE("Al",IF(D33&gt;1,VALUE(D33),""),IF(E33=0,"",CONCATENATE(" O",IF(E33&gt;1,VALUE(E33),""))),IF(F33=0,"",CONCATENATE("(OH)",IF(F33&gt;1,VALUE(F33),""))),IF(G33=0,"",CONCATENATE("(OH2)",IF(G33&gt;1,VALUE(G33),"")))),"]")</f>
        <v>[Al4(OH)4(OH2)6]</v>
      </c>
      <c r="T33" s="5" t="str">
        <f aca="false">CONCATENATE("[",CONCATENATE("Al",IF(H33=0,"",CONCATENATE("O",IF(H33&gt;1,VALUE(H33),""))),CONCATENATE(IF((4-H33)&gt;0,"(OH)",""),IF((4-H33)&gt;1,VALUE(4-H33),""))),"]")</f>
        <v>[Al(OH)4]</v>
      </c>
      <c r="U33" s="5" t="str">
        <f aca="false">IF(B33&gt;0,IF(M33="","",CONCATENATE("[",IF(M33="","",CONCATENATE("Al",IF(D33&gt;1,VALUE(D33),""),IF(E33=0,"",CONCATENATE(" O",IF(E33&gt;1,VALUE(E33),""))),IF(F33=0,"",CONCATENATE("(OH)",IF(F33&gt;1,VALUE(F33),""))),IF(G33=0,"",CONCATENATE("(OH2)",IF(G33&gt;1,VALUE(G33),""))))),"]",IF(M33="","",IF(J33&gt;1,(CONCATENATE(VALUE(J33),"+")),"+")))),"")</f>
        <v/>
      </c>
    </row>
    <row r="34" s="4" customFormat="true" ht="14.05" hidden="false" customHeight="false" outlineLevel="0" collapsed="false">
      <c r="A34" s="5" t="n">
        <v>4</v>
      </c>
      <c r="B34" s="5" t="n">
        <v>0</v>
      </c>
      <c r="C34" s="5" t="n">
        <v>0</v>
      </c>
      <c r="D34" s="5" t="n">
        <v>4</v>
      </c>
      <c r="E34" s="5" t="n">
        <v>2</v>
      </c>
      <c r="F34" s="5" t="n">
        <v>0</v>
      </c>
      <c r="G34" s="5" t="n">
        <v>8</v>
      </c>
      <c r="H34" s="5" t="n">
        <v>0</v>
      </c>
      <c r="I34" s="5" t="n">
        <v>284</v>
      </c>
      <c r="J34" s="5" t="n">
        <v>8</v>
      </c>
      <c r="K34" s="6" t="n">
        <v>35.5</v>
      </c>
      <c r="L34" s="7" t="n">
        <v>35.5</v>
      </c>
      <c r="M34" s="5" t="str">
        <f aca="false">IF(K34="no cation","",IF(L34="","non-candidate",IF(J34&gt;1,"","Y")))</f>
        <v/>
      </c>
      <c r="N34" s="5" t="str">
        <f aca="false">IF(M34="","",IF(B34&gt;0,U34,CONCATENATE("[",IF(M34="","",CONCATENATE("Al",IF(C34+(D34*(1+(C34*3)))&gt;1,VALUE(C34+(D34*(1+(C34*3)))),""),CONCATENATE(IF((E34*(1+(C34*3)))+(C34*H34)&gt;0," O",""),IF((E34*(1+(C34*3)))+(C34*H34)&gt;1,VALUE((E34*(1+(C34*3)))+(C34*H34)),"")),IF(F34=0,"",CONCATENATE("(OH)",IF((F34*(1+(C34*3)))+(C34*(4-H34))&gt;1,VALUE((F34*(1+(C34*3)))+(C34*(4-H34))),""))),IF(G34=0,"",CONCATENATE("(OH2)",IF(G34&gt;1,VALUE(G34),""))))),"]",IF(M34="","",IF(J34&gt;1,(CONCATENATE(VALUE(J34),"+")),"+")))))</f>
        <v/>
      </c>
      <c r="O34" s="5" t="str">
        <f aca="false">IF(B34&gt;0,"",IF(C34=0,CONCATENATE("[",CONCATENATE("Al",IF(D34&gt;1,VALUE(D34),""),IF(E34=0,"",CONCATENATE(" O",IF(E34&gt;1,VALUE(E34),""))),IF(F34=0,"",CONCATENATE("(OH)",IF(F34&gt;1,VALUE(F34),""))),IF(G34=0,"",CONCATENATE("(OH2)",IF(G34&gt;1,VALUE(G34),"")))),"]",IF(J34&gt;1,(CONCATENATE(VALUE(J34),"+")),"+")),CONCATENATE("[",S34,IF(P34&gt;1,VALUE(P34),""),IF((D34*3)&gt;((E34*2)+F34),"+","")," ]",VALUE(4)," ",T34,IF(H34&gt;0,VALUE(H34+1),""),"-"," ")))</f>
        <v>[Al4 O2(OH2)8]8+</v>
      </c>
      <c r="P34" s="5" t="str">
        <f aca="false">IF(C34&lt;1,"",(IF((3*D34)-(2*E34)-F34&gt;0, (3*D34)-(2*E34)-F34, 0)))</f>
        <v/>
      </c>
      <c r="Q34" s="5" t="str">
        <f aca="false">IF(C34&lt;1,"",(27*D34)+(16*(E34+F34+G34))+(F34+(G34*2)))</f>
        <v/>
      </c>
      <c r="R34" s="5" t="str">
        <f aca="false">IF(C34&lt;1,"",27+(16*(H34+(4-H34)))+(4-H34))</f>
        <v/>
      </c>
      <c r="S34" s="5" t="str">
        <f aca="false">CONCATENATE("[",CONCATENATE("Al",IF(D34&gt;1,VALUE(D34),""),IF(E34=0,"",CONCATENATE(" O",IF(E34&gt;1,VALUE(E34),""))),IF(F34=0,"",CONCATENATE("(OH)",IF(F34&gt;1,VALUE(F34),""))),IF(G34=0,"",CONCATENATE("(OH2)",IF(G34&gt;1,VALUE(G34),"")))),"]")</f>
        <v>[Al4 O2(OH2)8]</v>
      </c>
      <c r="T34" s="5" t="str">
        <f aca="false">CONCATENATE("[",CONCATENATE("Al",IF(H34=0,"",CONCATENATE("O",IF(H34&gt;1,VALUE(H34),""))),CONCATENATE(IF((4-H34)&gt;0,"(OH)",""),IF((4-H34)&gt;1,VALUE(4-H34),""))),"]")</f>
        <v>[Al(OH)4]</v>
      </c>
      <c r="U34" s="5" t="str">
        <f aca="false">IF(B34&gt;0,IF(M34="","",CONCATENATE("[",IF(M34="","",CONCATENATE("Al",IF(D34&gt;1,VALUE(D34),""),IF(E34=0,"",CONCATENATE(" O",IF(E34&gt;1,VALUE(E34),""))),IF(F34=0,"",CONCATENATE("(OH)",IF(F34&gt;1,VALUE(F34),""))),IF(G34=0,"",CONCATENATE("(OH2)",IF(G34&gt;1,VALUE(G34),""))))),"]",IF(M34="","",IF(J34&gt;1,(CONCATENATE(VALUE(J34),"+")),"+")))),"")</f>
        <v/>
      </c>
    </row>
    <row r="35" s="4" customFormat="true" ht="14.05" hidden="false" customHeight="false" outlineLevel="0" collapsed="false">
      <c r="A35" s="5" t="n">
        <v>6</v>
      </c>
      <c r="B35" s="5" t="n">
        <v>0</v>
      </c>
      <c r="C35" s="5" t="n">
        <v>0</v>
      </c>
      <c r="D35" s="5" t="n">
        <v>4</v>
      </c>
      <c r="E35" s="5" t="n">
        <v>0</v>
      </c>
      <c r="F35" s="5" t="n">
        <v>0</v>
      </c>
      <c r="G35" s="5" t="n">
        <v>18</v>
      </c>
      <c r="H35" s="5" t="n">
        <v>0</v>
      </c>
      <c r="I35" s="5" t="n">
        <v>432</v>
      </c>
      <c r="J35" s="5" t="n">
        <v>12</v>
      </c>
      <c r="K35" s="6" t="n">
        <v>36</v>
      </c>
      <c r="L35" s="7" t="n">
        <v>36</v>
      </c>
      <c r="M35" s="5" t="str">
        <f aca="false">IF(K35="no cation","",IF(L35="","non-candidate",IF(J35&gt;1,"","Y")))</f>
        <v/>
      </c>
      <c r="N35" s="5" t="str">
        <f aca="false">IF(M35="","",IF(B35&gt;0,U35,CONCATENATE("[",IF(M35="","",CONCATENATE("Al",IF(C35+(D35*(1+(C35*3)))&gt;1,VALUE(C35+(D35*(1+(C35*3)))),""),CONCATENATE(IF((E35*(1+(C35*3)))+(C35*H35)&gt;0," O",""),IF((E35*(1+(C35*3)))+(C35*H35)&gt;1,VALUE((E35*(1+(C35*3)))+(C35*H35)),"")),IF(F35=0,"",CONCATENATE("(OH)",IF((F35*(1+(C35*3)))+(C35*(4-H35))&gt;1,VALUE((F35*(1+(C35*3)))+(C35*(4-H35))),""))),IF(G35=0,"",CONCATENATE("(OH2)",IF(G35&gt;1,VALUE(G35),""))))),"]",IF(M35="","",IF(J35&gt;1,(CONCATENATE(VALUE(J35),"+")),"+")))))</f>
        <v/>
      </c>
      <c r="O35" s="5" t="str">
        <f aca="false">IF(B35&gt;0,"",IF(C35=0,CONCATENATE("[",CONCATENATE("Al",IF(D35&gt;1,VALUE(D35),""),IF(E35=0,"",CONCATENATE(" O",IF(E35&gt;1,VALUE(E35),""))),IF(F35=0,"",CONCATENATE("(OH)",IF(F35&gt;1,VALUE(F35),""))),IF(G35=0,"",CONCATENATE("(OH2)",IF(G35&gt;1,VALUE(G35),"")))),"]",IF(J35&gt;1,(CONCATENATE(VALUE(J35),"+")),"+")),CONCATENATE("[",S35,IF(P35&gt;1,VALUE(P35),""),IF((D35*3)&gt;((E35*2)+F35),"+","")," ]",VALUE(4)," ",T35,IF(H35&gt;0,VALUE(H35+1),""),"-"," ")))</f>
        <v>[Al4(OH2)18]12+</v>
      </c>
      <c r="P35" s="5" t="str">
        <f aca="false">IF(C35&lt;1,"",(IF((3*D35)-(2*E35)-F35&gt;0, (3*D35)-(2*E35)-F35, 0)))</f>
        <v/>
      </c>
      <c r="Q35" s="5" t="str">
        <f aca="false">IF(C35&lt;1,"",(27*D35)+(16*(E35+F35+G35))+(F35+(G35*2)))</f>
        <v/>
      </c>
      <c r="R35" s="5" t="str">
        <f aca="false">IF(C35&lt;1,"",27+(16*(H35+(4-H35)))+(4-H35))</f>
        <v/>
      </c>
      <c r="S35" s="5" t="str">
        <f aca="false">CONCATENATE("[",CONCATENATE("Al",IF(D35&gt;1,VALUE(D35),""),IF(E35=0,"",CONCATENATE(" O",IF(E35&gt;1,VALUE(E35),""))),IF(F35=0,"",CONCATENATE("(OH)",IF(F35&gt;1,VALUE(F35),""))),IF(G35=0,"",CONCATENATE("(OH2)",IF(G35&gt;1,VALUE(G35),"")))),"]")</f>
        <v>[Al4(OH2)18]</v>
      </c>
      <c r="T35" s="5" t="str">
        <f aca="false">CONCATENATE("[",CONCATENATE("Al",IF(H35=0,"",CONCATENATE("O",IF(H35&gt;1,VALUE(H35),""))),CONCATENATE(IF((4-H35)&gt;0,"(OH)",""),IF((4-H35)&gt;1,VALUE(4-H35),""))),"]")</f>
        <v>[Al(OH)4]</v>
      </c>
      <c r="U35" s="5" t="str">
        <f aca="false">IF(B35&gt;0,IF(M35="","",CONCATENATE("[",IF(M35="","",CONCATENATE("Al",IF(D35&gt;1,VALUE(D35),""),IF(E35=0,"",CONCATENATE(" O",IF(E35&gt;1,VALUE(E35),""))),IF(F35=0,"",CONCATENATE("(OH)",IF(F35&gt;1,VALUE(F35),""))),IF(G35=0,"",CONCATENATE("(OH2)",IF(G35&gt;1,VALUE(G35),""))))),"]",IF(M35="","",IF(J35&gt;1,(CONCATENATE(VALUE(J35),"+")),"+")))),"")</f>
        <v/>
      </c>
    </row>
    <row r="36" s="4" customFormat="true" ht="14.05" hidden="false" customHeight="false" outlineLevel="0" collapsed="false">
      <c r="A36" s="5" t="n">
        <v>6</v>
      </c>
      <c r="B36" s="5" t="n">
        <v>0</v>
      </c>
      <c r="C36" s="5" t="n">
        <v>0</v>
      </c>
      <c r="D36" s="5" t="n">
        <v>3</v>
      </c>
      <c r="E36" s="5" t="n">
        <v>0</v>
      </c>
      <c r="F36" s="5" t="n">
        <v>0</v>
      </c>
      <c r="G36" s="5" t="n">
        <v>14</v>
      </c>
      <c r="H36" s="5" t="n">
        <v>0</v>
      </c>
      <c r="I36" s="5" t="n">
        <v>333</v>
      </c>
      <c r="J36" s="5" t="n">
        <v>9</v>
      </c>
      <c r="K36" s="6" t="n">
        <v>37</v>
      </c>
      <c r="L36" s="7" t="n">
        <v>37</v>
      </c>
      <c r="M36" s="5" t="str">
        <f aca="false">IF(K36="no cation","",IF(L36="","non-candidate",IF(J36&gt;1,"","Y")))</f>
        <v/>
      </c>
      <c r="N36" s="5" t="str">
        <f aca="false">IF(M36="","",IF(B36&gt;0,U36,CONCATENATE("[",IF(M36="","",CONCATENATE("Al",IF(C36+(D36*(1+(C36*3)))&gt;1,VALUE(C36+(D36*(1+(C36*3)))),""),CONCATENATE(IF((E36*(1+(C36*3)))+(C36*H36)&gt;0," O",""),IF((E36*(1+(C36*3)))+(C36*H36)&gt;1,VALUE((E36*(1+(C36*3)))+(C36*H36)),"")),IF(F36=0,"",CONCATENATE("(OH)",IF((F36*(1+(C36*3)))+(C36*(4-H36))&gt;1,VALUE((F36*(1+(C36*3)))+(C36*(4-H36))),""))),IF(G36=0,"",CONCATENATE("(OH2)",IF(G36&gt;1,VALUE(G36),""))))),"]",IF(M36="","",IF(J36&gt;1,(CONCATENATE(VALUE(J36),"+")),"+")))))</f>
        <v/>
      </c>
      <c r="O36" s="5" t="str">
        <f aca="false">IF(B36&gt;0,"",IF(C36=0,CONCATENATE("[",CONCATENATE("Al",IF(D36&gt;1,VALUE(D36),""),IF(E36=0,"",CONCATENATE(" O",IF(E36&gt;1,VALUE(E36),""))),IF(F36=0,"",CONCATENATE("(OH)",IF(F36&gt;1,VALUE(F36),""))),IF(G36=0,"",CONCATENATE("(OH2)",IF(G36&gt;1,VALUE(G36),"")))),"]",IF(J36&gt;1,(CONCATENATE(VALUE(J36),"+")),"+")),CONCATENATE("[",S36,IF(P36&gt;1,VALUE(P36),""),IF((D36*3)&gt;((E36*2)+F36),"+","")," ]",VALUE(4)," ",T36,IF(H36&gt;0,VALUE(H36+1),""),"-"," ")))</f>
        <v>[Al3(OH2)14]9+</v>
      </c>
      <c r="P36" s="5" t="str">
        <f aca="false">IF(C36&lt;1,"",(IF((3*D36)-(2*E36)-F36&gt;0, (3*D36)-(2*E36)-F36, 0)))</f>
        <v/>
      </c>
      <c r="Q36" s="5" t="str">
        <f aca="false">IF(C36&lt;1,"",(27*D36)+(16*(E36+F36+G36))+(F36+(G36*2)))</f>
        <v/>
      </c>
      <c r="R36" s="5" t="str">
        <f aca="false">IF(C36&lt;1,"",27+(16*(H36+(4-H36)))+(4-H36))</f>
        <v/>
      </c>
      <c r="S36" s="5" t="str">
        <f aca="false">CONCATENATE("[",CONCATENATE("Al",IF(D36&gt;1,VALUE(D36),""),IF(E36=0,"",CONCATENATE(" O",IF(E36&gt;1,VALUE(E36),""))),IF(F36=0,"",CONCATENATE("(OH)",IF(F36&gt;1,VALUE(F36),""))),IF(G36=0,"",CONCATENATE("(OH2)",IF(G36&gt;1,VALUE(G36),"")))),"]")</f>
        <v>[Al3(OH2)14]</v>
      </c>
      <c r="T36" s="5" t="str">
        <f aca="false">CONCATENATE("[",CONCATENATE("Al",IF(H36=0,"",CONCATENATE("O",IF(H36&gt;1,VALUE(H36),""))),CONCATENATE(IF((4-H36)&gt;0,"(OH)",""),IF((4-H36)&gt;1,VALUE(4-H36),""))),"]")</f>
        <v>[Al(OH)4]</v>
      </c>
      <c r="U36" s="5" t="str">
        <f aca="false">IF(B36&gt;0,IF(M36="","",CONCATENATE("[",IF(M36="","",CONCATENATE("Al",IF(D36&gt;1,VALUE(D36),""),IF(E36=0,"",CONCATENATE(" O",IF(E36&gt;1,VALUE(E36),""))),IF(F36=0,"",CONCATENATE("(OH)",IF(F36&gt;1,VALUE(F36),""))),IF(G36=0,"",CONCATENATE("(OH2)",IF(G36&gt;1,VALUE(G36),""))))),"]",IF(M36="","",IF(J36&gt;1,(CONCATENATE(VALUE(J36),"+")),"+")))),"")</f>
        <v/>
      </c>
    </row>
    <row r="37" s="4" customFormat="true" ht="14.05" hidden="false" customHeight="false" outlineLevel="0" collapsed="false">
      <c r="A37" s="5" t="n">
        <v>4</v>
      </c>
      <c r="B37" s="5" t="n">
        <v>0</v>
      </c>
      <c r="C37" s="5" t="n">
        <v>0</v>
      </c>
      <c r="D37" s="5" t="n">
        <v>3</v>
      </c>
      <c r="E37" s="5" t="n">
        <v>0</v>
      </c>
      <c r="F37" s="5" t="n">
        <v>3</v>
      </c>
      <c r="G37" s="5" t="n">
        <v>5</v>
      </c>
      <c r="H37" s="5" t="n">
        <v>0</v>
      </c>
      <c r="I37" s="5" t="n">
        <v>222</v>
      </c>
      <c r="J37" s="5" t="n">
        <v>6</v>
      </c>
      <c r="K37" s="6" t="n">
        <v>37</v>
      </c>
      <c r="L37" s="7" t="n">
        <v>37</v>
      </c>
      <c r="M37" s="5" t="str">
        <f aca="false">IF(K37="no cation","",IF(L37="","non-candidate",IF(J37&gt;1,"","Y")))</f>
        <v/>
      </c>
      <c r="N37" s="5" t="str">
        <f aca="false">IF(M37="","",IF(B37&gt;0,U37,CONCATENATE("[",IF(M37="","",CONCATENATE("Al",IF(C37+(D37*(1+(C37*3)))&gt;1,VALUE(C37+(D37*(1+(C37*3)))),""),CONCATENATE(IF((E37*(1+(C37*3)))+(C37*H37)&gt;0," O",""),IF((E37*(1+(C37*3)))+(C37*H37)&gt;1,VALUE((E37*(1+(C37*3)))+(C37*H37)),"")),IF(F37=0,"",CONCATENATE("(OH)",IF((F37*(1+(C37*3)))+(C37*(4-H37))&gt;1,VALUE((F37*(1+(C37*3)))+(C37*(4-H37))),""))),IF(G37=0,"",CONCATENATE("(OH2)",IF(G37&gt;1,VALUE(G37),""))))),"]",IF(M37="","",IF(J37&gt;1,(CONCATENATE(VALUE(J37),"+")),"+")))))</f>
        <v/>
      </c>
      <c r="O37" s="5" t="str">
        <f aca="false">IF(B37&gt;0,"",IF(C37=0,CONCATENATE("[",CONCATENATE("Al",IF(D37&gt;1,VALUE(D37),""),IF(E37=0,"",CONCATENATE(" O",IF(E37&gt;1,VALUE(E37),""))),IF(F37=0,"",CONCATENATE("(OH)",IF(F37&gt;1,VALUE(F37),""))),IF(G37=0,"",CONCATENATE("(OH2)",IF(G37&gt;1,VALUE(G37),"")))),"]",IF(J37&gt;1,(CONCATENATE(VALUE(J37),"+")),"+")),CONCATENATE("[",S37,IF(P37&gt;1,VALUE(P37),""),IF((D37*3)&gt;((E37*2)+F37),"+","")," ]",VALUE(4)," ",T37,IF(H37&gt;0,VALUE(H37+1),""),"-"," ")))</f>
        <v>[Al3(OH)3(OH2)5]6+</v>
      </c>
      <c r="P37" s="5" t="str">
        <f aca="false">IF(C37&lt;1,"",(IF((3*D37)-(2*E37)-F37&gt;0, (3*D37)-(2*E37)-F37, 0)))</f>
        <v/>
      </c>
      <c r="Q37" s="5" t="str">
        <f aca="false">IF(C37&lt;1,"",(27*D37)+(16*(E37+F37+G37))+(F37+(G37*2)))</f>
        <v/>
      </c>
      <c r="R37" s="5" t="str">
        <f aca="false">IF(C37&lt;1,"",27+(16*(H37+(4-H37)))+(4-H37))</f>
        <v/>
      </c>
      <c r="S37" s="5" t="str">
        <f aca="false">CONCATENATE("[",CONCATENATE("Al",IF(D37&gt;1,VALUE(D37),""),IF(E37=0,"",CONCATENATE(" O",IF(E37&gt;1,VALUE(E37),""))),IF(F37=0,"",CONCATENATE("(OH)",IF(F37&gt;1,VALUE(F37),""))),IF(G37=0,"",CONCATENATE("(OH2)",IF(G37&gt;1,VALUE(G37),"")))),"]")</f>
        <v>[Al3(OH)3(OH2)5]</v>
      </c>
      <c r="T37" s="5" t="str">
        <f aca="false">CONCATENATE("[",CONCATENATE("Al",IF(H37=0,"",CONCATENATE("O",IF(H37&gt;1,VALUE(H37),""))),CONCATENATE(IF((4-H37)&gt;0,"(OH)",""),IF((4-H37)&gt;1,VALUE(4-H37),""))),"]")</f>
        <v>[Al(OH)4]</v>
      </c>
      <c r="U37" s="5" t="str">
        <f aca="false">IF(B37&gt;0,IF(M37="","",CONCATENATE("[",IF(M37="","",CONCATENATE("Al",IF(D37&gt;1,VALUE(D37),""),IF(E37=0,"",CONCATENATE(" O",IF(E37&gt;1,VALUE(E37),""))),IF(F37=0,"",CONCATENATE("(OH)",IF(F37&gt;1,VALUE(F37),""))),IF(G37=0,"",CONCATENATE("(OH2)",IF(G37&gt;1,VALUE(G37),""))))),"]",IF(M37="","",IF(J37&gt;1,(CONCATENATE(VALUE(J37),"+")),"+")))),"")</f>
        <v/>
      </c>
    </row>
    <row r="38" s="4" customFormat="true" ht="14.05" hidden="false" customHeight="false" outlineLevel="0" collapsed="false">
      <c r="A38" s="5" t="n">
        <v>6</v>
      </c>
      <c r="B38" s="5" t="n">
        <v>0</v>
      </c>
      <c r="C38" s="5" t="n">
        <v>0</v>
      </c>
      <c r="D38" s="5" t="n">
        <v>6</v>
      </c>
      <c r="E38" s="5" t="n">
        <v>0</v>
      </c>
      <c r="F38" s="5" t="n">
        <v>1</v>
      </c>
      <c r="G38" s="5" t="n">
        <v>25</v>
      </c>
      <c r="H38" s="5" t="n">
        <v>0</v>
      </c>
      <c r="I38" s="5" t="n">
        <v>629</v>
      </c>
      <c r="J38" s="5" t="n">
        <v>17</v>
      </c>
      <c r="K38" s="6" t="n">
        <v>37</v>
      </c>
      <c r="L38" s="7" t="n">
        <v>37</v>
      </c>
      <c r="M38" s="5" t="str">
        <f aca="false">IF(K38="no cation","",IF(L38="","non-candidate",IF(J38&gt;1,"","Y")))</f>
        <v/>
      </c>
      <c r="N38" s="5" t="str">
        <f aca="false">IF(M38="","",IF(B38&gt;0,U38,CONCATENATE("[",IF(M38="","",CONCATENATE("Al",IF(C38+(D38*(1+(C38*3)))&gt;1,VALUE(C38+(D38*(1+(C38*3)))),""),CONCATENATE(IF((E38*(1+(C38*3)))+(C38*H38)&gt;0," O",""),IF((E38*(1+(C38*3)))+(C38*H38)&gt;1,VALUE((E38*(1+(C38*3)))+(C38*H38)),"")),IF(F38=0,"",CONCATENATE("(OH)",IF((F38*(1+(C38*3)))+(C38*(4-H38))&gt;1,VALUE((F38*(1+(C38*3)))+(C38*(4-H38))),""))),IF(G38=0,"",CONCATENATE("(OH2)",IF(G38&gt;1,VALUE(G38),""))))),"]",IF(M38="","",IF(J38&gt;1,(CONCATENATE(VALUE(J38),"+")),"+")))))</f>
        <v/>
      </c>
      <c r="O38" s="5" t="str">
        <f aca="false">IF(B38&gt;0,"",IF(C38=0,CONCATENATE("[",CONCATENATE("Al",IF(D38&gt;1,VALUE(D38),""),IF(E38=0,"",CONCATENATE(" O",IF(E38&gt;1,VALUE(E38),""))),IF(F38=0,"",CONCATENATE("(OH)",IF(F38&gt;1,VALUE(F38),""))),IF(G38=0,"",CONCATENATE("(OH2)",IF(G38&gt;1,VALUE(G38),"")))),"]",IF(J38&gt;1,(CONCATENATE(VALUE(J38),"+")),"+")),CONCATENATE("[",S38,IF(P38&gt;1,VALUE(P38),""),IF((D38*3)&gt;((E38*2)+F38),"+","")," ]",VALUE(4)," ",T38,IF(H38&gt;0,VALUE(H38+1),""),"-"," ")))</f>
        <v>[Al6(OH)(OH2)25]17+</v>
      </c>
      <c r="P38" s="5" t="str">
        <f aca="false">IF(C38&lt;1,"",(IF((3*D38)-(2*E38)-F38&gt;0, (3*D38)-(2*E38)-F38, 0)))</f>
        <v/>
      </c>
      <c r="Q38" s="5" t="str">
        <f aca="false">IF(C38&lt;1,"",(27*D38)+(16*(E38+F38+G38))+(F38+(G38*2)))</f>
        <v/>
      </c>
      <c r="R38" s="5" t="str">
        <f aca="false">IF(C38&lt;1,"",27+(16*(H38+(4-H38)))+(4-H38))</f>
        <v/>
      </c>
      <c r="S38" s="5" t="str">
        <f aca="false">CONCATENATE("[",CONCATENATE("Al",IF(D38&gt;1,VALUE(D38),""),IF(E38=0,"",CONCATENATE(" O",IF(E38&gt;1,VALUE(E38),""))),IF(F38=0,"",CONCATENATE("(OH)",IF(F38&gt;1,VALUE(F38),""))),IF(G38=0,"",CONCATENATE("(OH2)",IF(G38&gt;1,VALUE(G38),"")))),"]")</f>
        <v>[Al6(OH)(OH2)25]</v>
      </c>
      <c r="T38" s="5" t="str">
        <f aca="false">CONCATENATE("[",CONCATENATE("Al",IF(H38=0,"",CONCATENATE("O",IF(H38&gt;1,VALUE(H38),""))),CONCATENATE(IF((4-H38)&gt;0,"(OH)",""),IF((4-H38)&gt;1,VALUE(4-H38),""))),"]")</f>
        <v>[Al(OH)4]</v>
      </c>
      <c r="U38" s="5" t="str">
        <f aca="false">IF(B38&gt;0,IF(M38="","",CONCATENATE("[",IF(M38="","",CONCATENATE("Al",IF(D38&gt;1,VALUE(D38),""),IF(E38=0,"",CONCATENATE(" O",IF(E38&gt;1,VALUE(E38),""))),IF(F38=0,"",CONCATENATE("(OH)",IF(F38&gt;1,VALUE(F38),""))),IF(G38=0,"",CONCATENATE("(OH2)",IF(G38&gt;1,VALUE(G38),""))))),"]",IF(M38="","",IF(J38&gt;1,(CONCATENATE(VALUE(J38),"+")),"+")))),"")</f>
        <v/>
      </c>
    </row>
    <row r="39" s="4" customFormat="true" ht="14.05" hidden="false" customHeight="false" outlineLevel="0" collapsed="false">
      <c r="A39" s="5" t="n">
        <v>6</v>
      </c>
      <c r="B39" s="5" t="n">
        <v>1</v>
      </c>
      <c r="C39" s="5" t="n">
        <v>0</v>
      </c>
      <c r="D39" s="5" t="n">
        <v>6</v>
      </c>
      <c r="E39" s="5" t="n">
        <v>0</v>
      </c>
      <c r="F39" s="5" t="n">
        <v>2</v>
      </c>
      <c r="G39" s="5" t="n">
        <v>22</v>
      </c>
      <c r="H39" s="5" t="n">
        <v>0</v>
      </c>
      <c r="I39" s="5" t="n">
        <v>592</v>
      </c>
      <c r="J39" s="5" t="n">
        <v>16</v>
      </c>
      <c r="K39" s="6" t="n">
        <v>37</v>
      </c>
      <c r="L39" s="7" t="n">
        <v>37</v>
      </c>
      <c r="M39" s="5" t="str">
        <f aca="false">IF(K39="no cation","",IF(L39="","non-candidate",IF(J39&gt;1,"","Y")))</f>
        <v/>
      </c>
      <c r="N39" s="5" t="str">
        <f aca="false">IF(M39="","",IF(B39&gt;0,U39,CONCATENATE("[",IF(M39="","",CONCATENATE("Al",IF(C39+(D39*(1+(C39*3)))&gt;1,VALUE(C39+(D39*(1+(C39*3)))),""),CONCATENATE(IF((E39*(1+(C39*3)))+(C39*H39)&gt;0," O",""),IF((E39*(1+(C39*3)))+(C39*H39)&gt;1,VALUE((E39*(1+(C39*3)))+(C39*H39)),"")),IF(F39=0,"",CONCATENATE("(OH)",IF((F39*(1+(C39*3)))+(C39*(4-H39))&gt;1,VALUE((F39*(1+(C39*3)))+(C39*(4-H39))),""))),IF(G39=0,"",CONCATENATE("(OH2)",IF(G39&gt;1,VALUE(G39),""))))),"]",IF(M39="","",IF(J39&gt;1,(CONCATENATE(VALUE(J39),"+")),"+")))))</f>
        <v/>
      </c>
      <c r="O39" s="5" t="str">
        <f aca="false">IF(B39&gt;0,"",IF(C39=0,CONCATENATE("[",CONCATENATE("Al",IF(D39&gt;1,VALUE(D39),""),IF(E39=0,"",CONCATENATE(" O",IF(E39&gt;1,VALUE(E39),""))),IF(F39=0,"",CONCATENATE("(OH)",IF(F39&gt;1,VALUE(F39),""))),IF(G39=0,"",CONCATENATE("(OH2)",IF(G39&gt;1,VALUE(G39),"")))),"]",IF(J39&gt;1,(CONCATENATE(VALUE(J39),"+")),"+")),CONCATENATE("[",S39,IF(P39&gt;1,VALUE(P39),""),IF((D39*3)&gt;((E39*2)+F39),"+","")," ]",VALUE(4)," ",T39,IF(H39&gt;0,VALUE(H39+1),""),"-"," ")))</f>
        <v/>
      </c>
      <c r="P39" s="5" t="str">
        <f aca="false">IF(C39&lt;1,"",(IF((3*D39)-(2*E39)-F39&gt;0, (3*D39)-(2*E39)-F39, 0)))</f>
        <v/>
      </c>
      <c r="Q39" s="5" t="str">
        <f aca="false">IF(C39&lt;1,"",(27*D39)+(16*(E39+F39+G39))+(F39+(G39*2)))</f>
        <v/>
      </c>
      <c r="R39" s="5" t="str">
        <f aca="false">IF(C39&lt;1,"",27+(16*(H39+(4-H39)))+(4-H39))</f>
        <v/>
      </c>
      <c r="S39" s="5" t="str">
        <f aca="false">CONCATENATE("[",CONCATENATE("Al",IF(D39&gt;1,VALUE(D39),""),IF(E39=0,"",CONCATENATE(" O",IF(E39&gt;1,VALUE(E39),""))),IF(F39=0,"",CONCATENATE("(OH)",IF(F39&gt;1,VALUE(F39),""))),IF(G39=0,"",CONCATENATE("(OH2)",IF(G39&gt;1,VALUE(G39),"")))),"]")</f>
        <v>[Al6(OH)2(OH2)22]</v>
      </c>
      <c r="T39" s="5" t="str">
        <f aca="false">CONCATENATE("[",CONCATENATE("Al",IF(H39=0,"",CONCATENATE("O",IF(H39&gt;1,VALUE(H39),""))),CONCATENATE(IF((4-H39)&gt;0,"(OH)",""),IF((4-H39)&gt;1,VALUE(4-H39),""))),"]")</f>
        <v>[Al(OH)4]</v>
      </c>
      <c r="U39" s="5" t="str">
        <f aca="false">IF(B39&gt;0,IF(M39="","",CONCATENATE("[",IF(M39="","",CONCATENATE("Al",IF(D39&gt;1,VALUE(D39),""),IF(E39=0,"",CONCATENATE(" O",IF(E39&gt;1,VALUE(E39),""))),IF(F39=0,"",CONCATENATE("(OH)",IF(F39&gt;1,VALUE(F39),""))),IF(G39=0,"",CONCATENATE("(OH2)",IF(G39&gt;1,VALUE(G39),""))))),"]",IF(M39="","",IF(J39&gt;1,(CONCATENATE(VALUE(J39),"+")),"+")))),"")</f>
        <v/>
      </c>
    </row>
    <row r="40" s="4" customFormat="true" ht="14.05" hidden="false" customHeight="false" outlineLevel="0" collapsed="false">
      <c r="A40" s="5" t="n">
        <v>4</v>
      </c>
      <c r="B40" s="5" t="n">
        <v>0</v>
      </c>
      <c r="C40" s="5" t="n">
        <v>0</v>
      </c>
      <c r="D40" s="5" t="n">
        <v>6</v>
      </c>
      <c r="E40" s="5" t="n">
        <v>0</v>
      </c>
      <c r="F40" s="5" t="n">
        <v>7</v>
      </c>
      <c r="G40" s="5" t="n">
        <v>7</v>
      </c>
      <c r="H40" s="5" t="n">
        <v>0</v>
      </c>
      <c r="I40" s="5" t="n">
        <v>407</v>
      </c>
      <c r="J40" s="5" t="n">
        <v>11</v>
      </c>
      <c r="K40" s="6" t="n">
        <v>37</v>
      </c>
      <c r="L40" s="7" t="n">
        <v>37</v>
      </c>
      <c r="M40" s="5" t="str">
        <f aca="false">IF(K40="no cation","",IF(L40="","non-candidate",IF(J40&gt;1,"","Y")))</f>
        <v/>
      </c>
      <c r="N40" s="5" t="str">
        <f aca="false">IF(M40="","",IF(B40&gt;0,U40,CONCATENATE("[",IF(M40="","",CONCATENATE("Al",IF(C40+(D40*(1+(C40*3)))&gt;1,VALUE(C40+(D40*(1+(C40*3)))),""),CONCATENATE(IF((E40*(1+(C40*3)))+(C40*H40)&gt;0," O",""),IF((E40*(1+(C40*3)))+(C40*H40)&gt;1,VALUE((E40*(1+(C40*3)))+(C40*H40)),"")),IF(F40=0,"",CONCATENATE("(OH)",IF((F40*(1+(C40*3)))+(C40*(4-H40))&gt;1,VALUE((F40*(1+(C40*3)))+(C40*(4-H40))),""))),IF(G40=0,"",CONCATENATE("(OH2)",IF(G40&gt;1,VALUE(G40),""))))),"]",IF(M40="","",IF(J40&gt;1,(CONCATENATE(VALUE(J40),"+")),"+")))))</f>
        <v/>
      </c>
      <c r="O40" s="5" t="str">
        <f aca="false">IF(B40&gt;0,"",IF(C40=0,CONCATENATE("[",CONCATENATE("Al",IF(D40&gt;1,VALUE(D40),""),IF(E40=0,"",CONCATENATE(" O",IF(E40&gt;1,VALUE(E40),""))),IF(F40=0,"",CONCATENATE("(OH)",IF(F40&gt;1,VALUE(F40),""))),IF(G40=0,"",CONCATENATE("(OH2)",IF(G40&gt;1,VALUE(G40),"")))),"]",IF(J40&gt;1,(CONCATENATE(VALUE(J40),"+")),"+")),CONCATENATE("[",S40,IF(P40&gt;1,VALUE(P40),""),IF((D40*3)&gt;((E40*2)+F40),"+","")," ]",VALUE(4)," ",T40,IF(H40&gt;0,VALUE(H40+1),""),"-"," ")))</f>
        <v>[Al6(OH)7(OH2)7]11+</v>
      </c>
      <c r="P40" s="5" t="str">
        <f aca="false">IF(C40&lt;1,"",(IF((3*D40)-(2*E40)-F40&gt;0, (3*D40)-(2*E40)-F40, 0)))</f>
        <v/>
      </c>
      <c r="Q40" s="5" t="str">
        <f aca="false">IF(C40&lt;1,"",(27*D40)+(16*(E40+F40+G40))+(F40+(G40*2)))</f>
        <v/>
      </c>
      <c r="R40" s="5" t="str">
        <f aca="false">IF(C40&lt;1,"",27+(16*(H40+(4-H40)))+(4-H40))</f>
        <v/>
      </c>
      <c r="S40" s="5" t="str">
        <f aca="false">CONCATENATE("[",CONCATENATE("Al",IF(D40&gt;1,VALUE(D40),""),IF(E40=0,"",CONCATENATE(" O",IF(E40&gt;1,VALUE(E40),""))),IF(F40=0,"",CONCATENATE("(OH)",IF(F40&gt;1,VALUE(F40),""))),IF(G40=0,"",CONCATENATE("(OH2)",IF(G40&gt;1,VALUE(G40),"")))),"]")</f>
        <v>[Al6(OH)7(OH2)7]</v>
      </c>
      <c r="T40" s="5" t="str">
        <f aca="false">CONCATENATE("[",CONCATENATE("Al",IF(H40=0,"",CONCATENATE("O",IF(H40&gt;1,VALUE(H40),""))),CONCATENATE(IF((4-H40)&gt;0,"(OH)",""),IF((4-H40)&gt;1,VALUE(4-H40),""))),"]")</f>
        <v>[Al(OH)4]</v>
      </c>
      <c r="U40" s="5" t="str">
        <f aca="false">IF(B40&gt;0,IF(M40="","",CONCATENATE("[",IF(M40="","",CONCATENATE("Al",IF(D40&gt;1,VALUE(D40),""),IF(E40=0,"",CONCATENATE(" O",IF(E40&gt;1,VALUE(E40),""))),IF(F40=0,"",CONCATENATE("(OH)",IF(F40&gt;1,VALUE(F40),""))),IF(G40=0,"",CONCATENATE("(OH2)",IF(G40&gt;1,VALUE(G40),""))))),"]",IF(M40="","",IF(J40&gt;1,(CONCATENATE(VALUE(J40),"+")),"+")))),"")</f>
        <v/>
      </c>
    </row>
    <row r="41" s="4" customFormat="true" ht="14.05" hidden="false" customHeight="false" outlineLevel="0" collapsed="false">
      <c r="A41" s="5" t="n">
        <v>4</v>
      </c>
      <c r="B41" s="5" t="n">
        <v>0</v>
      </c>
      <c r="C41" s="5" t="n">
        <v>0</v>
      </c>
      <c r="D41" s="5" t="n">
        <v>6</v>
      </c>
      <c r="E41" s="5" t="n">
        <v>2</v>
      </c>
      <c r="F41" s="5" t="n">
        <v>3</v>
      </c>
      <c r="G41" s="5" t="n">
        <v>9</v>
      </c>
      <c r="H41" s="5" t="n">
        <v>0</v>
      </c>
      <c r="I41" s="5" t="n">
        <v>407</v>
      </c>
      <c r="J41" s="5" t="n">
        <v>11</v>
      </c>
      <c r="K41" s="6" t="n">
        <v>37</v>
      </c>
      <c r="L41" s="7" t="n">
        <v>37</v>
      </c>
      <c r="M41" s="5" t="str">
        <f aca="false">IF(K41="no cation","",IF(L41="","non-candidate",IF(J41&gt;1,"","Y")))</f>
        <v/>
      </c>
      <c r="N41" s="5" t="str">
        <f aca="false">IF(M41="","",IF(B41&gt;0,U41,CONCATENATE("[",IF(M41="","",CONCATENATE("Al",IF(C41+(D41*(1+(C41*3)))&gt;1,VALUE(C41+(D41*(1+(C41*3)))),""),CONCATENATE(IF((E41*(1+(C41*3)))+(C41*H41)&gt;0," O",""),IF((E41*(1+(C41*3)))+(C41*H41)&gt;1,VALUE((E41*(1+(C41*3)))+(C41*H41)),"")),IF(F41=0,"",CONCATENATE("(OH)",IF((F41*(1+(C41*3)))+(C41*(4-H41))&gt;1,VALUE((F41*(1+(C41*3)))+(C41*(4-H41))),""))),IF(G41=0,"",CONCATENATE("(OH2)",IF(G41&gt;1,VALUE(G41),""))))),"]",IF(M41="","",IF(J41&gt;1,(CONCATENATE(VALUE(J41),"+")),"+")))))</f>
        <v/>
      </c>
      <c r="O41" s="5" t="str">
        <f aca="false">IF(B41&gt;0,"",IF(C41=0,CONCATENATE("[",CONCATENATE("Al",IF(D41&gt;1,VALUE(D41),""),IF(E41=0,"",CONCATENATE(" O",IF(E41&gt;1,VALUE(E41),""))),IF(F41=0,"",CONCATENATE("(OH)",IF(F41&gt;1,VALUE(F41),""))),IF(G41=0,"",CONCATENATE("(OH2)",IF(G41&gt;1,VALUE(G41),"")))),"]",IF(J41&gt;1,(CONCATENATE(VALUE(J41),"+")),"+")),CONCATENATE("[",S41,IF(P41&gt;1,VALUE(P41),""),IF((D41*3)&gt;((E41*2)+F41),"+","")," ]",VALUE(4)," ",T41,IF(H41&gt;0,VALUE(H41+1),""),"-"," ")))</f>
        <v>[Al6 O2(OH)3(OH2)9]11+</v>
      </c>
      <c r="P41" s="5" t="str">
        <f aca="false">IF(C41&lt;1,"",(IF((3*D41)-(2*E41)-F41&gt;0, (3*D41)-(2*E41)-F41, 0)))</f>
        <v/>
      </c>
      <c r="Q41" s="5" t="str">
        <f aca="false">IF(C41&lt;1,"",(27*D41)+(16*(E41+F41+G41))+(F41+(G41*2)))</f>
        <v/>
      </c>
      <c r="R41" s="5" t="str">
        <f aca="false">IF(C41&lt;1,"",27+(16*(H41+(4-H41)))+(4-H41))</f>
        <v/>
      </c>
      <c r="S41" s="5" t="str">
        <f aca="false">CONCATENATE("[",CONCATENATE("Al",IF(D41&gt;1,VALUE(D41),""),IF(E41=0,"",CONCATENATE(" O",IF(E41&gt;1,VALUE(E41),""))),IF(F41=0,"",CONCATENATE("(OH)",IF(F41&gt;1,VALUE(F41),""))),IF(G41=0,"",CONCATENATE("(OH2)",IF(G41&gt;1,VALUE(G41),"")))),"]")</f>
        <v>[Al6 O2(OH)3(OH2)9]</v>
      </c>
      <c r="T41" s="5" t="str">
        <f aca="false">CONCATENATE("[",CONCATENATE("Al",IF(H41=0,"",CONCATENATE("O",IF(H41&gt;1,VALUE(H41),""))),CONCATENATE(IF((4-H41)&gt;0,"(OH)",""),IF((4-H41)&gt;1,VALUE(4-H41),""))),"]")</f>
        <v>[Al(OH)4]</v>
      </c>
      <c r="U41" s="5" t="str">
        <f aca="false">IF(B41&gt;0,IF(M41="","",CONCATENATE("[",IF(M41="","",CONCATENATE("Al",IF(D41&gt;1,VALUE(D41),""),IF(E41=0,"",CONCATENATE(" O",IF(E41&gt;1,VALUE(E41),""))),IF(F41=0,"",CONCATENATE("(OH)",IF(F41&gt;1,VALUE(F41),""))),IF(G41=0,"",CONCATENATE("(OH2)",IF(G41&gt;1,VALUE(G41),""))))),"]",IF(M41="","",IF(J41&gt;1,(CONCATENATE(VALUE(J41),"+")),"+")))),"")</f>
        <v/>
      </c>
    </row>
    <row r="42" s="4" customFormat="true" ht="14.05" hidden="false" customHeight="false" outlineLevel="0" collapsed="false">
      <c r="A42" s="5" t="n">
        <v>6</v>
      </c>
      <c r="B42" s="5" t="n">
        <v>0</v>
      </c>
      <c r="C42" s="5" t="n">
        <v>0</v>
      </c>
      <c r="D42" s="3" t="n">
        <v>5</v>
      </c>
      <c r="E42" s="3" t="n">
        <v>0</v>
      </c>
      <c r="F42" s="5" t="n">
        <v>1</v>
      </c>
      <c r="G42" s="5" t="n">
        <v>21</v>
      </c>
      <c r="H42" s="5" t="n">
        <v>0</v>
      </c>
      <c r="I42" s="5" t="n">
        <v>530</v>
      </c>
      <c r="J42" s="5" t="n">
        <v>14</v>
      </c>
      <c r="K42" s="6" t="n">
        <v>37.8571428571429</v>
      </c>
      <c r="L42" s="7" t="n">
        <v>37.8571428571429</v>
      </c>
      <c r="M42" s="5" t="str">
        <f aca="false">IF(K42="no cation","",IF(L42="","non-candidate",IF(J42&gt;1,"","Y")))</f>
        <v/>
      </c>
      <c r="N42" s="5" t="str">
        <f aca="false">IF(M42="","",IF(B42&gt;0,U42,CONCATENATE("[",IF(M42="","",CONCATENATE("Al",IF(C42+(D42*(1+(C42*3)))&gt;1,VALUE(C42+(D42*(1+(C42*3)))),""),CONCATENATE(IF((E42*(1+(C42*3)))+(C42*H42)&gt;0," O",""),IF((E42*(1+(C42*3)))+(C42*H42)&gt;1,VALUE((E42*(1+(C42*3)))+(C42*H42)),"")),IF(F42=0,"",CONCATENATE("(OH)",IF((F42*(1+(C42*3)))+(C42*(4-H42))&gt;1,VALUE((F42*(1+(C42*3)))+(C42*(4-H42))),""))),IF(G42=0,"",CONCATENATE("(OH2)",IF(G42&gt;1,VALUE(G42),""))))),"]",IF(M42="","",IF(J42&gt;1,(CONCATENATE(VALUE(J42),"+")),"+")))))</f>
        <v/>
      </c>
      <c r="O42" s="5" t="str">
        <f aca="false">IF(B42&gt;0,"",IF(C42=0,CONCATENATE("[",CONCATENATE("Al",IF(D42&gt;1,VALUE(D42),""),IF(E42=0,"",CONCATENATE(" O",IF(E42&gt;1,VALUE(E42),""))),IF(F42=0,"",CONCATENATE("(OH)",IF(F42&gt;1,VALUE(F42),""))),IF(G42=0,"",CONCATENATE("(OH2)",IF(G42&gt;1,VALUE(G42),"")))),"]",IF(J42&gt;1,(CONCATENATE(VALUE(J42),"+")),"+")),CONCATENATE("[",S42,IF(P42&gt;1,VALUE(P42),""),IF((D42*3)&gt;((E42*2)+F42),"+","")," ]",VALUE(4)," ",T42,IF(H42&gt;0,VALUE(H42+1),""),"-"," ")))</f>
        <v>[Al5(OH)(OH2)21]14+</v>
      </c>
      <c r="P42" s="5" t="str">
        <f aca="false">IF(C42&lt;1,"",(IF((3*D42)-(2*E42)-F42&gt;0, (3*D42)-(2*E42)-F42, 0)))</f>
        <v/>
      </c>
      <c r="Q42" s="5" t="str">
        <f aca="false">IF(C42&lt;1,"",(27*D42)+(16*(E42+F42+G42))+(F42+(G42*2)))</f>
        <v/>
      </c>
      <c r="R42" s="5" t="str">
        <f aca="false">IF(C42&lt;1,"",27+(16*(H42+(4-H42)))+(4-H42))</f>
        <v/>
      </c>
      <c r="S42" s="5" t="str">
        <f aca="false">CONCATENATE("[",CONCATENATE("Al",IF(D42&gt;1,VALUE(D42),""),IF(E42=0,"",CONCATENATE(" O",IF(E42&gt;1,VALUE(E42),""))),IF(F42=0,"",CONCATENATE("(OH)",IF(F42&gt;1,VALUE(F42),""))),IF(G42=0,"",CONCATENATE("(OH2)",IF(G42&gt;1,VALUE(G42),"")))),"]")</f>
        <v>[Al5(OH)(OH2)21]</v>
      </c>
      <c r="T42" s="5" t="str">
        <f aca="false">CONCATENATE("[",CONCATENATE("Al",IF(H42=0,"",CONCATENATE("O",IF(H42&gt;1,VALUE(H42),""))),CONCATENATE(IF((4-H42)&gt;0,"(OH)",""),IF((4-H42)&gt;1,VALUE(4-H42),""))),"]")</f>
        <v>[Al(OH)4]</v>
      </c>
      <c r="U42" s="5" t="str">
        <f aca="false">IF(B42&gt;0,IF(M42="","",CONCATENATE("[",IF(M42="","",CONCATENATE("Al",IF(D42&gt;1,VALUE(D42),""),IF(E42=0,"",CONCATENATE(" O",IF(E42&gt;1,VALUE(E42),""))),IF(F42=0,"",CONCATENATE("(OH)",IF(F42&gt;1,VALUE(F42),""))),IF(G42=0,"",CONCATENATE("(OH2)",IF(G42&gt;1,VALUE(G42),""))))),"]",IF(M42="","",IF(J42&gt;1,(CONCATENATE(VALUE(J42),"+")),"+")))),"")</f>
        <v/>
      </c>
    </row>
    <row r="43" s="4" customFormat="true" ht="14.05" hidden="false" customHeight="false" outlineLevel="0" collapsed="false">
      <c r="A43" s="5" t="n">
        <v>4</v>
      </c>
      <c r="B43" s="5" t="n">
        <v>0</v>
      </c>
      <c r="C43" s="5" t="n">
        <v>0</v>
      </c>
      <c r="D43" s="5" t="n">
        <v>5</v>
      </c>
      <c r="E43" s="5" t="n">
        <v>0</v>
      </c>
      <c r="F43" s="5" t="n">
        <v>6</v>
      </c>
      <c r="G43" s="5" t="n">
        <v>6</v>
      </c>
      <c r="H43" s="5" t="n">
        <v>0</v>
      </c>
      <c r="I43" s="5" t="n">
        <v>345</v>
      </c>
      <c r="J43" s="5" t="n">
        <v>9</v>
      </c>
      <c r="K43" s="6" t="n">
        <v>38.3333333333333</v>
      </c>
      <c r="L43" s="7" t="n">
        <v>38.3333333333333</v>
      </c>
      <c r="M43" s="5" t="str">
        <f aca="false">IF(K43="no cation","",IF(L43="","non-candidate",IF(J43&gt;1,"","Y")))</f>
        <v/>
      </c>
      <c r="N43" s="5" t="str">
        <f aca="false">IF(M43="","",IF(B43&gt;0,U43,CONCATENATE("[",IF(M43="","",CONCATENATE("Al",IF(C43+(D43*(1+(C43*3)))&gt;1,VALUE(C43+(D43*(1+(C43*3)))),""),CONCATENATE(IF((E43*(1+(C43*3)))+(C43*H43)&gt;0," O",""),IF((E43*(1+(C43*3)))+(C43*H43)&gt;1,VALUE((E43*(1+(C43*3)))+(C43*H43)),"")),IF(F43=0,"",CONCATENATE("(OH)",IF((F43*(1+(C43*3)))+(C43*(4-H43))&gt;1,VALUE((F43*(1+(C43*3)))+(C43*(4-H43))),""))),IF(G43=0,"",CONCATENATE("(OH2)",IF(G43&gt;1,VALUE(G43),""))))),"]",IF(M43="","",IF(J43&gt;1,(CONCATENATE(VALUE(J43),"+")),"+")))))</f>
        <v/>
      </c>
      <c r="O43" s="5" t="str">
        <f aca="false">IF(B43&gt;0,"",IF(C43=0,CONCATENATE("[",CONCATENATE("Al",IF(D43&gt;1,VALUE(D43),""),IF(E43=0,"",CONCATENATE(" O",IF(E43&gt;1,VALUE(E43),""))),IF(F43=0,"",CONCATENATE("(OH)",IF(F43&gt;1,VALUE(F43),""))),IF(G43=0,"",CONCATENATE("(OH2)",IF(G43&gt;1,VALUE(G43),"")))),"]",IF(J43&gt;1,(CONCATENATE(VALUE(J43),"+")),"+")),CONCATENATE("[",S43,IF(P43&gt;1,VALUE(P43),""),IF((D43*3)&gt;((E43*2)+F43),"+","")," ]",VALUE(4)," ",T43,IF(H43&gt;0,VALUE(H43+1),""),"-"," ")))</f>
        <v>[Al5(OH)6(OH2)6]9+</v>
      </c>
      <c r="P43" s="5" t="str">
        <f aca="false">IF(C43&lt;1,"",(IF((3*D43)-(2*E43)-F43&gt;0, (3*D43)-(2*E43)-F43, 0)))</f>
        <v/>
      </c>
      <c r="Q43" s="5" t="str">
        <f aca="false">IF(C43&lt;1,"",(27*D43)+(16*(E43+F43+G43))+(F43+(G43*2)))</f>
        <v/>
      </c>
      <c r="R43" s="5" t="str">
        <f aca="false">IF(C43&lt;1,"",27+(16*(H43+(4-H43)))+(4-H43))</f>
        <v/>
      </c>
      <c r="S43" s="5" t="str">
        <f aca="false">CONCATENATE("[",CONCATENATE("Al",IF(D43&gt;1,VALUE(D43),""),IF(E43=0,"",CONCATENATE(" O",IF(E43&gt;1,VALUE(E43),""))),IF(F43=0,"",CONCATENATE("(OH)",IF(F43&gt;1,VALUE(F43),""))),IF(G43=0,"",CONCATENATE("(OH2)",IF(G43&gt;1,VALUE(G43),"")))),"]")</f>
        <v>[Al5(OH)6(OH2)6]</v>
      </c>
      <c r="T43" s="5" t="str">
        <f aca="false">CONCATENATE("[",CONCATENATE("Al",IF(H43=0,"",CONCATENATE("O",IF(H43&gt;1,VALUE(H43),""))),CONCATENATE(IF((4-H43)&gt;0,"(OH)",""),IF((4-H43)&gt;1,VALUE(4-H43),""))),"]")</f>
        <v>[Al(OH)4]</v>
      </c>
      <c r="U43" s="5" t="str">
        <f aca="false">IF(B43&gt;0,IF(M43="","",CONCATENATE("[",IF(M43="","",CONCATENATE("Al",IF(D43&gt;1,VALUE(D43),""),IF(E43=0,"",CONCATENATE(" O",IF(E43&gt;1,VALUE(E43),""))),IF(F43=0,"",CONCATENATE("(OH)",IF(F43&gt;1,VALUE(F43),""))),IF(G43=0,"",CONCATENATE("(OH2)",IF(G43&gt;1,VALUE(G43),""))))),"]",IF(M43="","",IF(J43&gt;1,(CONCATENATE(VALUE(J43),"+")),"+")))),"")</f>
        <v/>
      </c>
    </row>
    <row r="44" s="4" customFormat="true" ht="14.05" hidden="false" customHeight="false" outlineLevel="0" collapsed="false">
      <c r="A44" s="5" t="n">
        <v>4</v>
      </c>
      <c r="B44" s="5" t="n">
        <v>0</v>
      </c>
      <c r="C44" s="5" t="n">
        <v>0</v>
      </c>
      <c r="D44" s="5" t="n">
        <v>5</v>
      </c>
      <c r="E44" s="5" t="n">
        <v>2</v>
      </c>
      <c r="F44" s="5" t="n">
        <v>2</v>
      </c>
      <c r="G44" s="5" t="n">
        <v>8</v>
      </c>
      <c r="H44" s="5" t="n">
        <v>0</v>
      </c>
      <c r="I44" s="5" t="n">
        <v>345</v>
      </c>
      <c r="J44" s="5" t="n">
        <v>9</v>
      </c>
      <c r="K44" s="6" t="n">
        <v>38.3333333333333</v>
      </c>
      <c r="L44" s="7" t="n">
        <v>38.3333333333333</v>
      </c>
      <c r="M44" s="5" t="str">
        <f aca="false">IF(K44="no cation","",IF(L44="","non-candidate",IF(J44&gt;1,"","Y")))</f>
        <v/>
      </c>
      <c r="N44" s="5" t="str">
        <f aca="false">IF(M44="","",IF(B44&gt;0,U44,CONCATENATE("[",IF(M44="","",CONCATENATE("Al",IF(C44+(D44*(1+(C44*3)))&gt;1,VALUE(C44+(D44*(1+(C44*3)))),""),CONCATENATE(IF((E44*(1+(C44*3)))+(C44*H44)&gt;0," O",""),IF((E44*(1+(C44*3)))+(C44*H44)&gt;1,VALUE((E44*(1+(C44*3)))+(C44*H44)),"")),IF(F44=0,"",CONCATENATE("(OH)",IF((F44*(1+(C44*3)))+(C44*(4-H44))&gt;1,VALUE((F44*(1+(C44*3)))+(C44*(4-H44))),""))),IF(G44=0,"",CONCATENATE("(OH2)",IF(G44&gt;1,VALUE(G44),""))))),"]",IF(M44="","",IF(J44&gt;1,(CONCATENATE(VALUE(J44),"+")),"+")))))</f>
        <v/>
      </c>
      <c r="O44" s="5" t="str">
        <f aca="false">IF(B44&gt;0,"",IF(C44=0,CONCATENATE("[",CONCATENATE("Al",IF(D44&gt;1,VALUE(D44),""),IF(E44=0,"",CONCATENATE(" O",IF(E44&gt;1,VALUE(E44),""))),IF(F44=0,"",CONCATENATE("(OH)",IF(F44&gt;1,VALUE(F44),""))),IF(G44=0,"",CONCATENATE("(OH2)",IF(G44&gt;1,VALUE(G44),"")))),"]",IF(J44&gt;1,(CONCATENATE(VALUE(J44),"+")),"+")),CONCATENATE("[",S44,IF(P44&gt;1,VALUE(P44),""),IF((D44*3)&gt;((E44*2)+F44),"+","")," ]",VALUE(4)," ",T44,IF(H44&gt;0,VALUE(H44+1),""),"-"," ")))</f>
        <v>[Al5 O2(OH)2(OH2)8]9+</v>
      </c>
      <c r="P44" s="5" t="str">
        <f aca="false">IF(C44&lt;1,"",(IF((3*D44)-(2*E44)-F44&gt;0, (3*D44)-(2*E44)-F44, 0)))</f>
        <v/>
      </c>
      <c r="Q44" s="5" t="str">
        <f aca="false">IF(C44&lt;1,"",(27*D44)+(16*(E44+F44+G44))+(F44+(G44*2)))</f>
        <v/>
      </c>
      <c r="R44" s="5" t="str">
        <f aca="false">IF(C44&lt;1,"",27+(16*(H44+(4-H44)))+(4-H44))</f>
        <v/>
      </c>
      <c r="S44" s="5" t="str">
        <f aca="false">CONCATENATE("[",CONCATENATE("Al",IF(D44&gt;1,VALUE(D44),""),IF(E44=0,"",CONCATENATE(" O",IF(E44&gt;1,VALUE(E44),""))),IF(F44=0,"",CONCATENATE("(OH)",IF(F44&gt;1,VALUE(F44),""))),IF(G44=0,"",CONCATENATE("(OH2)",IF(G44&gt;1,VALUE(G44),"")))),"]")</f>
        <v>[Al5 O2(OH)2(OH2)8]</v>
      </c>
      <c r="T44" s="5" t="str">
        <f aca="false">CONCATENATE("[",CONCATENATE("Al",IF(H44=0,"",CONCATENATE("O",IF(H44&gt;1,VALUE(H44),""))),CONCATENATE(IF((4-H44)&gt;0,"(OH)",""),IF((4-H44)&gt;1,VALUE(4-H44),""))),"]")</f>
        <v>[Al(OH)4]</v>
      </c>
      <c r="U44" s="5" t="str">
        <f aca="false">IF(B44&gt;0,IF(M44="","",CONCATENATE("[",IF(M44="","",CONCATENATE("Al",IF(D44&gt;1,VALUE(D44),""),IF(E44=0,"",CONCATENATE(" O",IF(E44&gt;1,VALUE(E44),""))),IF(F44=0,"",CONCATENATE("(OH)",IF(F44&gt;1,VALUE(F44),""))),IF(G44=0,"",CONCATENATE("(OH2)",IF(G44&gt;1,VALUE(G44),""))))),"]",IF(M44="","",IF(J44&gt;1,(CONCATENATE(VALUE(J44),"+")),"+")))),"")</f>
        <v/>
      </c>
    </row>
    <row r="45" s="4" customFormat="true" ht="14.05" hidden="false" customHeight="false" outlineLevel="0" collapsed="false">
      <c r="A45" s="3" t="n">
        <v>6</v>
      </c>
      <c r="B45" s="3" t="n">
        <v>0</v>
      </c>
      <c r="C45" s="3" t="n">
        <v>1</v>
      </c>
      <c r="D45" s="3" t="n">
        <v>3</v>
      </c>
      <c r="E45" s="3" t="n">
        <v>0</v>
      </c>
      <c r="F45" s="5" t="n">
        <v>0</v>
      </c>
      <c r="G45" s="5" t="n">
        <v>13</v>
      </c>
      <c r="H45" s="3" t="n">
        <v>0</v>
      </c>
      <c r="I45" s="5" t="n">
        <v>1355</v>
      </c>
      <c r="J45" s="5" t="n">
        <v>35</v>
      </c>
      <c r="K45" s="6" t="n">
        <v>38.7142857142857</v>
      </c>
      <c r="L45" s="7" t="n">
        <v>38.7142857142857</v>
      </c>
      <c r="M45" s="5" t="str">
        <f aca="false">IF(K45="no cation","",IF(L45="","non-candidate",IF(J45&gt;1,"","Y")))</f>
        <v/>
      </c>
      <c r="N45" s="5" t="str">
        <f aca="false">IF(M45="","",IF(B45&gt;0,U45,CONCATENATE("[",IF(M45="","",CONCATENATE("Al",IF(C45+(D45*(1+(C45*3)))&gt;1,VALUE(C45+(D45*(1+(C45*3)))),""),CONCATENATE(IF((E45*(1+(C45*3)))+(C45*H45)&gt;0," O",""),IF((E45*(1+(C45*3)))+(C45*H45)&gt;1,VALUE((E45*(1+(C45*3)))+(C45*H45)),"")),IF(F45=0,"",CONCATENATE("(OH)",IF((F45*(1+(C45*3)))+(C45*(4-H45))&gt;1,VALUE((F45*(1+(C45*3)))+(C45*(4-H45))),""))),IF(G45=0,"",CONCATENATE("(OH2)",IF(G45&gt;1,VALUE(G45),""))))),"]",IF(M45="","",IF(J45&gt;1,(CONCATENATE(VALUE(J45),"+")),"+")))))</f>
        <v/>
      </c>
      <c r="O45" s="5" t="str">
        <f aca="false">IF(B45&gt;0,"",IF(C45=0,CONCATENATE("[",CONCATENATE("Al",IF(D45&gt;1,VALUE(D45),""),IF(E45=0,"",CONCATENATE(" O",IF(E45&gt;1,VALUE(E45),""))),IF(F45=0,"",CONCATENATE("(OH)",IF(F45&gt;1,VALUE(F45),""))),IF(G45=0,"",CONCATENATE("(OH2)",IF(G45&gt;1,VALUE(G45),"")))),"]",IF(J45&gt;1,(CONCATENATE(VALUE(J45),"+")),"+")),CONCATENATE("[",S45,IF(P45&gt;1,VALUE(P45),""),IF((D45*3)&gt;((E45*2)+F45),"+","")," ]",VALUE(4)," ",T45,IF(H45&gt;0,VALUE(H45+1),""),"-"," ")))</f>
        <v>[[Al3(OH2)13]9+ ]4 [Al(OH)4]- </v>
      </c>
      <c r="P45" s="5" t="n">
        <f aca="false">IF(C45&lt;1,"",(IF((3*D45)-(2*E45)-F45&gt;0, (3*D45)-(2*E45)-F45, 0)))</f>
        <v>9</v>
      </c>
      <c r="Q45" s="5" t="n">
        <f aca="false">IF(C45&lt;1,"",(27*D45)+(16*(E45+F45+G45))+(F45+(G45*2)))</f>
        <v>315</v>
      </c>
      <c r="R45" s="5" t="n">
        <f aca="false">IF(C45&lt;1,"",27+(16*(H45+(4-H45)))+(4-H45))</f>
        <v>95</v>
      </c>
      <c r="S45" s="5" t="str">
        <f aca="false">CONCATENATE("[",CONCATENATE("Al",IF(D45&gt;1,VALUE(D45),""),IF(E45=0,"",CONCATENATE(" O",IF(E45&gt;1,VALUE(E45),""))),IF(F45=0,"",CONCATENATE("(OH)",IF(F45&gt;1,VALUE(F45),""))),IF(G45=0,"",CONCATENATE("(OH2)",IF(G45&gt;1,VALUE(G45),"")))),"]")</f>
        <v>[Al3(OH2)13]</v>
      </c>
      <c r="T45" s="5" t="str">
        <f aca="false">CONCATENATE("[",CONCATENATE("Al",IF(H45=0,"",CONCATENATE("O",IF(H45&gt;1,VALUE(H45),""))),CONCATENATE(IF((4-H45)&gt;0,"(OH)",""),IF((4-H45)&gt;1,VALUE(4-H45),""))),"]")</f>
        <v>[Al(OH)4]</v>
      </c>
      <c r="U45" s="5" t="str">
        <f aca="false">IF(B45&gt;0,IF(M45="","",CONCATENATE("[",IF(M45="","",CONCATENATE("Al",IF(D45&gt;1,VALUE(D45),""),IF(E45=0,"",CONCATENATE(" O",IF(E45&gt;1,VALUE(E45),""))),IF(F45=0,"",CONCATENATE("(OH)",IF(F45&gt;1,VALUE(F45),""))),IF(G45=0,"",CONCATENATE("(OH2)",IF(G45&gt;1,VALUE(G45),""))))),"]",IF(M45="","",IF(J45&gt;1,(CONCATENATE(VALUE(J45),"+")),"+")))),"")</f>
        <v/>
      </c>
    </row>
    <row r="46" s="4" customFormat="true" ht="14.05" hidden="false" customHeight="false" outlineLevel="0" collapsed="false">
      <c r="A46" s="5" t="n">
        <v>6</v>
      </c>
      <c r="B46" s="5" t="n">
        <v>0</v>
      </c>
      <c r="C46" s="5" t="n">
        <v>0</v>
      </c>
      <c r="D46" s="5" t="n">
        <v>2</v>
      </c>
      <c r="E46" s="5" t="n">
        <v>0</v>
      </c>
      <c r="F46" s="5" t="n">
        <v>0</v>
      </c>
      <c r="G46" s="5" t="n">
        <v>10</v>
      </c>
      <c r="H46" s="5" t="n">
        <v>0</v>
      </c>
      <c r="I46" s="5" t="n">
        <v>234</v>
      </c>
      <c r="J46" s="5" t="n">
        <v>6</v>
      </c>
      <c r="K46" s="6" t="n">
        <v>39</v>
      </c>
      <c r="L46" s="7" t="n">
        <v>39</v>
      </c>
      <c r="M46" s="5" t="str">
        <f aca="false">IF(K46="no cation","",IF(L46="","non-candidate",IF(J46&gt;1,"","Y")))</f>
        <v/>
      </c>
      <c r="N46" s="5" t="str">
        <f aca="false">IF(M46="","",IF(B46&gt;0,U46,CONCATENATE("[",IF(M46="","",CONCATENATE("Al",IF(C46+(D46*(1+(C46*3)))&gt;1,VALUE(C46+(D46*(1+(C46*3)))),""),CONCATENATE(IF((E46*(1+(C46*3)))+(C46*H46)&gt;0," O",""),IF((E46*(1+(C46*3)))+(C46*H46)&gt;1,VALUE((E46*(1+(C46*3)))+(C46*H46)),"")),IF(F46=0,"",CONCATENATE("(OH)",IF((F46*(1+(C46*3)))+(C46*(4-H46))&gt;1,VALUE((F46*(1+(C46*3)))+(C46*(4-H46))),""))),IF(G46=0,"",CONCATENATE("(OH2)",IF(G46&gt;1,VALUE(G46),""))))),"]",IF(M46="","",IF(J46&gt;1,(CONCATENATE(VALUE(J46),"+")),"+")))))</f>
        <v/>
      </c>
      <c r="O46" s="5" t="str">
        <f aca="false">IF(B46&gt;0,"",IF(C46=0,CONCATENATE("[",CONCATENATE("Al",IF(D46&gt;1,VALUE(D46),""),IF(E46=0,"",CONCATENATE(" O",IF(E46&gt;1,VALUE(E46),""))),IF(F46=0,"",CONCATENATE("(OH)",IF(F46&gt;1,VALUE(F46),""))),IF(G46=0,"",CONCATENATE("(OH2)",IF(G46&gt;1,VALUE(G46),"")))),"]",IF(J46&gt;1,(CONCATENATE(VALUE(J46),"+")),"+")),CONCATENATE("[",S46,IF(P46&gt;1,VALUE(P46),""),IF((D46*3)&gt;((E46*2)+F46),"+","")," ]",VALUE(4)," ",T46,IF(H46&gt;0,VALUE(H46+1),""),"-"," ")))</f>
        <v>[Al2(OH2)10]6+</v>
      </c>
      <c r="P46" s="5" t="str">
        <f aca="false">IF(C46&lt;1,"",(IF((3*D46)-(2*E46)-F46&gt;0, (3*D46)-(2*E46)-F46, 0)))</f>
        <v/>
      </c>
      <c r="Q46" s="5" t="str">
        <f aca="false">IF(C46&lt;1,"",(27*D46)+(16*(E46+F46+G46))+(F46+(G46*2)))</f>
        <v/>
      </c>
      <c r="R46" s="5" t="str">
        <f aca="false">IF(C46&lt;1,"",27+(16*(H46+(4-H46)))+(4-H46))</f>
        <v/>
      </c>
      <c r="S46" s="5" t="str">
        <f aca="false">CONCATENATE("[",CONCATENATE("Al",IF(D46&gt;1,VALUE(D46),""),IF(E46=0,"",CONCATENATE(" O",IF(E46&gt;1,VALUE(E46),""))),IF(F46=0,"",CONCATENATE("(OH)",IF(F46&gt;1,VALUE(F46),""))),IF(G46=0,"",CONCATENATE("(OH2)",IF(G46&gt;1,VALUE(G46),"")))),"]")</f>
        <v>[Al2(OH2)10]</v>
      </c>
      <c r="T46" s="5" t="str">
        <f aca="false">CONCATENATE("[",CONCATENATE("Al",IF(H46=0,"",CONCATENATE("O",IF(H46&gt;1,VALUE(H46),""))),CONCATENATE(IF((4-H46)&gt;0,"(OH)",""),IF((4-H46)&gt;1,VALUE(4-H46),""))),"]")</f>
        <v>[Al(OH)4]</v>
      </c>
      <c r="U46" s="5" t="str">
        <f aca="false">IF(B46&gt;0,IF(M46="","",CONCATENATE("[",IF(M46="","",CONCATENATE("Al",IF(D46&gt;1,VALUE(D46),""),IF(E46=0,"",CONCATENATE(" O",IF(E46&gt;1,VALUE(E46),""))),IF(F46=0,"",CONCATENATE("(OH)",IF(F46&gt;1,VALUE(F46),""))),IF(G46=0,"",CONCATENATE("(OH2)",IF(G46&gt;1,VALUE(G46),""))))),"]",IF(M46="","",IF(J46&gt;1,(CONCATENATE(VALUE(J46),"+")),"+")))),"")</f>
        <v/>
      </c>
    </row>
    <row r="47" s="4" customFormat="true" ht="14.05" hidden="false" customHeight="false" outlineLevel="0" collapsed="false">
      <c r="A47" s="5" t="n">
        <v>6</v>
      </c>
      <c r="B47" s="5" t="n">
        <v>0</v>
      </c>
      <c r="C47" s="5" t="n">
        <v>0</v>
      </c>
      <c r="D47" s="5" t="n">
        <v>4</v>
      </c>
      <c r="E47" s="5" t="n">
        <v>0</v>
      </c>
      <c r="F47" s="5" t="n">
        <v>1</v>
      </c>
      <c r="G47" s="5" t="n">
        <v>17</v>
      </c>
      <c r="H47" s="5" t="n">
        <v>0</v>
      </c>
      <c r="I47" s="5" t="n">
        <v>431</v>
      </c>
      <c r="J47" s="5" t="n">
        <v>11</v>
      </c>
      <c r="K47" s="6" t="n">
        <v>39.1818181818182</v>
      </c>
      <c r="L47" s="7" t="n">
        <v>39.1818181818182</v>
      </c>
      <c r="M47" s="5" t="str">
        <f aca="false">IF(K47="no cation","",IF(L47="","non-candidate",IF(J47&gt;1,"","Y")))</f>
        <v/>
      </c>
      <c r="N47" s="5" t="str">
        <f aca="false">IF(M47="","",IF(B47&gt;0,U47,CONCATENATE("[",IF(M47="","",CONCATENATE("Al",IF(C47+(D47*(1+(C47*3)))&gt;1,VALUE(C47+(D47*(1+(C47*3)))),""),CONCATENATE(IF((E47*(1+(C47*3)))+(C47*H47)&gt;0," O",""),IF((E47*(1+(C47*3)))+(C47*H47)&gt;1,VALUE((E47*(1+(C47*3)))+(C47*H47)),"")),IF(F47=0,"",CONCATENATE("(OH)",IF((F47*(1+(C47*3)))+(C47*(4-H47))&gt;1,VALUE((F47*(1+(C47*3)))+(C47*(4-H47))),""))),IF(G47=0,"",CONCATENATE("(OH2)",IF(G47&gt;1,VALUE(G47),""))))),"]",IF(M47="","",IF(J47&gt;1,(CONCATENATE(VALUE(J47),"+")),"+")))))</f>
        <v/>
      </c>
      <c r="O47" s="5" t="str">
        <f aca="false">IF(B47&gt;0,"",IF(C47=0,CONCATENATE("[",CONCATENATE("Al",IF(D47&gt;1,VALUE(D47),""),IF(E47=0,"",CONCATENATE(" O",IF(E47&gt;1,VALUE(E47),""))),IF(F47=0,"",CONCATENATE("(OH)",IF(F47&gt;1,VALUE(F47),""))),IF(G47=0,"",CONCATENATE("(OH2)",IF(G47&gt;1,VALUE(G47),"")))),"]",IF(J47&gt;1,(CONCATENATE(VALUE(J47),"+")),"+")),CONCATENATE("[",S47,IF(P47&gt;1,VALUE(P47),""),IF((D47*3)&gt;((E47*2)+F47),"+","")," ]",VALUE(4)," ",T47,IF(H47&gt;0,VALUE(H47+1),""),"-"," ")))</f>
        <v>[Al4(OH)(OH2)17]11+</v>
      </c>
      <c r="P47" s="5" t="str">
        <f aca="false">IF(C47&lt;1,"",(IF((3*D47)-(2*E47)-F47&gt;0, (3*D47)-(2*E47)-F47, 0)))</f>
        <v/>
      </c>
      <c r="Q47" s="5" t="str">
        <f aca="false">IF(C47&lt;1,"",(27*D47)+(16*(E47+F47+G47))+(F47+(G47*2)))</f>
        <v/>
      </c>
      <c r="R47" s="5" t="str">
        <f aca="false">IF(C47&lt;1,"",27+(16*(H47+(4-H47)))+(4-H47))</f>
        <v/>
      </c>
      <c r="S47" s="5" t="str">
        <f aca="false">CONCATENATE("[",CONCATENATE("Al",IF(D47&gt;1,VALUE(D47),""),IF(E47=0,"",CONCATENATE(" O",IF(E47&gt;1,VALUE(E47),""))),IF(F47=0,"",CONCATENATE("(OH)",IF(F47&gt;1,VALUE(F47),""))),IF(G47=0,"",CONCATENATE("(OH2)",IF(G47&gt;1,VALUE(G47),"")))),"]")</f>
        <v>[Al4(OH)(OH2)17]</v>
      </c>
      <c r="T47" s="5" t="str">
        <f aca="false">CONCATENATE("[",CONCATENATE("Al",IF(H47=0,"",CONCATENATE("O",IF(H47&gt;1,VALUE(H47),""))),CONCATENATE(IF((4-H47)&gt;0,"(OH)",""),IF((4-H47)&gt;1,VALUE(4-H47),""))),"]")</f>
        <v>[Al(OH)4]</v>
      </c>
      <c r="U47" s="5" t="str">
        <f aca="false">IF(B47&gt;0,IF(M47="","",CONCATENATE("[",IF(M47="","",CONCATENATE("Al",IF(D47&gt;1,VALUE(D47),""),IF(E47=0,"",CONCATENATE(" O",IF(E47&gt;1,VALUE(E47),""))),IF(F47=0,"",CONCATENATE("(OH)",IF(F47&gt;1,VALUE(F47),""))),IF(G47=0,"",CONCATENATE("(OH2)",IF(G47&gt;1,VALUE(G47),""))))),"]",IF(M47="","",IF(J47&gt;1,(CONCATENATE(VALUE(J47),"+")),"+")))),"")</f>
        <v/>
      </c>
    </row>
    <row r="48" s="4" customFormat="true" ht="14.05" hidden="false" customHeight="false" outlineLevel="0" collapsed="false">
      <c r="A48" s="5" t="n">
        <v>6</v>
      </c>
      <c r="B48" s="5" t="n">
        <v>0</v>
      </c>
      <c r="C48" s="5" t="n">
        <v>0</v>
      </c>
      <c r="D48" s="5" t="n">
        <v>6</v>
      </c>
      <c r="E48" s="5" t="n">
        <v>0</v>
      </c>
      <c r="F48" s="5" t="n">
        <v>2</v>
      </c>
      <c r="G48" s="5" t="n">
        <v>24</v>
      </c>
      <c r="H48" s="5" t="n">
        <v>0</v>
      </c>
      <c r="I48" s="5" t="n">
        <v>628</v>
      </c>
      <c r="J48" s="5" t="n">
        <v>16</v>
      </c>
      <c r="K48" s="6" t="n">
        <v>39.25</v>
      </c>
      <c r="L48" s="7" t="n">
        <v>39.25</v>
      </c>
      <c r="M48" s="5" t="str">
        <f aca="false">IF(K48="no cation","",IF(L48="","non-candidate",IF(J48&gt;1,"","Y")))</f>
        <v/>
      </c>
      <c r="N48" s="5" t="str">
        <f aca="false">IF(M48="","",IF(B48&gt;0,U48,CONCATENATE("[",IF(M48="","",CONCATENATE("Al",IF(C48+(D48*(1+(C48*3)))&gt;1,VALUE(C48+(D48*(1+(C48*3)))),""),CONCATENATE(IF((E48*(1+(C48*3)))+(C48*H48)&gt;0," O",""),IF((E48*(1+(C48*3)))+(C48*H48)&gt;1,VALUE((E48*(1+(C48*3)))+(C48*H48)),"")),IF(F48=0,"",CONCATENATE("(OH)",IF((F48*(1+(C48*3)))+(C48*(4-H48))&gt;1,VALUE((F48*(1+(C48*3)))+(C48*(4-H48))),""))),IF(G48=0,"",CONCATENATE("(OH2)",IF(G48&gt;1,VALUE(G48),""))))),"]",IF(M48="","",IF(J48&gt;1,(CONCATENATE(VALUE(J48),"+")),"+")))))</f>
        <v/>
      </c>
      <c r="O48" s="5" t="str">
        <f aca="false">IF(B48&gt;0,"",IF(C48=0,CONCATENATE("[",CONCATENATE("Al",IF(D48&gt;1,VALUE(D48),""),IF(E48=0,"",CONCATENATE(" O",IF(E48&gt;1,VALUE(E48),""))),IF(F48=0,"",CONCATENATE("(OH)",IF(F48&gt;1,VALUE(F48),""))),IF(G48=0,"",CONCATENATE("(OH2)",IF(G48&gt;1,VALUE(G48),"")))),"]",IF(J48&gt;1,(CONCATENATE(VALUE(J48),"+")),"+")),CONCATENATE("[",S48,IF(P48&gt;1,VALUE(P48),""),IF((D48*3)&gt;((E48*2)+F48),"+","")," ]",VALUE(4)," ",T48,IF(H48&gt;0,VALUE(H48+1),""),"-"," ")))</f>
        <v>[Al6(OH)2(OH2)24]16+</v>
      </c>
      <c r="P48" s="5" t="str">
        <f aca="false">IF(C48&lt;1,"",(IF((3*D48)-(2*E48)-F48&gt;0, (3*D48)-(2*E48)-F48, 0)))</f>
        <v/>
      </c>
      <c r="Q48" s="5" t="str">
        <f aca="false">IF(C48&lt;1,"",(27*D48)+(16*(E48+F48+G48))+(F48+(G48*2)))</f>
        <v/>
      </c>
      <c r="R48" s="5" t="str">
        <f aca="false">IF(C48&lt;1,"",27+(16*(H48+(4-H48)))+(4-H48))</f>
        <v/>
      </c>
      <c r="S48" s="5" t="str">
        <f aca="false">CONCATENATE("[",CONCATENATE("Al",IF(D48&gt;1,VALUE(D48),""),IF(E48=0,"",CONCATENATE(" O",IF(E48&gt;1,VALUE(E48),""))),IF(F48=0,"",CONCATENATE("(OH)",IF(F48&gt;1,VALUE(F48),""))),IF(G48=0,"",CONCATENATE("(OH2)",IF(G48&gt;1,VALUE(G48),"")))),"]")</f>
        <v>[Al6(OH)2(OH2)24]</v>
      </c>
      <c r="T48" s="5" t="str">
        <f aca="false">CONCATENATE("[",CONCATENATE("Al",IF(H48=0,"",CONCATENATE("O",IF(H48&gt;1,VALUE(H48),""))),CONCATENATE(IF((4-H48)&gt;0,"(OH)",""),IF((4-H48)&gt;1,VALUE(4-H48),""))),"]")</f>
        <v>[Al(OH)4]</v>
      </c>
      <c r="U48" s="5" t="str">
        <f aca="false">IF(B48&gt;0,IF(M48="","",CONCATENATE("[",IF(M48="","",CONCATENATE("Al",IF(D48&gt;1,VALUE(D48),""),IF(E48=0,"",CONCATENATE(" O",IF(E48&gt;1,VALUE(E48),""))),IF(F48=0,"",CONCATENATE("(OH)",IF(F48&gt;1,VALUE(F48),""))),IF(G48=0,"",CONCATENATE("(OH2)",IF(G48&gt;1,VALUE(G48),""))))),"]",IF(M48="","",IF(J48&gt;1,(CONCATENATE(VALUE(J48),"+")),"+")))),"")</f>
        <v/>
      </c>
    </row>
    <row r="49" s="4" customFormat="true" ht="14.05" hidden="false" customHeight="false" outlineLevel="0" collapsed="false">
      <c r="A49" s="5" t="n">
        <v>4</v>
      </c>
      <c r="B49" s="5" t="n">
        <v>0</v>
      </c>
      <c r="C49" s="5" t="n">
        <v>0</v>
      </c>
      <c r="D49" s="5" t="n">
        <v>2</v>
      </c>
      <c r="E49" s="5" t="n">
        <v>0</v>
      </c>
      <c r="F49" s="5" t="n">
        <v>2</v>
      </c>
      <c r="G49" s="5" t="n">
        <v>4</v>
      </c>
      <c r="H49" s="5" t="n">
        <v>0</v>
      </c>
      <c r="I49" s="5" t="n">
        <v>160</v>
      </c>
      <c r="J49" s="5" t="n">
        <v>4</v>
      </c>
      <c r="K49" s="6" t="n">
        <v>40</v>
      </c>
      <c r="L49" s="7" t="n">
        <v>40</v>
      </c>
      <c r="M49" s="5" t="str">
        <f aca="false">IF(K49="no cation","",IF(L49="","non-candidate",IF(J49&gt;1,"","Y")))</f>
        <v/>
      </c>
      <c r="N49" s="5" t="str">
        <f aca="false">IF(M49="","",IF(B49&gt;0,U49,CONCATENATE("[",IF(M49="","",CONCATENATE("Al",IF(C49+(D49*(1+(C49*3)))&gt;1,VALUE(C49+(D49*(1+(C49*3)))),""),CONCATENATE(IF((E49*(1+(C49*3)))+(C49*H49)&gt;0," O",""),IF((E49*(1+(C49*3)))+(C49*H49)&gt;1,VALUE((E49*(1+(C49*3)))+(C49*H49)),"")),IF(F49=0,"",CONCATENATE("(OH)",IF((F49*(1+(C49*3)))+(C49*(4-H49))&gt;1,VALUE((F49*(1+(C49*3)))+(C49*(4-H49))),""))),IF(G49=0,"",CONCATENATE("(OH2)",IF(G49&gt;1,VALUE(G49),""))))),"]",IF(M49="","",IF(J49&gt;1,(CONCATENATE(VALUE(J49),"+")),"+")))))</f>
        <v/>
      </c>
      <c r="O49" s="5" t="str">
        <f aca="false">IF(B49&gt;0,"",IF(C49=0,CONCATENATE("[",CONCATENATE("Al",IF(D49&gt;1,VALUE(D49),""),IF(E49=0,"",CONCATENATE(" O",IF(E49&gt;1,VALUE(E49),""))),IF(F49=0,"",CONCATENATE("(OH)",IF(F49&gt;1,VALUE(F49),""))),IF(G49=0,"",CONCATENATE("(OH2)",IF(G49&gt;1,VALUE(G49),"")))),"]",IF(J49&gt;1,(CONCATENATE(VALUE(J49),"+")),"+")),CONCATENATE("[",S49,IF(P49&gt;1,VALUE(P49),""),IF((D49*3)&gt;((E49*2)+F49),"+","")," ]",VALUE(4)," ",T49,IF(H49&gt;0,VALUE(H49+1),""),"-"," ")))</f>
        <v>[Al2(OH)2(OH2)4]4+</v>
      </c>
      <c r="P49" s="5" t="str">
        <f aca="false">IF(C49&lt;1,"",(IF((3*D49)-(2*E49)-F49&gt;0, (3*D49)-(2*E49)-F49, 0)))</f>
        <v/>
      </c>
      <c r="Q49" s="5" t="str">
        <f aca="false">IF(C49&lt;1,"",(27*D49)+(16*(E49+F49+G49))+(F49+(G49*2)))</f>
        <v/>
      </c>
      <c r="R49" s="5" t="str">
        <f aca="false">IF(C49&lt;1,"",27+(16*(H49+(4-H49)))+(4-H49))</f>
        <v/>
      </c>
      <c r="S49" s="5" t="str">
        <f aca="false">CONCATENATE("[",CONCATENATE("Al",IF(D49&gt;1,VALUE(D49),""),IF(E49=0,"",CONCATENATE(" O",IF(E49&gt;1,VALUE(E49),""))),IF(F49=0,"",CONCATENATE("(OH)",IF(F49&gt;1,VALUE(F49),""))),IF(G49=0,"",CONCATENATE("(OH2)",IF(G49&gt;1,VALUE(G49),"")))),"]")</f>
        <v>[Al2(OH)2(OH2)4]</v>
      </c>
      <c r="T49" s="5" t="str">
        <f aca="false">CONCATENATE("[",CONCATENATE("Al",IF(H49=0,"",CONCATENATE("O",IF(H49&gt;1,VALUE(H49),""))),CONCATENATE(IF((4-H49)&gt;0,"(OH)",""),IF((4-H49)&gt;1,VALUE(4-H49),""))),"]")</f>
        <v>[Al(OH)4]</v>
      </c>
      <c r="U49" s="5" t="str">
        <f aca="false">IF(B49&gt;0,IF(M49="","",CONCATENATE("[",IF(M49="","",CONCATENATE("Al",IF(D49&gt;1,VALUE(D49),""),IF(E49=0,"",CONCATENATE(" O",IF(E49&gt;1,VALUE(E49),""))),IF(F49=0,"",CONCATENATE("(OH)",IF(F49&gt;1,VALUE(F49),""))),IF(G49=0,"",CONCATENATE("(OH2)",IF(G49&gt;1,VALUE(G49),""))))),"]",IF(M49="","",IF(J49&gt;1,(CONCATENATE(VALUE(J49),"+")),"+")))),"")</f>
        <v/>
      </c>
    </row>
    <row r="50" s="4" customFormat="true" ht="14.05" hidden="false" customHeight="false" outlineLevel="0" collapsed="false">
      <c r="A50" s="5" t="n">
        <v>4</v>
      </c>
      <c r="B50" s="5" t="n">
        <v>0</v>
      </c>
      <c r="C50" s="5" t="n">
        <v>0</v>
      </c>
      <c r="D50" s="5" t="n">
        <v>4</v>
      </c>
      <c r="E50" s="5" t="n">
        <v>0</v>
      </c>
      <c r="F50" s="5" t="n">
        <v>5</v>
      </c>
      <c r="G50" s="5" t="n">
        <v>5</v>
      </c>
      <c r="H50" s="5" t="n">
        <v>0</v>
      </c>
      <c r="I50" s="5" t="n">
        <v>283</v>
      </c>
      <c r="J50" s="5" t="n">
        <v>7</v>
      </c>
      <c r="K50" s="6" t="n">
        <v>40.4285714285714</v>
      </c>
      <c r="L50" s="7" t="n">
        <v>40.4285714285714</v>
      </c>
      <c r="M50" s="5" t="str">
        <f aca="false">IF(K50="no cation","",IF(L50="","non-candidate",IF(J50&gt;1,"","Y")))</f>
        <v/>
      </c>
      <c r="N50" s="5" t="str">
        <f aca="false">IF(M50="","",IF(B50&gt;0,U50,CONCATENATE("[",IF(M50="","",CONCATENATE("Al",IF(C50+(D50*(1+(C50*3)))&gt;1,VALUE(C50+(D50*(1+(C50*3)))),""),CONCATENATE(IF((E50*(1+(C50*3)))+(C50*H50)&gt;0," O",""),IF((E50*(1+(C50*3)))+(C50*H50)&gt;1,VALUE((E50*(1+(C50*3)))+(C50*H50)),"")),IF(F50=0,"",CONCATENATE("(OH)",IF((F50*(1+(C50*3)))+(C50*(4-H50))&gt;1,VALUE((F50*(1+(C50*3)))+(C50*(4-H50))),""))),IF(G50=0,"",CONCATENATE("(OH2)",IF(G50&gt;1,VALUE(G50),""))))),"]",IF(M50="","",IF(J50&gt;1,(CONCATENATE(VALUE(J50),"+")),"+")))))</f>
        <v/>
      </c>
      <c r="O50" s="5" t="str">
        <f aca="false">IF(B50&gt;0,"",IF(C50=0,CONCATENATE("[",CONCATENATE("Al",IF(D50&gt;1,VALUE(D50),""),IF(E50=0,"",CONCATENATE(" O",IF(E50&gt;1,VALUE(E50),""))),IF(F50=0,"",CONCATENATE("(OH)",IF(F50&gt;1,VALUE(F50),""))),IF(G50=0,"",CONCATENATE("(OH2)",IF(G50&gt;1,VALUE(G50),"")))),"]",IF(J50&gt;1,(CONCATENATE(VALUE(J50),"+")),"+")),CONCATENATE("[",S50,IF(P50&gt;1,VALUE(P50),""),IF((D50*3)&gt;((E50*2)+F50),"+","")," ]",VALUE(4)," ",T50,IF(H50&gt;0,VALUE(H50+1),""),"-"," ")))</f>
        <v>[Al4(OH)5(OH2)5]7+</v>
      </c>
      <c r="P50" s="5" t="str">
        <f aca="false">IF(C50&lt;1,"",(IF((3*D50)-(2*E50)-F50&gt;0, (3*D50)-(2*E50)-F50, 0)))</f>
        <v/>
      </c>
      <c r="Q50" s="5" t="str">
        <f aca="false">IF(C50&lt;1,"",(27*D50)+(16*(E50+F50+G50))+(F50+(G50*2)))</f>
        <v/>
      </c>
      <c r="R50" s="5" t="str">
        <f aca="false">IF(C50&lt;1,"",27+(16*(H50+(4-H50)))+(4-H50))</f>
        <v/>
      </c>
      <c r="S50" s="5" t="str">
        <f aca="false">CONCATENATE("[",CONCATENATE("Al",IF(D50&gt;1,VALUE(D50),""),IF(E50=0,"",CONCATENATE(" O",IF(E50&gt;1,VALUE(E50),""))),IF(F50=0,"",CONCATENATE("(OH)",IF(F50&gt;1,VALUE(F50),""))),IF(G50=0,"",CONCATENATE("(OH2)",IF(G50&gt;1,VALUE(G50),"")))),"]")</f>
        <v>[Al4(OH)5(OH2)5]</v>
      </c>
      <c r="T50" s="5" t="str">
        <f aca="false">CONCATENATE("[",CONCATENATE("Al",IF(H50=0,"",CONCATENATE("O",IF(H50&gt;1,VALUE(H50),""))),CONCATENATE(IF((4-H50)&gt;0,"(OH)",""),IF((4-H50)&gt;1,VALUE(4-H50),""))),"]")</f>
        <v>[Al(OH)4]</v>
      </c>
      <c r="U50" s="5" t="str">
        <f aca="false">IF(B50&gt;0,IF(M50="","",CONCATENATE("[",IF(M50="","",CONCATENATE("Al",IF(D50&gt;1,VALUE(D50),""),IF(E50=0,"",CONCATENATE(" O",IF(E50&gt;1,VALUE(E50),""))),IF(F50=0,"",CONCATENATE("(OH)",IF(F50&gt;1,VALUE(F50),""))),IF(G50=0,"",CONCATENATE("(OH2)",IF(G50&gt;1,VALUE(G50),""))))),"]",IF(M50="","",IF(J50&gt;1,(CONCATENATE(VALUE(J50),"+")),"+")))),"")</f>
        <v/>
      </c>
    </row>
    <row r="51" s="4" customFormat="true" ht="14.05" hidden="false" customHeight="false" outlineLevel="0" collapsed="false">
      <c r="A51" s="5" t="n">
        <v>4</v>
      </c>
      <c r="B51" s="5" t="n">
        <v>0</v>
      </c>
      <c r="C51" s="5" t="n">
        <v>0</v>
      </c>
      <c r="D51" s="5" t="n">
        <v>4</v>
      </c>
      <c r="E51" s="5" t="n">
        <v>2</v>
      </c>
      <c r="F51" s="5" t="n">
        <v>1</v>
      </c>
      <c r="G51" s="5" t="n">
        <v>7</v>
      </c>
      <c r="H51" s="5" t="n">
        <v>0</v>
      </c>
      <c r="I51" s="5" t="n">
        <v>283</v>
      </c>
      <c r="J51" s="5" t="n">
        <v>7</v>
      </c>
      <c r="K51" s="6" t="n">
        <v>40.4285714285714</v>
      </c>
      <c r="L51" s="7" t="n">
        <v>40.4285714285714</v>
      </c>
      <c r="M51" s="5" t="str">
        <f aca="false">IF(K51="no cation","",IF(L51="","non-candidate",IF(J51&gt;1,"","Y")))</f>
        <v/>
      </c>
      <c r="N51" s="5" t="str">
        <f aca="false">IF(M51="","",IF(B51&gt;0,U51,CONCATENATE("[",IF(M51="","",CONCATENATE("Al",IF(C51+(D51*(1+(C51*3)))&gt;1,VALUE(C51+(D51*(1+(C51*3)))),""),CONCATENATE(IF((E51*(1+(C51*3)))+(C51*H51)&gt;0," O",""),IF((E51*(1+(C51*3)))+(C51*H51)&gt;1,VALUE((E51*(1+(C51*3)))+(C51*H51)),"")),IF(F51=0,"",CONCATENATE("(OH)",IF((F51*(1+(C51*3)))+(C51*(4-H51))&gt;1,VALUE((F51*(1+(C51*3)))+(C51*(4-H51))),""))),IF(G51=0,"",CONCATENATE("(OH2)",IF(G51&gt;1,VALUE(G51),""))))),"]",IF(M51="","",IF(J51&gt;1,(CONCATENATE(VALUE(J51),"+")),"+")))))</f>
        <v/>
      </c>
      <c r="O51" s="5" t="str">
        <f aca="false">IF(B51&gt;0,"",IF(C51=0,CONCATENATE("[",CONCATENATE("Al",IF(D51&gt;1,VALUE(D51),""),IF(E51=0,"",CONCATENATE(" O",IF(E51&gt;1,VALUE(E51),""))),IF(F51=0,"",CONCATENATE("(OH)",IF(F51&gt;1,VALUE(F51),""))),IF(G51=0,"",CONCATENATE("(OH2)",IF(G51&gt;1,VALUE(G51),"")))),"]",IF(J51&gt;1,(CONCATENATE(VALUE(J51),"+")),"+")),CONCATENATE("[",S51,IF(P51&gt;1,VALUE(P51),""),IF((D51*3)&gt;((E51*2)+F51),"+","")," ]",VALUE(4)," ",T51,IF(H51&gt;0,VALUE(H51+1),""),"-"," ")))</f>
        <v>[Al4 O2(OH)(OH2)7]7+</v>
      </c>
      <c r="P51" s="5" t="str">
        <f aca="false">IF(C51&lt;1,"",(IF((3*D51)-(2*E51)-F51&gt;0, (3*D51)-(2*E51)-F51, 0)))</f>
        <v/>
      </c>
      <c r="Q51" s="5" t="str">
        <f aca="false">IF(C51&lt;1,"",(27*D51)+(16*(E51+F51+G51))+(F51+(G51*2)))</f>
        <v/>
      </c>
      <c r="R51" s="5" t="str">
        <f aca="false">IF(C51&lt;1,"",27+(16*(H51+(4-H51)))+(4-H51))</f>
        <v/>
      </c>
      <c r="S51" s="5" t="str">
        <f aca="false">CONCATENATE("[",CONCATENATE("Al",IF(D51&gt;1,VALUE(D51),""),IF(E51=0,"",CONCATENATE(" O",IF(E51&gt;1,VALUE(E51),""))),IF(F51=0,"",CONCATENATE("(OH)",IF(F51&gt;1,VALUE(F51),""))),IF(G51=0,"",CONCATENATE("(OH2)",IF(G51&gt;1,VALUE(G51),"")))),"]")</f>
        <v>[Al4 O2(OH)(OH2)7]</v>
      </c>
      <c r="T51" s="5" t="str">
        <f aca="false">CONCATENATE("[",CONCATENATE("Al",IF(H51=0,"",CONCATENATE("O",IF(H51&gt;1,VALUE(H51),""))),CONCATENATE(IF((4-H51)&gt;0,"(OH)",""),IF((4-H51)&gt;1,VALUE(4-H51),""))),"]")</f>
        <v>[Al(OH)4]</v>
      </c>
      <c r="U51" s="5" t="str">
        <f aca="false">IF(B51&gt;0,IF(M51="","",CONCATENATE("[",IF(M51="","",CONCATENATE("Al",IF(D51&gt;1,VALUE(D51),""),IF(E51=0,"",CONCATENATE(" O",IF(E51&gt;1,VALUE(E51),""))),IF(F51=0,"",CONCATENATE("(OH)",IF(F51&gt;1,VALUE(F51),""))),IF(G51=0,"",CONCATENATE("(OH2)",IF(G51&gt;1,VALUE(G51),""))))),"]",IF(M51="","",IF(J51&gt;1,(CONCATENATE(VALUE(J51),"+")),"+")))),"")</f>
        <v/>
      </c>
    </row>
    <row r="52" s="4" customFormat="true" ht="14.05" hidden="false" customHeight="false" outlineLevel="0" collapsed="false">
      <c r="A52" s="5" t="n">
        <v>4</v>
      </c>
      <c r="B52" s="5" t="n">
        <v>0</v>
      </c>
      <c r="C52" s="5" t="n">
        <v>0</v>
      </c>
      <c r="D52" s="5" t="n">
        <v>6</v>
      </c>
      <c r="E52" s="5" t="n">
        <v>0</v>
      </c>
      <c r="F52" s="5" t="n">
        <v>8</v>
      </c>
      <c r="G52" s="5" t="n">
        <v>6</v>
      </c>
      <c r="H52" s="5" t="n">
        <v>0</v>
      </c>
      <c r="I52" s="5" t="n">
        <v>406</v>
      </c>
      <c r="J52" s="5" t="n">
        <v>10</v>
      </c>
      <c r="K52" s="6" t="n">
        <v>40.6</v>
      </c>
      <c r="L52" s="7" t="n">
        <v>40.6</v>
      </c>
      <c r="M52" s="5" t="str">
        <f aca="false">IF(K52="no cation","",IF(L52="","non-candidate",IF(J52&gt;1,"","Y")))</f>
        <v/>
      </c>
      <c r="N52" s="5" t="str">
        <f aca="false">IF(M52="","",IF(B52&gt;0,U52,CONCATENATE("[",IF(M52="","",CONCATENATE("Al",IF(C52+(D52*(1+(C52*3)))&gt;1,VALUE(C52+(D52*(1+(C52*3)))),""),CONCATENATE(IF((E52*(1+(C52*3)))+(C52*H52)&gt;0," O",""),IF((E52*(1+(C52*3)))+(C52*H52)&gt;1,VALUE((E52*(1+(C52*3)))+(C52*H52)),"")),IF(F52=0,"",CONCATENATE("(OH)",IF((F52*(1+(C52*3)))+(C52*(4-H52))&gt;1,VALUE((F52*(1+(C52*3)))+(C52*(4-H52))),""))),IF(G52=0,"",CONCATENATE("(OH2)",IF(G52&gt;1,VALUE(G52),""))))),"]",IF(M52="","",IF(J52&gt;1,(CONCATENATE(VALUE(J52),"+")),"+")))))</f>
        <v/>
      </c>
      <c r="O52" s="5" t="str">
        <f aca="false">IF(B52&gt;0,"",IF(C52=0,CONCATENATE("[",CONCATENATE("Al",IF(D52&gt;1,VALUE(D52),""),IF(E52=0,"",CONCATENATE(" O",IF(E52&gt;1,VALUE(E52),""))),IF(F52=0,"",CONCATENATE("(OH)",IF(F52&gt;1,VALUE(F52),""))),IF(G52=0,"",CONCATENATE("(OH2)",IF(G52&gt;1,VALUE(G52),"")))),"]",IF(J52&gt;1,(CONCATENATE(VALUE(J52),"+")),"+")),CONCATENATE("[",S52,IF(P52&gt;1,VALUE(P52),""),IF((D52*3)&gt;((E52*2)+F52),"+","")," ]",VALUE(4)," ",T52,IF(H52&gt;0,VALUE(H52+1),""),"-"," ")))</f>
        <v>[Al6(OH)8(OH2)6]10+</v>
      </c>
      <c r="P52" s="5" t="str">
        <f aca="false">IF(C52&lt;1,"",(IF((3*D52)-(2*E52)-F52&gt;0, (3*D52)-(2*E52)-F52, 0)))</f>
        <v/>
      </c>
      <c r="Q52" s="5" t="str">
        <f aca="false">IF(C52&lt;1,"",(27*D52)+(16*(E52+F52+G52))+(F52+(G52*2)))</f>
        <v/>
      </c>
      <c r="R52" s="5" t="str">
        <f aca="false">IF(C52&lt;1,"",27+(16*(H52+(4-H52)))+(4-H52))</f>
        <v/>
      </c>
      <c r="S52" s="5" t="str">
        <f aca="false">CONCATENATE("[",CONCATENATE("Al",IF(D52&gt;1,VALUE(D52),""),IF(E52=0,"",CONCATENATE(" O",IF(E52&gt;1,VALUE(E52),""))),IF(F52=0,"",CONCATENATE("(OH)",IF(F52&gt;1,VALUE(F52),""))),IF(G52=0,"",CONCATENATE("(OH2)",IF(G52&gt;1,VALUE(G52),"")))),"]")</f>
        <v>[Al6(OH)8(OH2)6]</v>
      </c>
      <c r="T52" s="5" t="str">
        <f aca="false">CONCATENATE("[",CONCATENATE("Al",IF(H52=0,"",CONCATENATE("O",IF(H52&gt;1,VALUE(H52),""))),CONCATENATE(IF((4-H52)&gt;0,"(OH)",""),IF((4-H52)&gt;1,VALUE(4-H52),""))),"]")</f>
        <v>[Al(OH)4]</v>
      </c>
      <c r="U52" s="5" t="str">
        <f aca="false">IF(B52&gt;0,IF(M52="","",CONCATENATE("[",IF(M52="","",CONCATENATE("Al",IF(D52&gt;1,VALUE(D52),""),IF(E52=0,"",CONCATENATE(" O",IF(E52&gt;1,VALUE(E52),""))),IF(F52=0,"",CONCATENATE("(OH)",IF(F52&gt;1,VALUE(F52),""))),IF(G52=0,"",CONCATENATE("(OH2)",IF(G52&gt;1,VALUE(G52),""))))),"]",IF(M52="","",IF(J52&gt;1,(CONCATENATE(VALUE(J52),"+")),"+")))),"")</f>
        <v/>
      </c>
    </row>
    <row r="53" s="4" customFormat="true" ht="14.05" hidden="false" customHeight="false" outlineLevel="0" collapsed="false">
      <c r="A53" s="5" t="n">
        <v>4</v>
      </c>
      <c r="B53" s="5" t="n">
        <v>0</v>
      </c>
      <c r="C53" s="5" t="n">
        <v>0</v>
      </c>
      <c r="D53" s="5" t="n">
        <v>6</v>
      </c>
      <c r="E53" s="5" t="n">
        <v>2</v>
      </c>
      <c r="F53" s="5" t="n">
        <v>4</v>
      </c>
      <c r="G53" s="5" t="n">
        <v>8</v>
      </c>
      <c r="H53" s="5" t="n">
        <v>0</v>
      </c>
      <c r="I53" s="5" t="n">
        <v>406</v>
      </c>
      <c r="J53" s="5" t="n">
        <v>10</v>
      </c>
      <c r="K53" s="6" t="n">
        <v>40.6</v>
      </c>
      <c r="L53" s="7" t="n">
        <v>40.6</v>
      </c>
      <c r="M53" s="5" t="str">
        <f aca="false">IF(K53="no cation","",IF(L53="","non-candidate",IF(J53&gt;1,"","Y")))</f>
        <v/>
      </c>
      <c r="N53" s="5" t="str">
        <f aca="false">IF(M53="","",IF(B53&gt;0,U53,CONCATENATE("[",IF(M53="","",CONCATENATE("Al",IF(C53+(D53*(1+(C53*3)))&gt;1,VALUE(C53+(D53*(1+(C53*3)))),""),CONCATENATE(IF((E53*(1+(C53*3)))+(C53*H53)&gt;0," O",""),IF((E53*(1+(C53*3)))+(C53*H53)&gt;1,VALUE((E53*(1+(C53*3)))+(C53*H53)),"")),IF(F53=0,"",CONCATENATE("(OH)",IF((F53*(1+(C53*3)))+(C53*(4-H53))&gt;1,VALUE((F53*(1+(C53*3)))+(C53*(4-H53))),""))),IF(G53=0,"",CONCATENATE("(OH2)",IF(G53&gt;1,VALUE(G53),""))))),"]",IF(M53="","",IF(J53&gt;1,(CONCATENATE(VALUE(J53),"+")),"+")))))</f>
        <v/>
      </c>
      <c r="O53" s="5" t="str">
        <f aca="false">IF(B53&gt;0,"",IF(C53=0,CONCATENATE("[",CONCATENATE("Al",IF(D53&gt;1,VALUE(D53),""),IF(E53=0,"",CONCATENATE(" O",IF(E53&gt;1,VALUE(E53),""))),IF(F53=0,"",CONCATENATE("(OH)",IF(F53&gt;1,VALUE(F53),""))),IF(G53=0,"",CONCATENATE("(OH2)",IF(G53&gt;1,VALUE(G53),"")))),"]",IF(J53&gt;1,(CONCATENATE(VALUE(J53),"+")),"+")),CONCATENATE("[",S53,IF(P53&gt;1,VALUE(P53),""),IF((D53*3)&gt;((E53*2)+F53),"+","")," ]",VALUE(4)," ",T53,IF(H53&gt;0,VALUE(H53+1),""),"-"," ")))</f>
        <v>[Al6 O2(OH)4(OH2)8]10+</v>
      </c>
      <c r="P53" s="5" t="str">
        <f aca="false">IF(C53&lt;1,"",(IF((3*D53)-(2*E53)-F53&gt;0, (3*D53)-(2*E53)-F53, 0)))</f>
        <v/>
      </c>
      <c r="Q53" s="5" t="str">
        <f aca="false">IF(C53&lt;1,"",(27*D53)+(16*(E53+F53+G53))+(F53+(G53*2)))</f>
        <v/>
      </c>
      <c r="R53" s="5" t="str">
        <f aca="false">IF(C53&lt;1,"",27+(16*(H53+(4-H53)))+(4-H53))</f>
        <v/>
      </c>
      <c r="S53" s="5" t="str">
        <f aca="false">CONCATENATE("[",CONCATENATE("Al",IF(D53&gt;1,VALUE(D53),""),IF(E53=0,"",CONCATENATE(" O",IF(E53&gt;1,VALUE(E53),""))),IF(F53=0,"",CONCATENATE("(OH)",IF(F53&gt;1,VALUE(F53),""))),IF(G53=0,"",CONCATENATE("(OH2)",IF(G53&gt;1,VALUE(G53),"")))),"]")</f>
        <v>[Al6 O2(OH)4(OH2)8]</v>
      </c>
      <c r="T53" s="5" t="str">
        <f aca="false">CONCATENATE("[",CONCATENATE("Al",IF(H53=0,"",CONCATENATE("O",IF(H53&gt;1,VALUE(H53),""))),CONCATENATE(IF((4-H53)&gt;0,"(OH)",""),IF((4-H53)&gt;1,VALUE(4-H53),""))),"]")</f>
        <v>[Al(OH)4]</v>
      </c>
      <c r="U53" s="5" t="str">
        <f aca="false">IF(B53&gt;0,IF(M53="","",CONCATENATE("[",IF(M53="","",CONCATENATE("Al",IF(D53&gt;1,VALUE(D53),""),IF(E53=0,"",CONCATENATE(" O",IF(E53&gt;1,VALUE(E53),""))),IF(F53=0,"",CONCATENATE("(OH)",IF(F53&gt;1,VALUE(F53),""))),IF(G53=0,"",CONCATENATE("(OH2)",IF(G53&gt;1,VALUE(G53),""))))),"]",IF(M53="","",IF(J53&gt;1,(CONCATENATE(VALUE(J53),"+")),"+")))),"")</f>
        <v/>
      </c>
    </row>
    <row r="54" s="4" customFormat="true" ht="14.05" hidden="false" customHeight="false" outlineLevel="0" collapsed="false">
      <c r="A54" s="5" t="n">
        <v>4</v>
      </c>
      <c r="B54" s="5" t="n">
        <v>0</v>
      </c>
      <c r="C54" s="5" t="n">
        <v>0</v>
      </c>
      <c r="D54" s="5" t="n">
        <v>6</v>
      </c>
      <c r="E54" s="5" t="n">
        <v>4</v>
      </c>
      <c r="F54" s="5" t="n">
        <v>0</v>
      </c>
      <c r="G54" s="5" t="n">
        <v>10</v>
      </c>
      <c r="H54" s="5" t="n">
        <v>0</v>
      </c>
      <c r="I54" s="5" t="n">
        <v>406</v>
      </c>
      <c r="J54" s="5" t="n">
        <v>10</v>
      </c>
      <c r="K54" s="6" t="n">
        <v>40.6</v>
      </c>
      <c r="L54" s="7" t="n">
        <v>40.6</v>
      </c>
      <c r="M54" s="5" t="str">
        <f aca="false">IF(K54="no cation","",IF(L54="","non-candidate",IF(J54&gt;1,"","Y")))</f>
        <v/>
      </c>
      <c r="N54" s="5" t="str">
        <f aca="false">IF(M54="","",IF(B54&gt;0,U54,CONCATENATE("[",IF(M54="","",CONCATENATE("Al",IF(C54+(D54*(1+(C54*3)))&gt;1,VALUE(C54+(D54*(1+(C54*3)))),""),CONCATENATE(IF((E54*(1+(C54*3)))+(C54*H54)&gt;0," O",""),IF((E54*(1+(C54*3)))+(C54*H54)&gt;1,VALUE((E54*(1+(C54*3)))+(C54*H54)),"")),IF(F54=0,"",CONCATENATE("(OH)",IF((F54*(1+(C54*3)))+(C54*(4-H54))&gt;1,VALUE((F54*(1+(C54*3)))+(C54*(4-H54))),""))),IF(G54=0,"",CONCATENATE("(OH2)",IF(G54&gt;1,VALUE(G54),""))))),"]",IF(M54="","",IF(J54&gt;1,(CONCATENATE(VALUE(J54),"+")),"+")))))</f>
        <v/>
      </c>
      <c r="O54" s="5" t="str">
        <f aca="false">IF(B54&gt;0,"",IF(C54=0,CONCATENATE("[",CONCATENATE("Al",IF(D54&gt;1,VALUE(D54),""),IF(E54=0,"",CONCATENATE(" O",IF(E54&gt;1,VALUE(E54),""))),IF(F54=0,"",CONCATENATE("(OH)",IF(F54&gt;1,VALUE(F54),""))),IF(G54=0,"",CONCATENATE("(OH2)",IF(G54&gt;1,VALUE(G54),"")))),"]",IF(J54&gt;1,(CONCATENATE(VALUE(J54),"+")),"+")),CONCATENATE("[",S54,IF(P54&gt;1,VALUE(P54),""),IF((D54*3)&gt;((E54*2)+F54),"+","")," ]",VALUE(4)," ",T54,IF(H54&gt;0,VALUE(H54+1),""),"-"," ")))</f>
        <v>[Al6 O4(OH2)10]10+</v>
      </c>
      <c r="P54" s="5" t="str">
        <f aca="false">IF(C54&lt;1,"",(IF((3*D54)-(2*E54)-F54&gt;0, (3*D54)-(2*E54)-F54, 0)))</f>
        <v/>
      </c>
      <c r="Q54" s="5" t="str">
        <f aca="false">IF(C54&lt;1,"",(27*D54)+(16*(E54+F54+G54))+(F54+(G54*2)))</f>
        <v/>
      </c>
      <c r="R54" s="5" t="str">
        <f aca="false">IF(C54&lt;1,"",27+(16*(H54+(4-H54)))+(4-H54))</f>
        <v/>
      </c>
      <c r="S54" s="5" t="str">
        <f aca="false">CONCATENATE("[",CONCATENATE("Al",IF(D54&gt;1,VALUE(D54),""),IF(E54=0,"",CONCATENATE(" O",IF(E54&gt;1,VALUE(E54),""))),IF(F54=0,"",CONCATENATE("(OH)",IF(F54&gt;1,VALUE(F54),""))),IF(G54=0,"",CONCATENATE("(OH2)",IF(G54&gt;1,VALUE(G54),"")))),"]")</f>
        <v>[Al6 O4(OH2)10]</v>
      </c>
      <c r="T54" s="5" t="str">
        <f aca="false">CONCATENATE("[",CONCATENATE("Al",IF(H54=0,"",CONCATENATE("O",IF(H54&gt;1,VALUE(H54),""))),CONCATENATE(IF((4-H54)&gt;0,"(OH)",""),IF((4-H54)&gt;1,VALUE(4-H54),""))),"]")</f>
        <v>[Al(OH)4]</v>
      </c>
      <c r="U54" s="5" t="str">
        <f aca="false">IF(B54&gt;0,IF(M54="","",CONCATENATE("[",IF(M54="","",CONCATENATE("Al",IF(D54&gt;1,VALUE(D54),""),IF(E54=0,"",CONCATENATE(" O",IF(E54&gt;1,VALUE(E54),""))),IF(F54=0,"",CONCATENATE("(OH)",IF(F54&gt;1,VALUE(F54),""))),IF(G54=0,"",CONCATENATE("(OH2)",IF(G54&gt;1,VALUE(G54),""))))),"]",IF(M54="","",IF(J54&gt;1,(CONCATENATE(VALUE(J54),"+")),"+")))),"")</f>
        <v/>
      </c>
    </row>
    <row r="55" s="4" customFormat="true" ht="14.05" hidden="false" customHeight="false" outlineLevel="0" collapsed="false">
      <c r="A55" s="5" t="n">
        <v>6</v>
      </c>
      <c r="B55" s="5" t="n">
        <v>0</v>
      </c>
      <c r="C55" s="5" t="n">
        <v>0</v>
      </c>
      <c r="D55" s="5" t="n">
        <v>5</v>
      </c>
      <c r="E55" s="5" t="n">
        <v>0</v>
      </c>
      <c r="F55" s="5" t="n">
        <v>2</v>
      </c>
      <c r="G55" s="5" t="n">
        <v>20</v>
      </c>
      <c r="H55" s="5" t="n">
        <v>0</v>
      </c>
      <c r="I55" s="5" t="n">
        <v>529</v>
      </c>
      <c r="J55" s="5" t="n">
        <v>13</v>
      </c>
      <c r="K55" s="6" t="n">
        <v>40.6923076923077</v>
      </c>
      <c r="L55" s="7" t="n">
        <v>40.6923076923077</v>
      </c>
      <c r="M55" s="5" t="str">
        <f aca="false">IF(K55="no cation","",IF(L55="","non-candidate",IF(J55&gt;1,"","Y")))</f>
        <v/>
      </c>
      <c r="N55" s="5" t="str">
        <f aca="false">IF(M55="","",IF(B55&gt;0,U55,CONCATENATE("[",IF(M55="","",CONCATENATE("Al",IF(C55+(D55*(1+(C55*3)))&gt;1,VALUE(C55+(D55*(1+(C55*3)))),""),CONCATENATE(IF((E55*(1+(C55*3)))+(C55*H55)&gt;0," O",""),IF((E55*(1+(C55*3)))+(C55*H55)&gt;1,VALUE((E55*(1+(C55*3)))+(C55*H55)),"")),IF(F55=0,"",CONCATENATE("(OH)",IF((F55*(1+(C55*3)))+(C55*(4-H55))&gt;1,VALUE((F55*(1+(C55*3)))+(C55*(4-H55))),""))),IF(G55=0,"",CONCATENATE("(OH2)",IF(G55&gt;1,VALUE(G55),""))))),"]",IF(M55="","",IF(J55&gt;1,(CONCATENATE(VALUE(J55),"+")),"+")))))</f>
        <v/>
      </c>
      <c r="O55" s="5" t="str">
        <f aca="false">IF(B55&gt;0,"",IF(C55=0,CONCATENATE("[",CONCATENATE("Al",IF(D55&gt;1,VALUE(D55),""),IF(E55=0,"",CONCATENATE(" O",IF(E55&gt;1,VALUE(E55),""))),IF(F55=0,"",CONCATENATE("(OH)",IF(F55&gt;1,VALUE(F55),""))),IF(G55=0,"",CONCATENATE("(OH2)",IF(G55&gt;1,VALUE(G55),"")))),"]",IF(J55&gt;1,(CONCATENATE(VALUE(J55),"+")),"+")),CONCATENATE("[",S55,IF(P55&gt;1,VALUE(P55),""),IF((D55*3)&gt;((E55*2)+F55),"+","")," ]",VALUE(4)," ",T55,IF(H55&gt;0,VALUE(H55+1),""),"-"," ")))</f>
        <v>[Al5(OH)2(OH2)20]13+</v>
      </c>
      <c r="P55" s="5" t="str">
        <f aca="false">IF(C55&lt;1,"",(IF((3*D55)-(2*E55)-F55&gt;0, (3*D55)-(2*E55)-F55, 0)))</f>
        <v/>
      </c>
      <c r="Q55" s="5" t="str">
        <f aca="false">IF(C55&lt;1,"",(27*D55)+(16*(E55+F55+G55))+(F55+(G55*2)))</f>
        <v/>
      </c>
      <c r="R55" s="5" t="str">
        <f aca="false">IF(C55&lt;1,"",27+(16*(H55+(4-H55)))+(4-H55))</f>
        <v/>
      </c>
      <c r="S55" s="5" t="str">
        <f aca="false">CONCATENATE("[",CONCATENATE("Al",IF(D55&gt;1,VALUE(D55),""),IF(E55=0,"",CONCATENATE(" O",IF(E55&gt;1,VALUE(E55),""))),IF(F55=0,"",CONCATENATE("(OH)",IF(F55&gt;1,VALUE(F55),""))),IF(G55=0,"",CONCATENATE("(OH2)",IF(G55&gt;1,VALUE(G55),"")))),"]")</f>
        <v>[Al5(OH)2(OH2)20]</v>
      </c>
      <c r="T55" s="5" t="str">
        <f aca="false">CONCATENATE("[",CONCATENATE("Al",IF(H55=0,"",CONCATENATE("O",IF(H55&gt;1,VALUE(H55),""))),CONCATENATE(IF((4-H55)&gt;0,"(OH)",""),IF((4-H55)&gt;1,VALUE(4-H55),""))),"]")</f>
        <v>[Al(OH)4]</v>
      </c>
      <c r="U55" s="5" t="str">
        <f aca="false">IF(B55&gt;0,IF(M55="","",CONCATENATE("[",IF(M55="","",CONCATENATE("Al",IF(D55&gt;1,VALUE(D55),""),IF(E55=0,"",CONCATENATE(" O",IF(E55&gt;1,VALUE(E55),""))),IF(F55=0,"",CONCATENATE("(OH)",IF(F55&gt;1,VALUE(F55),""))),IF(G55=0,"",CONCATENATE("(OH2)",IF(G55&gt;1,VALUE(G55),""))))),"]",IF(M55="","",IF(J55&gt;1,(CONCATENATE(VALUE(J55),"+")),"+")))),"")</f>
        <v/>
      </c>
    </row>
    <row r="56" s="4" customFormat="true" ht="14.05" hidden="false" customHeight="false" outlineLevel="0" collapsed="false">
      <c r="A56" s="5" t="n">
        <v>6</v>
      </c>
      <c r="B56" s="5" t="n">
        <v>0</v>
      </c>
      <c r="C56" s="5" t="n">
        <v>0</v>
      </c>
      <c r="D56" s="5" t="n">
        <v>3</v>
      </c>
      <c r="E56" s="5" t="n">
        <v>0</v>
      </c>
      <c r="F56" s="5" t="n">
        <v>1</v>
      </c>
      <c r="G56" s="5" t="n">
        <v>13</v>
      </c>
      <c r="H56" s="5" t="n">
        <v>0</v>
      </c>
      <c r="I56" s="5" t="n">
        <v>332</v>
      </c>
      <c r="J56" s="5" t="n">
        <v>8</v>
      </c>
      <c r="K56" s="6" t="n">
        <v>41.5</v>
      </c>
      <c r="L56" s="7" t="n">
        <v>41.5</v>
      </c>
      <c r="M56" s="5" t="str">
        <f aca="false">IF(K56="no cation","",IF(L56="","non-candidate",IF(J56&gt;1,"","Y")))</f>
        <v/>
      </c>
      <c r="N56" s="5" t="str">
        <f aca="false">IF(M56="","",IF(B56&gt;0,U56,CONCATENATE("[",IF(M56="","",CONCATENATE("Al",IF(C56+(D56*(1+(C56*3)))&gt;1,VALUE(C56+(D56*(1+(C56*3)))),""),CONCATENATE(IF((E56*(1+(C56*3)))+(C56*H56)&gt;0," O",""),IF((E56*(1+(C56*3)))+(C56*H56)&gt;1,VALUE((E56*(1+(C56*3)))+(C56*H56)),"")),IF(F56=0,"",CONCATENATE("(OH)",IF((F56*(1+(C56*3)))+(C56*(4-H56))&gt;1,VALUE((F56*(1+(C56*3)))+(C56*(4-H56))),""))),IF(G56=0,"",CONCATENATE("(OH2)",IF(G56&gt;1,VALUE(G56),""))))),"]",IF(M56="","",IF(J56&gt;1,(CONCATENATE(VALUE(J56),"+")),"+")))))</f>
        <v/>
      </c>
      <c r="O56" s="5" t="str">
        <f aca="false">IF(B56&gt;0,"",IF(C56=0,CONCATENATE("[",CONCATENATE("Al",IF(D56&gt;1,VALUE(D56),""),IF(E56=0,"",CONCATENATE(" O",IF(E56&gt;1,VALUE(E56),""))),IF(F56=0,"",CONCATENATE("(OH)",IF(F56&gt;1,VALUE(F56),""))),IF(G56=0,"",CONCATENATE("(OH2)",IF(G56&gt;1,VALUE(G56),"")))),"]",IF(J56&gt;1,(CONCATENATE(VALUE(J56),"+")),"+")),CONCATENATE("[",S56,IF(P56&gt;1,VALUE(P56),""),IF((D56*3)&gt;((E56*2)+F56),"+","")," ]",VALUE(4)," ",T56,IF(H56&gt;0,VALUE(H56+1),""),"-"," ")))</f>
        <v>[Al3(OH)(OH2)13]8+</v>
      </c>
      <c r="P56" s="5" t="str">
        <f aca="false">IF(C56&lt;1,"",(IF((3*D56)-(2*E56)-F56&gt;0, (3*D56)-(2*E56)-F56, 0)))</f>
        <v/>
      </c>
      <c r="Q56" s="5" t="str">
        <f aca="false">IF(C56&lt;1,"",(27*D56)+(16*(E56+F56+G56))+(F56+(G56*2)))</f>
        <v/>
      </c>
      <c r="R56" s="5" t="str">
        <f aca="false">IF(C56&lt;1,"",27+(16*(H56+(4-H56)))+(4-H56))</f>
        <v/>
      </c>
      <c r="S56" s="5" t="str">
        <f aca="false">CONCATENATE("[",CONCATENATE("Al",IF(D56&gt;1,VALUE(D56),""),IF(E56=0,"",CONCATENATE(" O",IF(E56&gt;1,VALUE(E56),""))),IF(F56=0,"",CONCATENATE("(OH)",IF(F56&gt;1,VALUE(F56),""))),IF(G56=0,"",CONCATENATE("(OH2)",IF(G56&gt;1,VALUE(G56),"")))),"]")</f>
        <v>[Al3(OH)(OH2)13]</v>
      </c>
      <c r="T56" s="5" t="str">
        <f aca="false">CONCATENATE("[",CONCATENATE("Al",IF(H56=0,"",CONCATENATE("O",IF(H56&gt;1,VALUE(H56),""))),CONCATENATE(IF((4-H56)&gt;0,"(OH)",""),IF((4-H56)&gt;1,VALUE(4-H56),""))),"]")</f>
        <v>[Al(OH)4]</v>
      </c>
      <c r="U56" s="5" t="str">
        <f aca="false">IF(B56&gt;0,IF(M56="","",CONCATENATE("[",IF(M56="","",CONCATENATE("Al",IF(D56&gt;1,VALUE(D56),""),IF(E56=0,"",CONCATENATE(" O",IF(E56&gt;1,VALUE(E56),""))),IF(F56=0,"",CONCATENATE("(OH)",IF(F56&gt;1,VALUE(F56),""))),IF(G56=0,"",CONCATENATE("(OH2)",IF(G56&gt;1,VALUE(G56),""))))),"]",IF(M56="","",IF(J56&gt;1,(CONCATENATE(VALUE(J56),"+")),"+")))),"")</f>
        <v/>
      </c>
    </row>
    <row r="57" s="4" customFormat="true" ht="14.05" hidden="false" customHeight="false" outlineLevel="0" collapsed="false">
      <c r="A57" s="5" t="n">
        <v>6</v>
      </c>
      <c r="B57" s="5" t="n">
        <v>0</v>
      </c>
      <c r="C57" s="5" t="n">
        <v>0</v>
      </c>
      <c r="D57" s="5" t="n">
        <v>6</v>
      </c>
      <c r="E57" s="5" t="n">
        <v>0</v>
      </c>
      <c r="F57" s="5" t="n">
        <v>3</v>
      </c>
      <c r="G57" s="5" t="n">
        <v>23</v>
      </c>
      <c r="H57" s="5" t="n">
        <v>0</v>
      </c>
      <c r="I57" s="5" t="n">
        <v>627</v>
      </c>
      <c r="J57" s="5" t="n">
        <v>15</v>
      </c>
      <c r="K57" s="6" t="n">
        <v>41.8</v>
      </c>
      <c r="L57" s="7" t="n">
        <v>41.8</v>
      </c>
      <c r="M57" s="5" t="str">
        <f aca="false">IF(K57="no cation","",IF(L57="","non-candidate",IF(J57&gt;1,"","Y")))</f>
        <v/>
      </c>
      <c r="N57" s="5" t="str">
        <f aca="false">IF(M57="","",IF(B57&gt;0,U57,CONCATENATE("[",IF(M57="","",CONCATENATE("Al",IF(C57+(D57*(1+(C57*3)))&gt;1,VALUE(C57+(D57*(1+(C57*3)))),""),CONCATENATE(IF((E57*(1+(C57*3)))+(C57*H57)&gt;0," O",""),IF((E57*(1+(C57*3)))+(C57*H57)&gt;1,VALUE((E57*(1+(C57*3)))+(C57*H57)),"")),IF(F57=0,"",CONCATENATE("(OH)",IF((F57*(1+(C57*3)))+(C57*(4-H57))&gt;1,VALUE((F57*(1+(C57*3)))+(C57*(4-H57))),""))),IF(G57=0,"",CONCATENATE("(OH2)",IF(G57&gt;1,VALUE(G57),""))))),"]",IF(M57="","",IF(J57&gt;1,(CONCATENATE(VALUE(J57),"+")),"+")))))</f>
        <v/>
      </c>
      <c r="O57" s="5" t="str">
        <f aca="false">IF(B57&gt;0,"",IF(C57=0,CONCATENATE("[",CONCATENATE("Al",IF(D57&gt;1,VALUE(D57),""),IF(E57=0,"",CONCATENATE(" O",IF(E57&gt;1,VALUE(E57),""))),IF(F57=0,"",CONCATENATE("(OH)",IF(F57&gt;1,VALUE(F57),""))),IF(G57=0,"",CONCATENATE("(OH2)",IF(G57&gt;1,VALUE(G57),"")))),"]",IF(J57&gt;1,(CONCATENATE(VALUE(J57),"+")),"+")),CONCATENATE("[",S57,IF(P57&gt;1,VALUE(P57),""),IF((D57*3)&gt;((E57*2)+F57),"+","")," ]",VALUE(4)," ",T57,IF(H57&gt;0,VALUE(H57+1),""),"-"," ")))</f>
        <v>[Al6(OH)3(OH2)23]15+</v>
      </c>
      <c r="P57" s="5" t="str">
        <f aca="false">IF(C57&lt;1,"",(IF((3*D57)-(2*E57)-F57&gt;0, (3*D57)-(2*E57)-F57, 0)))</f>
        <v/>
      </c>
      <c r="Q57" s="5" t="str">
        <f aca="false">IF(C57&lt;1,"",(27*D57)+(16*(E57+F57+G57))+(F57+(G57*2)))</f>
        <v/>
      </c>
      <c r="R57" s="5" t="str">
        <f aca="false">IF(C57&lt;1,"",27+(16*(H57+(4-H57)))+(4-H57))</f>
        <v/>
      </c>
      <c r="S57" s="5" t="str">
        <f aca="false">CONCATENATE("[",CONCATENATE("Al",IF(D57&gt;1,VALUE(D57),""),IF(E57=0,"",CONCATENATE(" O",IF(E57&gt;1,VALUE(E57),""))),IF(F57=0,"",CONCATENATE("(OH)",IF(F57&gt;1,VALUE(F57),""))),IF(G57=0,"",CONCATENATE("(OH2)",IF(G57&gt;1,VALUE(G57),"")))),"]")</f>
        <v>[Al6(OH)3(OH2)23]</v>
      </c>
      <c r="T57" s="5" t="str">
        <f aca="false">CONCATENATE("[",CONCATENATE("Al",IF(H57=0,"",CONCATENATE("O",IF(H57&gt;1,VALUE(H57),""))),CONCATENATE(IF((4-H57)&gt;0,"(OH)",""),IF((4-H57)&gt;1,VALUE(4-H57),""))),"]")</f>
        <v>[Al(OH)4]</v>
      </c>
      <c r="U57" s="5" t="str">
        <f aca="false">IF(B57&gt;0,IF(M57="","",CONCATENATE("[",IF(M57="","",CONCATENATE("Al",IF(D57&gt;1,VALUE(D57),""),IF(E57=0,"",CONCATENATE(" O",IF(E57&gt;1,VALUE(E57),""))),IF(F57=0,"",CONCATENATE("(OH)",IF(F57&gt;1,VALUE(F57),""))),IF(G57=0,"",CONCATENATE("(OH2)",IF(G57&gt;1,VALUE(G57),""))))),"]",IF(M57="","",IF(J57&gt;1,(CONCATENATE(VALUE(J57),"+")),"+")))),"")</f>
        <v/>
      </c>
    </row>
    <row r="58" s="4" customFormat="true" ht="14.05" hidden="false" customHeight="false" outlineLevel="0" collapsed="false">
      <c r="A58" s="5" t="n">
        <v>6</v>
      </c>
      <c r="B58" s="5" t="n">
        <v>1</v>
      </c>
      <c r="C58" s="5" t="n">
        <v>0</v>
      </c>
      <c r="D58" s="5" t="n">
        <v>6</v>
      </c>
      <c r="E58" s="5" t="n">
        <v>0</v>
      </c>
      <c r="F58" s="5" t="n">
        <v>4</v>
      </c>
      <c r="G58" s="5" t="n">
        <v>20</v>
      </c>
      <c r="H58" s="5" t="n">
        <v>0</v>
      </c>
      <c r="I58" s="5" t="n">
        <v>590</v>
      </c>
      <c r="J58" s="5" t="n">
        <v>14</v>
      </c>
      <c r="K58" s="6" t="n">
        <v>42.1428571428571</v>
      </c>
      <c r="L58" s="7" t="n">
        <v>42.1428571428571</v>
      </c>
      <c r="M58" s="5" t="str">
        <f aca="false">IF(K58="no cation","",IF(L58="","non-candidate",IF(J58&gt;1,"","Y")))</f>
        <v/>
      </c>
      <c r="N58" s="5" t="str">
        <f aca="false">IF(M58="","",IF(B58&gt;0,U58,CONCATENATE("[",IF(M58="","",CONCATENATE("Al",IF(C58+(D58*(1+(C58*3)))&gt;1,VALUE(C58+(D58*(1+(C58*3)))),""),CONCATENATE(IF((E58*(1+(C58*3)))+(C58*H58)&gt;0," O",""),IF((E58*(1+(C58*3)))+(C58*H58)&gt;1,VALUE((E58*(1+(C58*3)))+(C58*H58)),"")),IF(F58=0,"",CONCATENATE("(OH)",IF((F58*(1+(C58*3)))+(C58*(4-H58))&gt;1,VALUE((F58*(1+(C58*3)))+(C58*(4-H58))),""))),IF(G58=0,"",CONCATENATE("(OH2)",IF(G58&gt;1,VALUE(G58),""))))),"]",IF(M58="","",IF(J58&gt;1,(CONCATENATE(VALUE(J58),"+")),"+")))))</f>
        <v/>
      </c>
      <c r="O58" s="5" t="str">
        <f aca="false">IF(B58&gt;0,"",IF(C58=0,CONCATENATE("[",CONCATENATE("Al",IF(D58&gt;1,VALUE(D58),""),IF(E58=0,"",CONCATENATE(" O",IF(E58&gt;1,VALUE(E58),""))),IF(F58=0,"",CONCATENATE("(OH)",IF(F58&gt;1,VALUE(F58),""))),IF(G58=0,"",CONCATENATE("(OH2)",IF(G58&gt;1,VALUE(G58),"")))),"]",IF(J58&gt;1,(CONCATENATE(VALUE(J58),"+")),"+")),CONCATENATE("[",S58,IF(P58&gt;1,VALUE(P58),""),IF((D58*3)&gt;((E58*2)+F58),"+","")," ]",VALUE(4)," ",T58,IF(H58&gt;0,VALUE(H58+1),""),"-"," ")))</f>
        <v/>
      </c>
      <c r="P58" s="5" t="str">
        <f aca="false">IF(C58&lt;1,"",(IF((3*D58)-(2*E58)-F58&gt;0, (3*D58)-(2*E58)-F58, 0)))</f>
        <v/>
      </c>
      <c r="Q58" s="5" t="str">
        <f aca="false">IF(C58&lt;1,"",(27*D58)+(16*(E58+F58+G58))+(F58+(G58*2)))</f>
        <v/>
      </c>
      <c r="R58" s="5" t="str">
        <f aca="false">IF(C58&lt;1,"",27+(16*(H58+(4-H58)))+(4-H58))</f>
        <v/>
      </c>
      <c r="S58" s="5" t="str">
        <f aca="false">CONCATENATE("[",CONCATENATE("Al",IF(D58&gt;1,VALUE(D58),""),IF(E58=0,"",CONCATENATE(" O",IF(E58&gt;1,VALUE(E58),""))),IF(F58=0,"",CONCATENATE("(OH)",IF(F58&gt;1,VALUE(F58),""))),IF(G58=0,"",CONCATENATE("(OH2)",IF(G58&gt;1,VALUE(G58),"")))),"]")</f>
        <v>[Al6(OH)4(OH2)20]</v>
      </c>
      <c r="T58" s="5" t="str">
        <f aca="false">CONCATENATE("[",CONCATENATE("Al",IF(H58=0,"",CONCATENATE("O",IF(H58&gt;1,VALUE(H58),""))),CONCATENATE(IF((4-H58)&gt;0,"(OH)",""),IF((4-H58)&gt;1,VALUE(4-H58),""))),"]")</f>
        <v>[Al(OH)4]</v>
      </c>
      <c r="U58" s="5" t="str">
        <f aca="false">IF(B58&gt;0,IF(M58="","",CONCATENATE("[",IF(M58="","",CONCATENATE("Al",IF(D58&gt;1,VALUE(D58),""),IF(E58=0,"",CONCATENATE(" O",IF(E58&gt;1,VALUE(E58),""))),IF(F58=0,"",CONCATENATE("(OH)",IF(F58&gt;1,VALUE(F58),""))),IF(G58=0,"",CONCATENATE("(OH2)",IF(G58&gt;1,VALUE(G58),""))))),"]",IF(M58="","",IF(J58&gt;1,(CONCATENATE(VALUE(J58),"+")),"+")))),"")</f>
        <v/>
      </c>
    </row>
    <row r="59" s="4" customFormat="true" ht="14.05" hidden="false" customHeight="false" outlineLevel="0" collapsed="false">
      <c r="A59" s="3" t="n">
        <v>6</v>
      </c>
      <c r="B59" s="3" t="n">
        <v>1</v>
      </c>
      <c r="C59" s="5" t="n">
        <v>0</v>
      </c>
      <c r="D59" s="3" t="n">
        <v>6</v>
      </c>
      <c r="E59" s="3" t="n">
        <v>2</v>
      </c>
      <c r="F59" s="3" t="n">
        <v>0</v>
      </c>
      <c r="G59" s="3" t="n">
        <v>22</v>
      </c>
      <c r="H59" s="5" t="n">
        <v>0</v>
      </c>
      <c r="I59" s="5" t="n">
        <v>590</v>
      </c>
      <c r="J59" s="5" t="n">
        <v>14</v>
      </c>
      <c r="K59" s="6" t="n">
        <v>42.1428571428571</v>
      </c>
      <c r="L59" s="7" t="n">
        <v>42.1428571428571</v>
      </c>
      <c r="M59" s="5" t="str">
        <f aca="false">IF(K59="no cation","",IF(L59="","non-candidate",IF(J59&gt;1,"","Y")))</f>
        <v/>
      </c>
      <c r="N59" s="5" t="str">
        <f aca="false">IF(M59="","",IF(B59&gt;0,U59,CONCATENATE("[",IF(M59="","",CONCATENATE("Al",IF(C59+(D59*(1+(C59*3)))&gt;1,VALUE(C59+(D59*(1+(C59*3)))),""),CONCATENATE(IF((E59*(1+(C59*3)))+(C59*H59)&gt;0," O",""),IF((E59*(1+(C59*3)))+(C59*H59)&gt;1,VALUE((E59*(1+(C59*3)))+(C59*H59)),"")),IF(F59=0,"",CONCATENATE("(OH)",IF((F59*(1+(C59*3)))+(C59*(4-H59))&gt;1,VALUE((F59*(1+(C59*3)))+(C59*(4-H59))),""))),IF(G59=0,"",CONCATENATE("(OH2)",IF(G59&gt;1,VALUE(G59),""))))),"]",IF(M59="","",IF(J59&gt;1,(CONCATENATE(VALUE(J59),"+")),"+")))))</f>
        <v/>
      </c>
      <c r="O59" s="5" t="str">
        <f aca="false">IF(B59&gt;0,"",IF(C59=0,CONCATENATE("[",CONCATENATE("Al",IF(D59&gt;1,VALUE(D59),""),IF(E59=0,"",CONCATENATE(" O",IF(E59&gt;1,VALUE(E59),""))),IF(F59=0,"",CONCATENATE("(OH)",IF(F59&gt;1,VALUE(F59),""))),IF(G59=0,"",CONCATENATE("(OH2)",IF(G59&gt;1,VALUE(G59),"")))),"]",IF(J59&gt;1,(CONCATENATE(VALUE(J59),"+")),"+")),CONCATENATE("[",S59,IF(P59&gt;1,VALUE(P59),""),IF((D59*3)&gt;((E59*2)+F59),"+","")," ]",VALUE(4)," ",T59,IF(H59&gt;0,VALUE(H59+1),""),"-"," ")))</f>
        <v/>
      </c>
      <c r="P59" s="5" t="str">
        <f aca="false">IF(C59&lt;1,"",(IF((3*D59)-(2*E59)-F59&gt;0, (3*D59)-(2*E59)-F59, 0)))</f>
        <v/>
      </c>
      <c r="Q59" s="5" t="str">
        <f aca="false">IF(C59&lt;1,"",(27*D59)+(16*(E59+F59+G59))+(F59+(G59*2)))</f>
        <v/>
      </c>
      <c r="R59" s="5" t="str">
        <f aca="false">IF(C59&lt;1,"",27+(16*(H59+(4-H59)))+(4-H59))</f>
        <v/>
      </c>
      <c r="S59" s="5" t="str">
        <f aca="false">CONCATENATE("[",CONCATENATE("Al",IF(D59&gt;1,VALUE(D59),""),IF(E59=0,"",CONCATENATE(" O",IF(E59&gt;1,VALUE(E59),""))),IF(F59=0,"",CONCATENATE("(OH)",IF(F59&gt;1,VALUE(F59),""))),IF(G59=0,"",CONCATENATE("(OH2)",IF(G59&gt;1,VALUE(G59),"")))),"]")</f>
        <v>[Al6 O2(OH2)22]</v>
      </c>
      <c r="T59" s="5" t="str">
        <f aca="false">CONCATENATE("[",CONCATENATE("Al",IF(H59=0,"",CONCATENATE("O",IF(H59&gt;1,VALUE(H59),""))),CONCATENATE(IF((4-H59)&gt;0,"(OH)",""),IF((4-H59)&gt;1,VALUE(4-H59),""))),"]")</f>
        <v>[Al(OH)4]</v>
      </c>
      <c r="U59" s="5" t="str">
        <f aca="false">IF(B59&gt;0,IF(M59="","",CONCATENATE("[",IF(M59="","",CONCATENATE("Al",IF(D59&gt;1,VALUE(D59),""),IF(E59=0,"",CONCATENATE(" O",IF(E59&gt;1,VALUE(E59),""))),IF(F59=0,"",CONCATENATE("(OH)",IF(F59&gt;1,VALUE(F59),""))),IF(G59=0,"",CONCATENATE("(OH2)",IF(G59&gt;1,VALUE(G59),""))))),"]",IF(M59="","",IF(J59&gt;1,(CONCATENATE(VALUE(J59),"+")),"+")))),"")</f>
        <v/>
      </c>
    </row>
    <row r="60" s="4" customFormat="true" ht="14.05" hidden="false" customHeight="false" outlineLevel="0" collapsed="false">
      <c r="A60" s="5" t="n">
        <v>6</v>
      </c>
      <c r="B60" s="5" t="n">
        <v>0</v>
      </c>
      <c r="C60" s="5" t="n">
        <v>0</v>
      </c>
      <c r="D60" s="5" t="n">
        <v>4</v>
      </c>
      <c r="E60" s="5" t="n">
        <v>0</v>
      </c>
      <c r="F60" s="5" t="n">
        <v>2</v>
      </c>
      <c r="G60" s="5" t="n">
        <v>16</v>
      </c>
      <c r="H60" s="5" t="n">
        <v>0</v>
      </c>
      <c r="I60" s="5" t="n">
        <v>430</v>
      </c>
      <c r="J60" s="5" t="n">
        <v>10</v>
      </c>
      <c r="K60" s="6" t="n">
        <v>43</v>
      </c>
      <c r="L60" s="7" t="n">
        <v>43</v>
      </c>
      <c r="M60" s="5" t="str">
        <f aca="false">IF(K60="no cation","",IF(L60="","non-candidate",IF(J60&gt;1,"","Y")))</f>
        <v/>
      </c>
      <c r="N60" s="5" t="str">
        <f aca="false">IF(M60="","",IF(B60&gt;0,U60,CONCATENATE("[",IF(M60="","",CONCATENATE("Al",IF(C60+(D60*(1+(C60*3)))&gt;1,VALUE(C60+(D60*(1+(C60*3)))),""),CONCATENATE(IF((E60*(1+(C60*3)))+(C60*H60)&gt;0," O",""),IF((E60*(1+(C60*3)))+(C60*H60)&gt;1,VALUE((E60*(1+(C60*3)))+(C60*H60)),"")),IF(F60=0,"",CONCATENATE("(OH)",IF((F60*(1+(C60*3)))+(C60*(4-H60))&gt;1,VALUE((F60*(1+(C60*3)))+(C60*(4-H60))),""))),IF(G60=0,"",CONCATENATE("(OH2)",IF(G60&gt;1,VALUE(G60),""))))),"]",IF(M60="","",IF(J60&gt;1,(CONCATENATE(VALUE(J60),"+")),"+")))))</f>
        <v/>
      </c>
      <c r="O60" s="5" t="str">
        <f aca="false">IF(B60&gt;0,"",IF(C60=0,CONCATENATE("[",CONCATENATE("Al",IF(D60&gt;1,VALUE(D60),""),IF(E60=0,"",CONCATENATE(" O",IF(E60&gt;1,VALUE(E60),""))),IF(F60=0,"",CONCATENATE("(OH)",IF(F60&gt;1,VALUE(F60),""))),IF(G60=0,"",CONCATENATE("(OH2)",IF(G60&gt;1,VALUE(G60),"")))),"]",IF(J60&gt;1,(CONCATENATE(VALUE(J60),"+")),"+")),CONCATENATE("[",S60,IF(P60&gt;1,VALUE(P60),""),IF((D60*3)&gt;((E60*2)+F60),"+","")," ]",VALUE(4)," ",T60,IF(H60&gt;0,VALUE(H60+1),""),"-"," ")))</f>
        <v>[Al4(OH)2(OH2)16]10+</v>
      </c>
      <c r="P60" s="5" t="str">
        <f aca="false">IF(C60&lt;1,"",(IF((3*D60)-(2*E60)-F60&gt;0, (3*D60)-(2*E60)-F60, 0)))</f>
        <v/>
      </c>
      <c r="Q60" s="5" t="str">
        <f aca="false">IF(C60&lt;1,"",(27*D60)+(16*(E60+F60+G60))+(F60+(G60*2)))</f>
        <v/>
      </c>
      <c r="R60" s="5" t="str">
        <f aca="false">IF(C60&lt;1,"",27+(16*(H60+(4-H60)))+(4-H60))</f>
        <v/>
      </c>
      <c r="S60" s="5" t="str">
        <f aca="false">CONCATENATE("[",CONCATENATE("Al",IF(D60&gt;1,VALUE(D60),""),IF(E60=0,"",CONCATENATE(" O",IF(E60&gt;1,VALUE(E60),""))),IF(F60=0,"",CONCATENATE("(OH)",IF(F60&gt;1,VALUE(F60),""))),IF(G60=0,"",CONCATENATE("(OH2)",IF(G60&gt;1,VALUE(G60),"")))),"]")</f>
        <v>[Al4(OH)2(OH2)16]</v>
      </c>
      <c r="T60" s="5" t="str">
        <f aca="false">CONCATENATE("[",CONCATENATE("Al",IF(H60=0,"",CONCATENATE("O",IF(H60&gt;1,VALUE(H60),""))),CONCATENATE(IF((4-H60)&gt;0,"(OH)",""),IF((4-H60)&gt;1,VALUE(4-H60),""))),"]")</f>
        <v>[Al(OH)4]</v>
      </c>
      <c r="U60" s="5" t="str">
        <f aca="false">IF(B60&gt;0,IF(M60="","",CONCATENATE("[",IF(M60="","",CONCATENATE("Al",IF(D60&gt;1,VALUE(D60),""),IF(E60=0,"",CONCATENATE(" O",IF(E60&gt;1,VALUE(E60),""))),IF(F60=0,"",CONCATENATE("(OH)",IF(F60&gt;1,VALUE(F60),""))),IF(G60=0,"",CONCATENATE("(OH2)",IF(G60&gt;1,VALUE(G60),""))))),"]",IF(M60="","",IF(J60&gt;1,(CONCATENATE(VALUE(J60),"+")),"+")))),"")</f>
        <v/>
      </c>
    </row>
    <row r="61" s="4" customFormat="true" ht="14.05" hidden="false" customHeight="false" outlineLevel="0" collapsed="false">
      <c r="A61" s="5" t="n">
        <v>4</v>
      </c>
      <c r="B61" s="5" t="n">
        <v>0</v>
      </c>
      <c r="C61" s="5" t="n">
        <v>0</v>
      </c>
      <c r="D61" s="5" t="n">
        <v>5</v>
      </c>
      <c r="E61" s="5" t="n">
        <v>0</v>
      </c>
      <c r="F61" s="5" t="n">
        <v>7</v>
      </c>
      <c r="G61" s="5" t="n">
        <v>5</v>
      </c>
      <c r="H61" s="5" t="n">
        <v>0</v>
      </c>
      <c r="I61" s="5" t="n">
        <v>344</v>
      </c>
      <c r="J61" s="5" t="n">
        <v>8</v>
      </c>
      <c r="K61" s="6" t="n">
        <v>43</v>
      </c>
      <c r="L61" s="7" t="n">
        <v>43</v>
      </c>
      <c r="M61" s="5" t="str">
        <f aca="false">IF(K61="no cation","",IF(L61="","non-candidate",IF(J61&gt;1,"","Y")))</f>
        <v/>
      </c>
      <c r="N61" s="5" t="str">
        <f aca="false">IF(M61="","",IF(B61&gt;0,U61,CONCATENATE("[",IF(M61="","",CONCATENATE("Al",IF(C61+(D61*(1+(C61*3)))&gt;1,VALUE(C61+(D61*(1+(C61*3)))),""),CONCATENATE(IF((E61*(1+(C61*3)))+(C61*H61)&gt;0," O",""),IF((E61*(1+(C61*3)))+(C61*H61)&gt;1,VALUE((E61*(1+(C61*3)))+(C61*H61)),"")),IF(F61=0,"",CONCATENATE("(OH)",IF((F61*(1+(C61*3)))+(C61*(4-H61))&gt;1,VALUE((F61*(1+(C61*3)))+(C61*(4-H61))),""))),IF(G61=0,"",CONCATENATE("(OH2)",IF(G61&gt;1,VALUE(G61),""))))),"]",IF(M61="","",IF(J61&gt;1,(CONCATENATE(VALUE(J61),"+")),"+")))))</f>
        <v/>
      </c>
      <c r="O61" s="5" t="str">
        <f aca="false">IF(B61&gt;0,"",IF(C61=0,CONCATENATE("[",CONCATENATE("Al",IF(D61&gt;1,VALUE(D61),""),IF(E61=0,"",CONCATENATE(" O",IF(E61&gt;1,VALUE(E61),""))),IF(F61=0,"",CONCATENATE("(OH)",IF(F61&gt;1,VALUE(F61),""))),IF(G61=0,"",CONCATENATE("(OH2)",IF(G61&gt;1,VALUE(G61),"")))),"]",IF(J61&gt;1,(CONCATENATE(VALUE(J61),"+")),"+")),CONCATENATE("[",S61,IF(P61&gt;1,VALUE(P61),""),IF((D61*3)&gt;((E61*2)+F61),"+","")," ]",VALUE(4)," ",T61,IF(H61&gt;0,VALUE(H61+1),""),"-"," ")))</f>
        <v>[Al5(OH)7(OH2)5]8+</v>
      </c>
      <c r="P61" s="5" t="str">
        <f aca="false">IF(C61&lt;1,"",(IF((3*D61)-(2*E61)-F61&gt;0, (3*D61)-(2*E61)-F61, 0)))</f>
        <v/>
      </c>
      <c r="Q61" s="5" t="str">
        <f aca="false">IF(C61&lt;1,"",(27*D61)+(16*(E61+F61+G61))+(F61+(G61*2)))</f>
        <v/>
      </c>
      <c r="R61" s="5" t="str">
        <f aca="false">IF(C61&lt;1,"",27+(16*(H61+(4-H61)))+(4-H61))</f>
        <v/>
      </c>
      <c r="S61" s="5" t="str">
        <f aca="false">CONCATENATE("[",CONCATENATE("Al",IF(D61&gt;1,VALUE(D61),""),IF(E61=0,"",CONCATENATE(" O",IF(E61&gt;1,VALUE(E61),""))),IF(F61=0,"",CONCATENATE("(OH)",IF(F61&gt;1,VALUE(F61),""))),IF(G61=0,"",CONCATENATE("(OH2)",IF(G61&gt;1,VALUE(G61),"")))),"]")</f>
        <v>[Al5(OH)7(OH2)5]</v>
      </c>
      <c r="T61" s="5" t="str">
        <f aca="false">CONCATENATE("[",CONCATENATE("Al",IF(H61=0,"",CONCATENATE("O",IF(H61&gt;1,VALUE(H61),""))),CONCATENATE(IF((4-H61)&gt;0,"(OH)",""),IF((4-H61)&gt;1,VALUE(4-H61),""))),"]")</f>
        <v>[Al(OH)4]</v>
      </c>
      <c r="U61" s="5" t="str">
        <f aca="false">IF(B61&gt;0,IF(M61="","",CONCATENATE("[",IF(M61="","",CONCATENATE("Al",IF(D61&gt;1,VALUE(D61),""),IF(E61=0,"",CONCATENATE(" O",IF(E61&gt;1,VALUE(E61),""))),IF(F61=0,"",CONCATENATE("(OH)",IF(F61&gt;1,VALUE(F61),""))),IF(G61=0,"",CONCATENATE("(OH2)",IF(G61&gt;1,VALUE(G61),""))))),"]",IF(M61="","",IF(J61&gt;1,(CONCATENATE(VALUE(J61),"+")),"+")))),"")</f>
        <v/>
      </c>
    </row>
    <row r="62" s="4" customFormat="true" ht="14.05" hidden="false" customHeight="false" outlineLevel="0" collapsed="false">
      <c r="A62" s="5" t="n">
        <v>4</v>
      </c>
      <c r="B62" s="5" t="n">
        <v>0</v>
      </c>
      <c r="C62" s="5" t="n">
        <v>0</v>
      </c>
      <c r="D62" s="5" t="n">
        <v>5</v>
      </c>
      <c r="E62" s="5" t="n">
        <v>2</v>
      </c>
      <c r="F62" s="5" t="n">
        <v>3</v>
      </c>
      <c r="G62" s="5" t="n">
        <v>7</v>
      </c>
      <c r="H62" s="5" t="n">
        <v>0</v>
      </c>
      <c r="I62" s="5" t="n">
        <v>344</v>
      </c>
      <c r="J62" s="5" t="n">
        <v>8</v>
      </c>
      <c r="K62" s="6" t="n">
        <v>43</v>
      </c>
      <c r="L62" s="7" t="n">
        <v>43</v>
      </c>
      <c r="M62" s="5" t="str">
        <f aca="false">IF(K62="no cation","",IF(L62="","non-candidate",IF(J62&gt;1,"","Y")))</f>
        <v/>
      </c>
      <c r="N62" s="5" t="str">
        <f aca="false">IF(M62="","",IF(B62&gt;0,U62,CONCATENATE("[",IF(M62="","",CONCATENATE("Al",IF(C62+(D62*(1+(C62*3)))&gt;1,VALUE(C62+(D62*(1+(C62*3)))),""),CONCATENATE(IF((E62*(1+(C62*3)))+(C62*H62)&gt;0," O",""),IF((E62*(1+(C62*3)))+(C62*H62)&gt;1,VALUE((E62*(1+(C62*3)))+(C62*H62)),"")),IF(F62=0,"",CONCATENATE("(OH)",IF((F62*(1+(C62*3)))+(C62*(4-H62))&gt;1,VALUE((F62*(1+(C62*3)))+(C62*(4-H62))),""))),IF(G62=0,"",CONCATENATE("(OH2)",IF(G62&gt;1,VALUE(G62),""))))),"]",IF(M62="","",IF(J62&gt;1,(CONCATENATE(VALUE(J62),"+")),"+")))))</f>
        <v/>
      </c>
      <c r="O62" s="5" t="str">
        <f aca="false">IF(B62&gt;0,"",IF(C62=0,CONCATENATE("[",CONCATENATE("Al",IF(D62&gt;1,VALUE(D62),""),IF(E62=0,"",CONCATENATE(" O",IF(E62&gt;1,VALUE(E62),""))),IF(F62=0,"",CONCATENATE("(OH)",IF(F62&gt;1,VALUE(F62),""))),IF(G62=0,"",CONCATENATE("(OH2)",IF(G62&gt;1,VALUE(G62),"")))),"]",IF(J62&gt;1,(CONCATENATE(VALUE(J62),"+")),"+")),CONCATENATE("[",S62,IF(P62&gt;1,VALUE(P62),""),IF((D62*3)&gt;((E62*2)+F62),"+","")," ]",VALUE(4)," ",T62,IF(H62&gt;0,VALUE(H62+1),""),"-"," ")))</f>
        <v>[Al5 O2(OH)3(OH2)7]8+</v>
      </c>
      <c r="P62" s="5" t="str">
        <f aca="false">IF(C62&lt;1,"",(IF((3*D62)-(2*E62)-F62&gt;0, (3*D62)-(2*E62)-F62, 0)))</f>
        <v/>
      </c>
      <c r="Q62" s="5" t="str">
        <f aca="false">IF(C62&lt;1,"",(27*D62)+(16*(E62+F62+G62))+(F62+(G62*2)))</f>
        <v/>
      </c>
      <c r="R62" s="5" t="str">
        <f aca="false">IF(C62&lt;1,"",27+(16*(H62+(4-H62)))+(4-H62))</f>
        <v/>
      </c>
      <c r="S62" s="5" t="str">
        <f aca="false">CONCATENATE("[",CONCATENATE("Al",IF(D62&gt;1,VALUE(D62),""),IF(E62=0,"",CONCATENATE(" O",IF(E62&gt;1,VALUE(E62),""))),IF(F62=0,"",CONCATENATE("(OH)",IF(F62&gt;1,VALUE(F62),""))),IF(G62=0,"",CONCATENATE("(OH2)",IF(G62&gt;1,VALUE(G62),"")))),"]")</f>
        <v>[Al5 O2(OH)3(OH2)7]</v>
      </c>
      <c r="T62" s="5" t="str">
        <f aca="false">CONCATENATE("[",CONCATENATE("Al",IF(H62=0,"",CONCATENATE("O",IF(H62&gt;1,VALUE(H62),""))),CONCATENATE(IF((4-H62)&gt;0,"(OH)",""),IF((4-H62)&gt;1,VALUE(4-H62),""))),"]")</f>
        <v>[Al(OH)4]</v>
      </c>
      <c r="U62" s="5" t="str">
        <f aca="false">IF(B62&gt;0,IF(M62="","",CONCATENATE("[",IF(M62="","",CONCATENATE("Al",IF(D62&gt;1,VALUE(D62),""),IF(E62=0,"",CONCATENATE(" O",IF(E62&gt;1,VALUE(E62),""))),IF(F62=0,"",CONCATENATE("(OH)",IF(F62&gt;1,VALUE(F62),""))),IF(G62=0,"",CONCATENATE("(OH2)",IF(G62&gt;1,VALUE(G62),""))))),"]",IF(M62="","",IF(J62&gt;1,(CONCATENATE(VALUE(J62),"+")),"+")))),"")</f>
        <v/>
      </c>
    </row>
    <row r="63" s="4" customFormat="true" ht="14.05" hidden="false" customHeight="false" outlineLevel="0" collapsed="false">
      <c r="A63" s="5" t="n">
        <v>6</v>
      </c>
      <c r="B63" s="5" t="n">
        <v>0</v>
      </c>
      <c r="C63" s="5" t="n">
        <v>1</v>
      </c>
      <c r="D63" s="5" t="n">
        <v>3</v>
      </c>
      <c r="E63" s="5" t="n">
        <v>0</v>
      </c>
      <c r="F63" s="5" t="n">
        <v>0</v>
      </c>
      <c r="G63" s="5" t="n">
        <v>13</v>
      </c>
      <c r="H63" s="5" t="n">
        <v>4</v>
      </c>
      <c r="I63" s="5" t="n">
        <v>1351</v>
      </c>
      <c r="J63" s="5" t="n">
        <v>31</v>
      </c>
      <c r="K63" s="6" t="n">
        <v>43.5806451612903</v>
      </c>
      <c r="L63" s="7" t="n">
        <v>43.5806451612903</v>
      </c>
      <c r="M63" s="5" t="str">
        <f aca="false">IF(K63="no cation","",IF(L63="","non-candidate",IF(J63&gt;1,"","Y")))</f>
        <v/>
      </c>
      <c r="N63" s="5" t="str">
        <f aca="false">IF(M63="","",IF(B63&gt;0,U63,CONCATENATE("[",IF(M63="","",CONCATENATE("Al",IF(C63+(D63*(1+(C63*3)))&gt;1,VALUE(C63+(D63*(1+(C63*3)))),""),CONCATENATE(IF((E63*(1+(C63*3)))+(C63*H63)&gt;0," O",""),IF((E63*(1+(C63*3)))+(C63*H63)&gt;1,VALUE((E63*(1+(C63*3)))+(C63*H63)),"")),IF(F63=0,"",CONCATENATE("(OH)",IF((F63*(1+(C63*3)))+(C63*(4-H63))&gt;1,VALUE((F63*(1+(C63*3)))+(C63*(4-H63))),""))),IF(G63=0,"",CONCATENATE("(OH2)",IF(G63&gt;1,VALUE(G63),""))))),"]",IF(M63="","",IF(J63&gt;1,(CONCATENATE(VALUE(J63),"+")),"+")))))</f>
        <v/>
      </c>
      <c r="O63" s="5" t="str">
        <f aca="false">IF(B63&gt;0,"",IF(C63=0,CONCATENATE("[",CONCATENATE("Al",IF(D63&gt;1,VALUE(D63),""),IF(E63=0,"",CONCATENATE(" O",IF(E63&gt;1,VALUE(E63),""))),IF(F63=0,"",CONCATENATE("(OH)",IF(F63&gt;1,VALUE(F63),""))),IF(G63=0,"",CONCATENATE("(OH2)",IF(G63&gt;1,VALUE(G63),"")))),"]",IF(J63&gt;1,(CONCATENATE(VALUE(J63),"+")),"+")),CONCATENATE("[",S63,IF(P63&gt;1,VALUE(P63),""),IF((D63*3)&gt;((E63*2)+F63),"+","")," ]",VALUE(4)," ",T63,IF(H63&gt;0,VALUE(H63+1),""),"-"," ")))</f>
        <v>[[Al3(OH2)13]9+ ]4 [AlO4]5- </v>
      </c>
      <c r="P63" s="5" t="n">
        <f aca="false">IF(C63&lt;1,"",(IF((3*D63)-(2*E63)-F63&gt;0, (3*D63)-(2*E63)-F63, 0)))</f>
        <v>9</v>
      </c>
      <c r="Q63" s="5" t="n">
        <f aca="false">IF(C63&lt;1,"",(27*D63)+(16*(E63+F63+G63))+(F63+(G63*2)))</f>
        <v>315</v>
      </c>
      <c r="R63" s="5" t="n">
        <f aca="false">IF(C63&lt;1,"",27+(16*(H63+(4-H63)))+(4-H63))</f>
        <v>91</v>
      </c>
      <c r="S63" s="5" t="str">
        <f aca="false">CONCATENATE("[",CONCATENATE("Al",IF(D63&gt;1,VALUE(D63),""),IF(E63=0,"",CONCATENATE(" O",IF(E63&gt;1,VALUE(E63),""))),IF(F63=0,"",CONCATENATE("(OH)",IF(F63&gt;1,VALUE(F63),""))),IF(G63=0,"",CONCATENATE("(OH2)",IF(G63&gt;1,VALUE(G63),"")))),"]")</f>
        <v>[Al3(OH2)13]</v>
      </c>
      <c r="T63" s="5" t="str">
        <f aca="false">CONCATENATE("[",CONCATENATE("Al",IF(H63=0,"",CONCATENATE("O",IF(H63&gt;1,VALUE(H63),""))),CONCATENATE(IF((4-H63)&gt;0,"(OH)",""),IF((4-H63)&gt;1,VALUE(4-H63),""))),"]")</f>
        <v>[AlO4]</v>
      </c>
      <c r="U63" s="5" t="str">
        <f aca="false">IF(B63&gt;0,IF(M63="","",CONCATENATE("[",IF(M63="","",CONCATENATE("Al",IF(D63&gt;1,VALUE(D63),""),IF(E63=0,"",CONCATENATE(" O",IF(E63&gt;1,VALUE(E63),""))),IF(F63=0,"",CONCATENATE("(OH)",IF(F63&gt;1,VALUE(F63),""))),IF(G63=0,"",CONCATENATE("(OH2)",IF(G63&gt;1,VALUE(G63),""))))),"]",IF(M63="","",IF(J63&gt;1,(CONCATENATE(VALUE(J63),"+")),"+")))),"")</f>
        <v/>
      </c>
    </row>
    <row r="64" s="4" customFormat="true" ht="14.05" hidden="false" customHeight="false" outlineLevel="0" collapsed="false">
      <c r="A64" s="3" t="n">
        <v>6</v>
      </c>
      <c r="B64" s="5" t="n">
        <v>0</v>
      </c>
      <c r="C64" s="3" t="n">
        <v>1</v>
      </c>
      <c r="D64" s="3" t="n">
        <v>3</v>
      </c>
      <c r="E64" s="3" t="n">
        <v>0</v>
      </c>
      <c r="F64" s="5" t="n">
        <v>1</v>
      </c>
      <c r="G64" s="5" t="n">
        <v>12</v>
      </c>
      <c r="H64" s="3" t="n">
        <v>0</v>
      </c>
      <c r="I64" s="5" t="n">
        <v>1351</v>
      </c>
      <c r="J64" s="5" t="n">
        <v>31</v>
      </c>
      <c r="K64" s="6" t="n">
        <v>43.5806451612903</v>
      </c>
      <c r="L64" s="7" t="n">
        <v>43.5806451612903</v>
      </c>
      <c r="M64" s="5" t="str">
        <f aca="false">IF(K64="no cation","",IF(L64="","non-candidate",IF(J64&gt;1,"","Y")))</f>
        <v/>
      </c>
      <c r="N64" s="5" t="str">
        <f aca="false">IF(M64="","",IF(B64&gt;0,U64,CONCATENATE("[",IF(M64="","",CONCATENATE("Al",IF(C64+(D64*(1+(C64*3)))&gt;1,VALUE(C64+(D64*(1+(C64*3)))),""),CONCATENATE(IF((E64*(1+(C64*3)))+(C64*H64)&gt;0," O",""),IF((E64*(1+(C64*3)))+(C64*H64)&gt;1,VALUE((E64*(1+(C64*3)))+(C64*H64)),"")),IF(F64=0,"",CONCATENATE("(OH)",IF((F64*(1+(C64*3)))+(C64*(4-H64))&gt;1,VALUE((F64*(1+(C64*3)))+(C64*(4-H64))),""))),IF(G64=0,"",CONCATENATE("(OH2)",IF(G64&gt;1,VALUE(G64),""))))),"]",IF(M64="","",IF(J64&gt;1,(CONCATENATE(VALUE(J64),"+")),"+")))))</f>
        <v/>
      </c>
      <c r="O64" s="5" t="str">
        <f aca="false">IF(B64&gt;0,"",IF(C64=0,CONCATENATE("[",CONCATENATE("Al",IF(D64&gt;1,VALUE(D64),""),IF(E64=0,"",CONCATENATE(" O",IF(E64&gt;1,VALUE(E64),""))),IF(F64=0,"",CONCATENATE("(OH)",IF(F64&gt;1,VALUE(F64),""))),IF(G64=0,"",CONCATENATE("(OH2)",IF(G64&gt;1,VALUE(G64),"")))),"]",IF(J64&gt;1,(CONCATENATE(VALUE(J64),"+")),"+")),CONCATENATE("[",S64,IF(P64&gt;1,VALUE(P64),""),IF((D64*3)&gt;((E64*2)+F64),"+","")," ]",VALUE(4)," ",T64,IF(H64&gt;0,VALUE(H64+1),""),"-"," ")))</f>
        <v>[[Al3(OH)(OH2)12]8+ ]4 [Al(OH)4]- </v>
      </c>
      <c r="P64" s="5" t="n">
        <f aca="false">IF(C64&lt;1,"",(IF((3*D64)-(2*E64)-F64&gt;0, (3*D64)-(2*E64)-F64, 0)))</f>
        <v>8</v>
      </c>
      <c r="Q64" s="5" t="n">
        <f aca="false">IF(C64&lt;1,"",(27*D64)+(16*(E64+F64+G64))+(F64+(G64*2)))</f>
        <v>314</v>
      </c>
      <c r="R64" s="5" t="n">
        <f aca="false">IF(C64&lt;1,"",27+(16*(H64+(4-H64)))+(4-H64))</f>
        <v>95</v>
      </c>
      <c r="S64" s="5" t="str">
        <f aca="false">CONCATENATE("[",CONCATENATE("Al",IF(D64&gt;1,VALUE(D64),""),IF(E64=0,"",CONCATENATE(" O",IF(E64&gt;1,VALUE(E64),""))),IF(F64=0,"",CONCATENATE("(OH)",IF(F64&gt;1,VALUE(F64),""))),IF(G64=0,"",CONCATENATE("(OH2)",IF(G64&gt;1,VALUE(G64),"")))),"]")</f>
        <v>[Al3(OH)(OH2)12]</v>
      </c>
      <c r="T64" s="5" t="str">
        <f aca="false">CONCATENATE("[",CONCATENATE("Al",IF(H64=0,"",CONCATENATE("O",IF(H64&gt;1,VALUE(H64),""))),CONCATENATE(IF((4-H64)&gt;0,"(OH)",""),IF((4-H64)&gt;1,VALUE(4-H64),""))),"]")</f>
        <v>[Al(OH)4]</v>
      </c>
      <c r="U64" s="5" t="str">
        <f aca="false">IF(B64&gt;0,IF(M64="","",CONCATENATE("[",IF(M64="","",CONCATENATE("Al",IF(D64&gt;1,VALUE(D64),""),IF(E64=0,"",CONCATENATE(" O",IF(E64&gt;1,VALUE(E64),""))),IF(F64=0,"",CONCATENATE("(OH)",IF(F64&gt;1,VALUE(F64),""))),IF(G64=0,"",CONCATENATE("(OH2)",IF(G64&gt;1,VALUE(G64),""))))),"]",IF(M64="","",IF(J64&gt;1,(CONCATENATE(VALUE(J64),"+")),"+")))),"")</f>
        <v/>
      </c>
    </row>
    <row r="65" s="4" customFormat="true" ht="14.05" hidden="false" customHeight="false" outlineLevel="0" collapsed="false">
      <c r="A65" s="5" t="n">
        <v>6</v>
      </c>
      <c r="B65" s="5" t="n">
        <v>0</v>
      </c>
      <c r="C65" s="5" t="n">
        <v>0</v>
      </c>
      <c r="D65" s="5" t="n">
        <v>5</v>
      </c>
      <c r="E65" s="5" t="n">
        <v>0</v>
      </c>
      <c r="F65" s="5" t="n">
        <v>3</v>
      </c>
      <c r="G65" s="5" t="n">
        <v>19</v>
      </c>
      <c r="H65" s="5" t="n">
        <v>0</v>
      </c>
      <c r="I65" s="5" t="n">
        <v>528</v>
      </c>
      <c r="J65" s="5" t="n">
        <v>12</v>
      </c>
      <c r="K65" s="6" t="n">
        <v>44</v>
      </c>
      <c r="L65" s="7" t="n">
        <v>44</v>
      </c>
      <c r="M65" s="5" t="str">
        <f aca="false">IF(K65="no cation","",IF(L65="","non-candidate",IF(J65&gt;1,"","Y")))</f>
        <v/>
      </c>
      <c r="N65" s="5" t="str">
        <f aca="false">IF(M65="","",IF(B65&gt;0,U65,CONCATENATE("[",IF(M65="","",CONCATENATE("Al",IF(C65+(D65*(1+(C65*3)))&gt;1,VALUE(C65+(D65*(1+(C65*3)))),""),CONCATENATE(IF((E65*(1+(C65*3)))+(C65*H65)&gt;0," O",""),IF((E65*(1+(C65*3)))+(C65*H65)&gt;1,VALUE((E65*(1+(C65*3)))+(C65*H65)),"")),IF(F65=0,"",CONCATENATE("(OH)",IF((F65*(1+(C65*3)))+(C65*(4-H65))&gt;1,VALUE((F65*(1+(C65*3)))+(C65*(4-H65))),""))),IF(G65=0,"",CONCATENATE("(OH2)",IF(G65&gt;1,VALUE(G65),""))))),"]",IF(M65="","",IF(J65&gt;1,(CONCATENATE(VALUE(J65),"+")),"+")))))</f>
        <v/>
      </c>
      <c r="O65" s="5" t="str">
        <f aca="false">IF(B65&gt;0,"",IF(C65=0,CONCATENATE("[",CONCATENATE("Al",IF(D65&gt;1,VALUE(D65),""),IF(E65=0,"",CONCATENATE(" O",IF(E65&gt;1,VALUE(E65),""))),IF(F65=0,"",CONCATENATE("(OH)",IF(F65&gt;1,VALUE(F65),""))),IF(G65=0,"",CONCATENATE("(OH2)",IF(G65&gt;1,VALUE(G65),"")))),"]",IF(J65&gt;1,(CONCATENATE(VALUE(J65),"+")),"+")),CONCATENATE("[",S65,IF(P65&gt;1,VALUE(P65),""),IF((D65*3)&gt;((E65*2)+F65),"+","")," ]",VALUE(4)," ",T65,IF(H65&gt;0,VALUE(H65+1),""),"-"," ")))</f>
        <v>[Al5(OH)3(OH2)19]12+</v>
      </c>
      <c r="P65" s="5" t="str">
        <f aca="false">IF(C65&lt;1,"",(IF((3*D65)-(2*E65)-F65&gt;0, (3*D65)-(2*E65)-F65, 0)))</f>
        <v/>
      </c>
      <c r="Q65" s="5" t="str">
        <f aca="false">IF(C65&lt;1,"",(27*D65)+(16*(E65+F65+G65))+(F65+(G65*2)))</f>
        <v/>
      </c>
      <c r="R65" s="5" t="str">
        <f aca="false">IF(C65&lt;1,"",27+(16*(H65+(4-H65)))+(4-H65))</f>
        <v/>
      </c>
      <c r="S65" s="5" t="str">
        <f aca="false">CONCATENATE("[",CONCATENATE("Al",IF(D65&gt;1,VALUE(D65),""),IF(E65=0,"",CONCATENATE(" O",IF(E65&gt;1,VALUE(E65),""))),IF(F65=0,"",CONCATENATE("(OH)",IF(F65&gt;1,VALUE(F65),""))),IF(G65=0,"",CONCATENATE("(OH2)",IF(G65&gt;1,VALUE(G65),"")))),"]")</f>
        <v>[Al5(OH)3(OH2)19]</v>
      </c>
      <c r="T65" s="5" t="str">
        <f aca="false">CONCATENATE("[",CONCATENATE("Al",IF(H65=0,"",CONCATENATE("O",IF(H65&gt;1,VALUE(H65),""))),CONCATENATE(IF((4-H65)&gt;0,"(OH)",""),IF((4-H65)&gt;1,VALUE(4-H65),""))),"]")</f>
        <v>[Al(OH)4]</v>
      </c>
      <c r="U65" s="5" t="str">
        <f aca="false">IF(B65&gt;0,IF(M65="","",CONCATENATE("[",IF(M65="","",CONCATENATE("Al",IF(D65&gt;1,VALUE(D65),""),IF(E65=0,"",CONCATENATE(" O",IF(E65&gt;1,VALUE(E65),""))),IF(F65=0,"",CONCATENATE("(OH)",IF(F65&gt;1,VALUE(F65),""))),IF(G65=0,"",CONCATENATE("(OH2)",IF(G65&gt;1,VALUE(G65),""))))),"]",IF(M65="","",IF(J65&gt;1,(CONCATENATE(VALUE(J65),"+")),"+")))),"")</f>
        <v/>
      </c>
    </row>
    <row r="66" s="4" customFormat="true" ht="14.05" hidden="false" customHeight="false" outlineLevel="0" collapsed="false">
      <c r="A66" s="5" t="n">
        <v>4</v>
      </c>
      <c r="B66" s="5" t="n">
        <v>0</v>
      </c>
      <c r="C66" s="5" t="n">
        <v>0</v>
      </c>
      <c r="D66" s="5" t="n">
        <v>3</v>
      </c>
      <c r="E66" s="5" t="n">
        <v>0</v>
      </c>
      <c r="F66" s="5" t="n">
        <v>4</v>
      </c>
      <c r="G66" s="5" t="n">
        <v>4</v>
      </c>
      <c r="H66" s="5" t="n">
        <v>0</v>
      </c>
      <c r="I66" s="5" t="n">
        <v>221</v>
      </c>
      <c r="J66" s="5" t="n">
        <v>5</v>
      </c>
      <c r="K66" s="6" t="n">
        <v>44.2</v>
      </c>
      <c r="L66" s="7" t="n">
        <v>44.2</v>
      </c>
      <c r="M66" s="5" t="str">
        <f aca="false">IF(K66="no cation","",IF(L66="","non-candidate",IF(J66&gt;1,"","Y")))</f>
        <v/>
      </c>
      <c r="N66" s="5" t="str">
        <f aca="false">IF(M66="","",IF(B66&gt;0,U66,CONCATENATE("[",IF(M66="","",CONCATENATE("Al",IF(C66+(D66*(1+(C66*3)))&gt;1,VALUE(C66+(D66*(1+(C66*3)))),""),CONCATENATE(IF((E66*(1+(C66*3)))+(C66*H66)&gt;0," O",""),IF((E66*(1+(C66*3)))+(C66*H66)&gt;1,VALUE((E66*(1+(C66*3)))+(C66*H66)),"")),IF(F66=0,"",CONCATENATE("(OH)",IF((F66*(1+(C66*3)))+(C66*(4-H66))&gt;1,VALUE((F66*(1+(C66*3)))+(C66*(4-H66))),""))),IF(G66=0,"",CONCATENATE("(OH2)",IF(G66&gt;1,VALUE(G66),""))))),"]",IF(M66="","",IF(J66&gt;1,(CONCATENATE(VALUE(J66),"+")),"+")))))</f>
        <v/>
      </c>
      <c r="O66" s="5" t="str">
        <f aca="false">IF(B66&gt;0,"",IF(C66=0,CONCATENATE("[",CONCATENATE("Al",IF(D66&gt;1,VALUE(D66),""),IF(E66=0,"",CONCATENATE(" O",IF(E66&gt;1,VALUE(E66),""))),IF(F66=0,"",CONCATENATE("(OH)",IF(F66&gt;1,VALUE(F66),""))),IF(G66=0,"",CONCATENATE("(OH2)",IF(G66&gt;1,VALUE(G66),"")))),"]",IF(J66&gt;1,(CONCATENATE(VALUE(J66),"+")),"+")),CONCATENATE("[",S66,IF(P66&gt;1,VALUE(P66),""),IF((D66*3)&gt;((E66*2)+F66),"+","")," ]",VALUE(4)," ",T66,IF(H66&gt;0,VALUE(H66+1),""),"-"," ")))</f>
        <v>[Al3(OH)4(OH2)4]5+</v>
      </c>
      <c r="P66" s="5" t="str">
        <f aca="false">IF(C66&lt;1,"",(IF((3*D66)-(2*E66)-F66&gt;0, (3*D66)-(2*E66)-F66, 0)))</f>
        <v/>
      </c>
      <c r="Q66" s="5" t="str">
        <f aca="false">IF(C66&lt;1,"",(27*D66)+(16*(E66+F66+G66))+(F66+(G66*2)))</f>
        <v/>
      </c>
      <c r="R66" s="5" t="str">
        <f aca="false">IF(C66&lt;1,"",27+(16*(H66+(4-H66)))+(4-H66))</f>
        <v/>
      </c>
      <c r="S66" s="5" t="str">
        <f aca="false">CONCATENATE("[",CONCATENATE("Al",IF(D66&gt;1,VALUE(D66),""),IF(E66=0,"",CONCATENATE(" O",IF(E66&gt;1,VALUE(E66),""))),IF(F66=0,"",CONCATENATE("(OH)",IF(F66&gt;1,VALUE(F66),""))),IF(G66=0,"",CONCATENATE("(OH2)",IF(G66&gt;1,VALUE(G66),"")))),"]")</f>
        <v>[Al3(OH)4(OH2)4]</v>
      </c>
      <c r="T66" s="5" t="str">
        <f aca="false">CONCATENATE("[",CONCATENATE("Al",IF(H66=0,"",CONCATENATE("O",IF(H66&gt;1,VALUE(H66),""))),CONCATENATE(IF((4-H66)&gt;0,"(OH)",""),IF((4-H66)&gt;1,VALUE(4-H66),""))),"]")</f>
        <v>[Al(OH)4]</v>
      </c>
      <c r="U66" s="5" t="str">
        <f aca="false">IF(B66&gt;0,IF(M66="","",CONCATENATE("[",IF(M66="","",CONCATENATE("Al",IF(D66&gt;1,VALUE(D66),""),IF(E66=0,"",CONCATENATE(" O",IF(E66&gt;1,VALUE(E66),""))),IF(F66=0,"",CONCATENATE("(OH)",IF(F66&gt;1,VALUE(F66),""))),IF(G66=0,"",CONCATENATE("(OH2)",IF(G66&gt;1,VALUE(G66),""))))),"]",IF(M66="","",IF(J66&gt;1,(CONCATENATE(VALUE(J66),"+")),"+")))),"")</f>
        <v/>
      </c>
    </row>
    <row r="67" s="4" customFormat="true" ht="14.05" hidden="false" customHeight="false" outlineLevel="0" collapsed="false">
      <c r="A67" s="5" t="n">
        <v>4</v>
      </c>
      <c r="B67" s="5" t="n">
        <v>0</v>
      </c>
      <c r="C67" s="5" t="n">
        <v>0</v>
      </c>
      <c r="D67" s="5" t="n">
        <v>3</v>
      </c>
      <c r="E67" s="5" t="n">
        <v>2</v>
      </c>
      <c r="F67" s="5" t="n">
        <v>0</v>
      </c>
      <c r="G67" s="5" t="n">
        <v>6</v>
      </c>
      <c r="H67" s="5" t="n">
        <v>0</v>
      </c>
      <c r="I67" s="5" t="n">
        <v>221</v>
      </c>
      <c r="J67" s="5" t="n">
        <v>5</v>
      </c>
      <c r="K67" s="6" t="n">
        <v>44.2</v>
      </c>
      <c r="L67" s="7" t="n">
        <v>44.2</v>
      </c>
      <c r="M67" s="5" t="str">
        <f aca="false">IF(K67="no cation","",IF(L67="","non-candidate",IF(J67&gt;1,"","Y")))</f>
        <v/>
      </c>
      <c r="N67" s="5" t="str">
        <f aca="false">IF(M67="","",IF(B67&gt;0,U67,CONCATENATE("[",IF(M67="","",CONCATENATE("Al",IF(C67+(D67*(1+(C67*3)))&gt;1,VALUE(C67+(D67*(1+(C67*3)))),""),CONCATENATE(IF((E67*(1+(C67*3)))+(C67*H67)&gt;0," O",""),IF((E67*(1+(C67*3)))+(C67*H67)&gt;1,VALUE((E67*(1+(C67*3)))+(C67*H67)),"")),IF(F67=0,"",CONCATENATE("(OH)",IF((F67*(1+(C67*3)))+(C67*(4-H67))&gt;1,VALUE((F67*(1+(C67*3)))+(C67*(4-H67))),""))),IF(G67=0,"",CONCATENATE("(OH2)",IF(G67&gt;1,VALUE(G67),""))))),"]",IF(M67="","",IF(J67&gt;1,(CONCATENATE(VALUE(J67),"+")),"+")))))</f>
        <v/>
      </c>
      <c r="O67" s="5" t="str">
        <f aca="false">IF(B67&gt;0,"",IF(C67=0,CONCATENATE("[",CONCATENATE("Al",IF(D67&gt;1,VALUE(D67),""),IF(E67=0,"",CONCATENATE(" O",IF(E67&gt;1,VALUE(E67),""))),IF(F67=0,"",CONCATENATE("(OH)",IF(F67&gt;1,VALUE(F67),""))),IF(G67=0,"",CONCATENATE("(OH2)",IF(G67&gt;1,VALUE(G67),"")))),"]",IF(J67&gt;1,(CONCATENATE(VALUE(J67),"+")),"+")),CONCATENATE("[",S67,IF(P67&gt;1,VALUE(P67),""),IF((D67*3)&gt;((E67*2)+F67),"+","")," ]",VALUE(4)," ",T67,IF(H67&gt;0,VALUE(H67+1),""),"-"," ")))</f>
        <v>[Al3 O2(OH2)6]5+</v>
      </c>
      <c r="P67" s="5" t="str">
        <f aca="false">IF(C67&lt;1,"",(IF((3*D67)-(2*E67)-F67&gt;0, (3*D67)-(2*E67)-F67, 0)))</f>
        <v/>
      </c>
      <c r="Q67" s="5" t="str">
        <f aca="false">IF(C67&lt;1,"",(27*D67)+(16*(E67+F67+G67))+(F67+(G67*2)))</f>
        <v/>
      </c>
      <c r="R67" s="5" t="str">
        <f aca="false">IF(C67&lt;1,"",27+(16*(H67+(4-H67)))+(4-H67))</f>
        <v/>
      </c>
      <c r="S67" s="5" t="str">
        <f aca="false">CONCATENATE("[",CONCATENATE("Al",IF(D67&gt;1,VALUE(D67),""),IF(E67=0,"",CONCATENATE(" O",IF(E67&gt;1,VALUE(E67),""))),IF(F67=0,"",CONCATENATE("(OH)",IF(F67&gt;1,VALUE(F67),""))),IF(G67=0,"",CONCATENATE("(OH2)",IF(G67&gt;1,VALUE(G67),"")))),"]")</f>
        <v>[Al3 O2(OH2)6]</v>
      </c>
      <c r="T67" s="5" t="str">
        <f aca="false">CONCATENATE("[",CONCATENATE("Al",IF(H67=0,"",CONCATENATE("O",IF(H67&gt;1,VALUE(H67),""))),CONCATENATE(IF((4-H67)&gt;0,"(OH)",""),IF((4-H67)&gt;1,VALUE(4-H67),""))),"]")</f>
        <v>[Al(OH)4]</v>
      </c>
      <c r="U67" s="5" t="str">
        <f aca="false">IF(B67&gt;0,IF(M67="","",CONCATENATE("[",IF(M67="","",CONCATENATE("Al",IF(D67&gt;1,VALUE(D67),""),IF(E67=0,"",CONCATENATE(" O",IF(E67&gt;1,VALUE(E67),""))),IF(F67=0,"",CONCATENATE("(OH)",IF(F67&gt;1,VALUE(F67),""))),IF(G67=0,"",CONCATENATE("(OH2)",IF(G67&gt;1,VALUE(G67),""))))),"]",IF(M67="","",IF(J67&gt;1,(CONCATENATE(VALUE(J67),"+")),"+")))),"")</f>
        <v/>
      </c>
    </row>
    <row r="68" s="4" customFormat="true" ht="14.05" hidden="false" customHeight="false" outlineLevel="0" collapsed="false">
      <c r="A68" s="5" t="n">
        <v>6</v>
      </c>
      <c r="B68" s="5" t="n">
        <v>0</v>
      </c>
      <c r="C68" s="5" t="n">
        <v>0</v>
      </c>
      <c r="D68" s="5" t="n">
        <v>6</v>
      </c>
      <c r="E68" s="5" t="n">
        <v>0</v>
      </c>
      <c r="F68" s="5" t="n">
        <v>4</v>
      </c>
      <c r="G68" s="5" t="n">
        <v>22</v>
      </c>
      <c r="H68" s="5" t="n">
        <v>0</v>
      </c>
      <c r="I68" s="5" t="n">
        <v>626</v>
      </c>
      <c r="J68" s="5" t="n">
        <v>14</v>
      </c>
      <c r="K68" s="6" t="n">
        <v>44.7142857142857</v>
      </c>
      <c r="L68" s="7" t="n">
        <v>44.7142857142857</v>
      </c>
      <c r="M68" s="5" t="str">
        <f aca="false">IF(K68="no cation","",IF(L68="","non-candidate",IF(J68&gt;1,"","Y")))</f>
        <v/>
      </c>
      <c r="N68" s="5" t="str">
        <f aca="false">IF(M68="","",IF(B68&gt;0,U68,CONCATENATE("[",IF(M68="","",CONCATENATE("Al",IF(C68+(D68*(1+(C68*3)))&gt;1,VALUE(C68+(D68*(1+(C68*3)))),""),CONCATENATE(IF((E68*(1+(C68*3)))+(C68*H68)&gt;0," O",""),IF((E68*(1+(C68*3)))+(C68*H68)&gt;1,VALUE((E68*(1+(C68*3)))+(C68*H68)),"")),IF(F68=0,"",CONCATENATE("(OH)",IF((F68*(1+(C68*3)))+(C68*(4-H68))&gt;1,VALUE((F68*(1+(C68*3)))+(C68*(4-H68))),""))),IF(G68=0,"",CONCATENATE("(OH2)",IF(G68&gt;1,VALUE(G68),""))))),"]",IF(M68="","",IF(J68&gt;1,(CONCATENATE(VALUE(J68),"+")),"+")))))</f>
        <v/>
      </c>
      <c r="O68" s="5" t="str">
        <f aca="false">IF(B68&gt;0,"",IF(C68=0,CONCATENATE("[",CONCATENATE("Al",IF(D68&gt;1,VALUE(D68),""),IF(E68=0,"",CONCATENATE(" O",IF(E68&gt;1,VALUE(E68),""))),IF(F68=0,"",CONCATENATE("(OH)",IF(F68&gt;1,VALUE(F68),""))),IF(G68=0,"",CONCATENATE("(OH2)",IF(G68&gt;1,VALUE(G68),"")))),"]",IF(J68&gt;1,(CONCATENATE(VALUE(J68),"+")),"+")),CONCATENATE("[",S68,IF(P68&gt;1,VALUE(P68),""),IF((D68*3)&gt;((E68*2)+F68),"+","")," ]",VALUE(4)," ",T68,IF(H68&gt;0,VALUE(H68+1),""),"-"," ")))</f>
        <v>[Al6(OH)4(OH2)22]14+</v>
      </c>
      <c r="P68" s="5" t="str">
        <f aca="false">IF(C68&lt;1,"",(IF((3*D68)-(2*E68)-F68&gt;0, (3*D68)-(2*E68)-F68, 0)))</f>
        <v/>
      </c>
      <c r="Q68" s="5" t="str">
        <f aca="false">IF(C68&lt;1,"",(27*D68)+(16*(E68+F68+G68))+(F68+(G68*2)))</f>
        <v/>
      </c>
      <c r="R68" s="5" t="str">
        <f aca="false">IF(C68&lt;1,"",27+(16*(H68+(4-H68)))+(4-H68))</f>
        <v/>
      </c>
      <c r="S68" s="5" t="str">
        <f aca="false">CONCATENATE("[",CONCATENATE("Al",IF(D68&gt;1,VALUE(D68),""),IF(E68=0,"",CONCATENATE(" O",IF(E68&gt;1,VALUE(E68),""))),IF(F68=0,"",CONCATENATE("(OH)",IF(F68&gt;1,VALUE(F68),""))),IF(G68=0,"",CONCATENATE("(OH2)",IF(G68&gt;1,VALUE(G68),"")))),"]")</f>
        <v>[Al6(OH)4(OH2)22]</v>
      </c>
      <c r="T68" s="5" t="str">
        <f aca="false">CONCATENATE("[",CONCATENATE("Al",IF(H68=0,"",CONCATENATE("O",IF(H68&gt;1,VALUE(H68),""))),CONCATENATE(IF((4-H68)&gt;0,"(OH)",""),IF((4-H68)&gt;1,VALUE(4-H68),""))),"]")</f>
        <v>[Al(OH)4]</v>
      </c>
      <c r="U68" s="5" t="str">
        <f aca="false">IF(B68&gt;0,IF(M68="","",CONCATENATE("[",IF(M68="","",CONCATENATE("Al",IF(D68&gt;1,VALUE(D68),""),IF(E68=0,"",CONCATENATE(" O",IF(E68&gt;1,VALUE(E68),""))),IF(F68=0,"",CONCATENATE("(OH)",IF(F68&gt;1,VALUE(F68),""))),IF(G68=0,"",CONCATENATE("(OH2)",IF(G68&gt;1,VALUE(G68),""))))),"]",IF(M68="","",IF(J68&gt;1,(CONCATENATE(VALUE(J68),"+")),"+")))),"")</f>
        <v/>
      </c>
    </row>
    <row r="69" s="4" customFormat="true" ht="14.05" hidden="false" customHeight="false" outlineLevel="0" collapsed="false">
      <c r="A69" s="5" t="n">
        <v>6</v>
      </c>
      <c r="B69" s="5" t="n">
        <v>0</v>
      </c>
      <c r="C69" s="5" t="n">
        <v>0</v>
      </c>
      <c r="D69" s="5" t="n">
        <v>6</v>
      </c>
      <c r="E69" s="5" t="n">
        <v>2</v>
      </c>
      <c r="F69" s="5" t="n">
        <v>0</v>
      </c>
      <c r="G69" s="5" t="n">
        <v>24</v>
      </c>
      <c r="H69" s="5" t="n">
        <v>0</v>
      </c>
      <c r="I69" s="5" t="n">
        <v>626</v>
      </c>
      <c r="J69" s="5" t="n">
        <v>14</v>
      </c>
      <c r="K69" s="6" t="n">
        <v>44.7142857142857</v>
      </c>
      <c r="L69" s="7" t="n">
        <v>44.7142857142857</v>
      </c>
      <c r="M69" s="5" t="str">
        <f aca="false">IF(K69="no cation","",IF(L69="","non-candidate",IF(J69&gt;1,"","Y")))</f>
        <v/>
      </c>
      <c r="N69" s="5" t="str">
        <f aca="false">IF(M69="","",IF(B69&gt;0,U69,CONCATENATE("[",IF(M69="","",CONCATENATE("Al",IF(C69+(D69*(1+(C69*3)))&gt;1,VALUE(C69+(D69*(1+(C69*3)))),""),CONCATENATE(IF((E69*(1+(C69*3)))+(C69*H69)&gt;0," O",""),IF((E69*(1+(C69*3)))+(C69*H69)&gt;1,VALUE((E69*(1+(C69*3)))+(C69*H69)),"")),IF(F69=0,"",CONCATENATE("(OH)",IF((F69*(1+(C69*3)))+(C69*(4-H69))&gt;1,VALUE((F69*(1+(C69*3)))+(C69*(4-H69))),""))),IF(G69=0,"",CONCATENATE("(OH2)",IF(G69&gt;1,VALUE(G69),""))))),"]",IF(M69="","",IF(J69&gt;1,(CONCATENATE(VALUE(J69),"+")),"+")))))</f>
        <v/>
      </c>
      <c r="O69" s="5" t="str">
        <f aca="false">IF(B69&gt;0,"",IF(C69=0,CONCATENATE("[",CONCATENATE("Al",IF(D69&gt;1,VALUE(D69),""),IF(E69=0,"",CONCATENATE(" O",IF(E69&gt;1,VALUE(E69),""))),IF(F69=0,"",CONCATENATE("(OH)",IF(F69&gt;1,VALUE(F69),""))),IF(G69=0,"",CONCATENATE("(OH2)",IF(G69&gt;1,VALUE(G69),"")))),"]",IF(J69&gt;1,(CONCATENATE(VALUE(J69),"+")),"+")),CONCATENATE("[",S69,IF(P69&gt;1,VALUE(P69),""),IF((D69*3)&gt;((E69*2)+F69),"+","")," ]",VALUE(4)," ",T69,IF(H69&gt;0,VALUE(H69+1),""),"-"," ")))</f>
        <v>[Al6 O2(OH2)24]14+</v>
      </c>
      <c r="P69" s="5" t="str">
        <f aca="false">IF(C69&lt;1,"",(IF((3*D69)-(2*E69)-F69&gt;0, (3*D69)-(2*E69)-F69, 0)))</f>
        <v/>
      </c>
      <c r="Q69" s="5" t="str">
        <f aca="false">IF(C69&lt;1,"",(27*D69)+(16*(E69+F69+G69))+(F69+(G69*2)))</f>
        <v/>
      </c>
      <c r="R69" s="5" t="str">
        <f aca="false">IF(C69&lt;1,"",27+(16*(H69+(4-H69)))+(4-H69))</f>
        <v/>
      </c>
      <c r="S69" s="5" t="str">
        <f aca="false">CONCATENATE("[",CONCATENATE("Al",IF(D69&gt;1,VALUE(D69),""),IF(E69=0,"",CONCATENATE(" O",IF(E69&gt;1,VALUE(E69),""))),IF(F69=0,"",CONCATENATE("(OH)",IF(F69&gt;1,VALUE(F69),""))),IF(G69=0,"",CONCATENATE("(OH2)",IF(G69&gt;1,VALUE(G69),"")))),"]")</f>
        <v>[Al6 O2(OH2)24]</v>
      </c>
      <c r="T69" s="5" t="str">
        <f aca="false">CONCATENATE("[",CONCATENATE("Al",IF(H69=0,"",CONCATENATE("O",IF(H69&gt;1,VALUE(H69),""))),CONCATENATE(IF((4-H69)&gt;0,"(OH)",""),IF((4-H69)&gt;1,VALUE(4-H69),""))),"]")</f>
        <v>[Al(OH)4]</v>
      </c>
      <c r="U69" s="5" t="str">
        <f aca="false">IF(B69&gt;0,IF(M69="","",CONCATENATE("[",IF(M69="","",CONCATENATE("Al",IF(D69&gt;1,VALUE(D69),""),IF(E69=0,"",CONCATENATE(" O",IF(E69&gt;1,VALUE(E69),""))),IF(F69=0,"",CONCATENATE("(OH)",IF(F69&gt;1,VALUE(F69),""))),IF(G69=0,"",CONCATENATE("(OH2)",IF(G69&gt;1,VALUE(G69),""))))),"]",IF(M69="","",IF(J69&gt;1,(CONCATENATE(VALUE(J69),"+")),"+")))),"")</f>
        <v/>
      </c>
    </row>
    <row r="70" s="4" customFormat="true" ht="14.05" hidden="false" customHeight="false" outlineLevel="0" collapsed="false">
      <c r="A70" s="5" t="n">
        <v>6</v>
      </c>
      <c r="B70" s="5" t="n">
        <v>0</v>
      </c>
      <c r="C70" s="5" t="n">
        <v>0</v>
      </c>
      <c r="D70" s="5" t="n">
        <v>1</v>
      </c>
      <c r="E70" s="3" t="n">
        <v>0</v>
      </c>
      <c r="F70" s="5" t="n">
        <v>0</v>
      </c>
      <c r="G70" s="5" t="n">
        <v>6</v>
      </c>
      <c r="H70" s="5" t="n">
        <v>0</v>
      </c>
      <c r="I70" s="5" t="n">
        <v>135</v>
      </c>
      <c r="J70" s="5" t="n">
        <v>3</v>
      </c>
      <c r="K70" s="6" t="n">
        <v>45</v>
      </c>
      <c r="L70" s="7" t="n">
        <v>45</v>
      </c>
      <c r="M70" s="5" t="str">
        <f aca="false">IF(K70="no cation","",IF(L70="","non-candidate",IF(J70&gt;1,"","Y")))</f>
        <v/>
      </c>
      <c r="N70" s="5" t="str">
        <f aca="false">IF(M70="","",IF(B70&gt;0,U70,CONCATENATE("[",IF(M70="","",CONCATENATE("Al",IF(C70+(D70*(1+(C70*3)))&gt;1,VALUE(C70+(D70*(1+(C70*3)))),""),CONCATENATE(IF((E70*(1+(C70*3)))+(C70*H70)&gt;0," O",""),IF((E70*(1+(C70*3)))+(C70*H70)&gt;1,VALUE((E70*(1+(C70*3)))+(C70*H70)),"")),IF(F70=0,"",CONCATENATE("(OH)",IF((F70*(1+(C70*3)))+(C70*(4-H70))&gt;1,VALUE((F70*(1+(C70*3)))+(C70*(4-H70))),""))),IF(G70=0,"",CONCATENATE("(OH2)",IF(G70&gt;1,VALUE(G70),""))))),"]",IF(M70="","",IF(J70&gt;1,(CONCATENATE(VALUE(J70),"+")),"+")))))</f>
        <v/>
      </c>
      <c r="O70" s="5" t="str">
        <f aca="false">IF(B70&gt;0,"",IF(C70=0,CONCATENATE("[",CONCATENATE("Al",IF(D70&gt;1,VALUE(D70),""),IF(E70=0,"",CONCATENATE(" O",IF(E70&gt;1,VALUE(E70),""))),IF(F70=0,"",CONCATENATE("(OH)",IF(F70&gt;1,VALUE(F70),""))),IF(G70=0,"",CONCATENATE("(OH2)",IF(G70&gt;1,VALUE(G70),"")))),"]",IF(J70&gt;1,(CONCATENATE(VALUE(J70),"+")),"+")),CONCATENATE("[",S70,IF(P70&gt;1,VALUE(P70),""),IF((D70*3)&gt;((E70*2)+F70),"+","")," ]",VALUE(4)," ",T70,IF(H70&gt;0,VALUE(H70+1),""),"-"," ")))</f>
        <v>[Al(OH2)6]3+</v>
      </c>
      <c r="P70" s="5" t="str">
        <f aca="false">IF(C70&lt;1,"",(IF((3*D70)-(2*E70)-F70&gt;0, (3*D70)-(2*E70)-F70, 0)))</f>
        <v/>
      </c>
      <c r="Q70" s="5" t="str">
        <f aca="false">IF(C70&lt;1,"",(27*D70)+(16*(E70+F70+G70))+(F70+(G70*2)))</f>
        <v/>
      </c>
      <c r="R70" s="5" t="str">
        <f aca="false">IF(C70&lt;1,"",27+(16*(H70+(4-H70)))+(4-H70))</f>
        <v/>
      </c>
      <c r="S70" s="5" t="str">
        <f aca="false">CONCATENATE("[",CONCATENATE("Al",IF(D70&gt;1,VALUE(D70),""),IF(E70=0,"",CONCATENATE(" O",IF(E70&gt;1,VALUE(E70),""))),IF(F70=0,"",CONCATENATE("(OH)",IF(F70&gt;1,VALUE(F70),""))),IF(G70=0,"",CONCATENATE("(OH2)",IF(G70&gt;1,VALUE(G70),"")))),"]")</f>
        <v>[Al(OH2)6]</v>
      </c>
      <c r="T70" s="5" t="str">
        <f aca="false">CONCATENATE("[",CONCATENATE("Al",IF(H70=0,"",CONCATENATE("O",IF(H70&gt;1,VALUE(H70),""))),CONCATENATE(IF((4-H70)&gt;0,"(OH)",""),IF((4-H70)&gt;1,VALUE(4-H70),""))),"]")</f>
        <v>[Al(OH)4]</v>
      </c>
      <c r="U70" s="5" t="str">
        <f aca="false">IF(B70&gt;0,IF(M70="","",CONCATENATE("[",IF(M70="","",CONCATENATE("Al",IF(D70&gt;1,VALUE(D70),""),IF(E70=0,"",CONCATENATE(" O",IF(E70&gt;1,VALUE(E70),""))),IF(F70=0,"",CONCATENATE("(OH)",IF(F70&gt;1,VALUE(F70),""))),IF(G70=0,"",CONCATENATE("(OH2)",IF(G70&gt;1,VALUE(G70),""))))),"]",IF(M70="","",IF(J70&gt;1,(CONCATENATE(VALUE(J70),"+")),"+")))),"")</f>
        <v/>
      </c>
    </row>
    <row r="71" s="4" customFormat="true" ht="14.05" hidden="false" customHeight="false" outlineLevel="0" collapsed="false">
      <c r="A71" s="5" t="n">
        <v>4</v>
      </c>
      <c r="B71" s="5" t="n">
        <v>0</v>
      </c>
      <c r="C71" s="5" t="n">
        <v>0</v>
      </c>
      <c r="D71" s="3" t="n">
        <v>6</v>
      </c>
      <c r="E71" s="3" t="n">
        <v>0</v>
      </c>
      <c r="F71" s="5" t="n">
        <v>9</v>
      </c>
      <c r="G71" s="5" t="n">
        <v>5</v>
      </c>
      <c r="H71" s="5" t="n">
        <v>0</v>
      </c>
      <c r="I71" s="5" t="n">
        <v>405</v>
      </c>
      <c r="J71" s="5" t="n">
        <v>9</v>
      </c>
      <c r="K71" s="6" t="n">
        <v>45</v>
      </c>
      <c r="L71" s="7" t="n">
        <v>45</v>
      </c>
      <c r="M71" s="5" t="str">
        <f aca="false">IF(K71="no cation","",IF(L71="","non-candidate",IF(J71&gt;1,"","Y")))</f>
        <v/>
      </c>
      <c r="N71" s="5" t="str">
        <f aca="false">IF(M71="","",IF(B71&gt;0,U71,CONCATENATE("[",IF(M71="","",CONCATENATE("Al",IF(C71+(D71*(1+(C71*3)))&gt;1,VALUE(C71+(D71*(1+(C71*3)))),""),CONCATENATE(IF((E71*(1+(C71*3)))+(C71*H71)&gt;0," O",""),IF((E71*(1+(C71*3)))+(C71*H71)&gt;1,VALUE((E71*(1+(C71*3)))+(C71*H71)),"")),IF(F71=0,"",CONCATENATE("(OH)",IF((F71*(1+(C71*3)))+(C71*(4-H71))&gt;1,VALUE((F71*(1+(C71*3)))+(C71*(4-H71))),""))),IF(G71=0,"",CONCATENATE("(OH2)",IF(G71&gt;1,VALUE(G71),""))))),"]",IF(M71="","",IF(J71&gt;1,(CONCATENATE(VALUE(J71),"+")),"+")))))</f>
        <v/>
      </c>
      <c r="O71" s="5" t="str">
        <f aca="false">IF(B71&gt;0,"",IF(C71=0,CONCATENATE("[",CONCATENATE("Al",IF(D71&gt;1,VALUE(D71),""),IF(E71=0,"",CONCATENATE(" O",IF(E71&gt;1,VALUE(E71),""))),IF(F71=0,"",CONCATENATE("(OH)",IF(F71&gt;1,VALUE(F71),""))),IF(G71=0,"",CONCATENATE("(OH2)",IF(G71&gt;1,VALUE(G71),"")))),"]",IF(J71&gt;1,(CONCATENATE(VALUE(J71),"+")),"+")),CONCATENATE("[",S71,IF(P71&gt;1,VALUE(P71),""),IF((D71*3)&gt;((E71*2)+F71),"+","")," ]",VALUE(4)," ",T71,IF(H71&gt;0,VALUE(H71+1),""),"-"," ")))</f>
        <v>[Al6(OH)9(OH2)5]9+</v>
      </c>
      <c r="P71" s="5" t="str">
        <f aca="false">IF(C71&lt;1,"",(IF((3*D71)-(2*E71)-F71&gt;0, (3*D71)-(2*E71)-F71, 0)))</f>
        <v/>
      </c>
      <c r="Q71" s="5" t="str">
        <f aca="false">IF(C71&lt;1,"",(27*D71)+(16*(E71+F71+G71))+(F71+(G71*2)))</f>
        <v/>
      </c>
      <c r="R71" s="5" t="str">
        <f aca="false">IF(C71&lt;1,"",27+(16*(H71+(4-H71)))+(4-H71))</f>
        <v/>
      </c>
      <c r="S71" s="5" t="str">
        <f aca="false">CONCATENATE("[",CONCATENATE("Al",IF(D71&gt;1,VALUE(D71),""),IF(E71=0,"",CONCATENATE(" O",IF(E71&gt;1,VALUE(E71),""))),IF(F71=0,"",CONCATENATE("(OH)",IF(F71&gt;1,VALUE(F71),""))),IF(G71=0,"",CONCATENATE("(OH2)",IF(G71&gt;1,VALUE(G71),"")))),"]")</f>
        <v>[Al6(OH)9(OH2)5]</v>
      </c>
      <c r="T71" s="5" t="str">
        <f aca="false">CONCATENATE("[",CONCATENATE("Al",IF(H71=0,"",CONCATENATE("O",IF(H71&gt;1,VALUE(H71),""))),CONCATENATE(IF((4-H71)&gt;0,"(OH)",""),IF((4-H71)&gt;1,VALUE(4-H71),""))),"]")</f>
        <v>[Al(OH)4]</v>
      </c>
      <c r="U71" s="5" t="str">
        <f aca="false">IF(B71&gt;0,IF(M71="","",CONCATENATE("[",IF(M71="","",CONCATENATE("Al",IF(D71&gt;1,VALUE(D71),""),IF(E71=0,"",CONCATENATE(" O",IF(E71&gt;1,VALUE(E71),""))),IF(F71=0,"",CONCATENATE("(OH)",IF(F71&gt;1,VALUE(F71),""))),IF(G71=0,"",CONCATENATE("(OH2)",IF(G71&gt;1,VALUE(G71),""))))),"]",IF(M71="","",IF(J71&gt;1,(CONCATENATE(VALUE(J71),"+")),"+")))),"")</f>
        <v/>
      </c>
    </row>
    <row r="72" s="4" customFormat="true" ht="14.05" hidden="false" customHeight="false" outlineLevel="0" collapsed="false">
      <c r="A72" s="3" t="n">
        <v>4</v>
      </c>
      <c r="B72" s="5" t="n">
        <v>0</v>
      </c>
      <c r="C72" s="5" t="n">
        <v>0</v>
      </c>
      <c r="D72" s="3" t="n">
        <v>6</v>
      </c>
      <c r="E72" s="3" t="n">
        <v>2</v>
      </c>
      <c r="F72" s="5" t="n">
        <v>5</v>
      </c>
      <c r="G72" s="5" t="n">
        <v>7</v>
      </c>
      <c r="H72" s="5" t="n">
        <v>0</v>
      </c>
      <c r="I72" s="5" t="n">
        <v>405</v>
      </c>
      <c r="J72" s="5" t="n">
        <v>9</v>
      </c>
      <c r="K72" s="6" t="n">
        <v>45</v>
      </c>
      <c r="L72" s="7" t="n">
        <v>45</v>
      </c>
      <c r="M72" s="5" t="str">
        <f aca="false">IF(K72="no cation","",IF(L72="","non-candidate",IF(J72&gt;1,"","Y")))</f>
        <v/>
      </c>
      <c r="N72" s="5" t="str">
        <f aca="false">IF(M72="","",IF(B72&gt;0,U72,CONCATENATE("[",IF(M72="","",CONCATENATE("Al",IF(C72+(D72*(1+(C72*3)))&gt;1,VALUE(C72+(D72*(1+(C72*3)))),""),CONCATENATE(IF((E72*(1+(C72*3)))+(C72*H72)&gt;0," O",""),IF((E72*(1+(C72*3)))+(C72*H72)&gt;1,VALUE((E72*(1+(C72*3)))+(C72*H72)),"")),IF(F72=0,"",CONCATENATE("(OH)",IF((F72*(1+(C72*3)))+(C72*(4-H72))&gt;1,VALUE((F72*(1+(C72*3)))+(C72*(4-H72))),""))),IF(G72=0,"",CONCATENATE("(OH2)",IF(G72&gt;1,VALUE(G72),""))))),"]",IF(M72="","",IF(J72&gt;1,(CONCATENATE(VALUE(J72),"+")),"+")))))</f>
        <v/>
      </c>
      <c r="O72" s="5" t="str">
        <f aca="false">IF(B72&gt;0,"",IF(C72=0,CONCATENATE("[",CONCATENATE("Al",IF(D72&gt;1,VALUE(D72),""),IF(E72=0,"",CONCATENATE(" O",IF(E72&gt;1,VALUE(E72),""))),IF(F72=0,"",CONCATENATE("(OH)",IF(F72&gt;1,VALUE(F72),""))),IF(G72=0,"",CONCATENATE("(OH2)",IF(G72&gt;1,VALUE(G72),"")))),"]",IF(J72&gt;1,(CONCATENATE(VALUE(J72),"+")),"+")),CONCATENATE("[",S72,IF(P72&gt;1,VALUE(P72),""),IF((D72*3)&gt;((E72*2)+F72),"+","")," ]",VALUE(4)," ",T72,IF(H72&gt;0,VALUE(H72+1),""),"-"," ")))</f>
        <v>[Al6 O2(OH)5(OH2)7]9+</v>
      </c>
      <c r="P72" s="5" t="str">
        <f aca="false">IF(C72&lt;1,"",(IF((3*D72)-(2*E72)-F72&gt;0, (3*D72)-(2*E72)-F72, 0)))</f>
        <v/>
      </c>
      <c r="Q72" s="5" t="str">
        <f aca="false">IF(C72&lt;1,"",(27*D72)+(16*(E72+F72+G72))+(F72+(G72*2)))</f>
        <v/>
      </c>
      <c r="R72" s="5" t="str">
        <f aca="false">IF(C72&lt;1,"",27+(16*(H72+(4-H72)))+(4-H72))</f>
        <v/>
      </c>
      <c r="S72" s="5" t="str">
        <f aca="false">CONCATENATE("[",CONCATENATE("Al",IF(D72&gt;1,VALUE(D72),""),IF(E72=0,"",CONCATENATE(" O",IF(E72&gt;1,VALUE(E72),""))),IF(F72=0,"",CONCATENATE("(OH)",IF(F72&gt;1,VALUE(F72),""))),IF(G72=0,"",CONCATENATE("(OH2)",IF(G72&gt;1,VALUE(G72),"")))),"]")</f>
        <v>[Al6 O2(OH)5(OH2)7]</v>
      </c>
      <c r="T72" s="5" t="str">
        <f aca="false">CONCATENATE("[",CONCATENATE("Al",IF(H72=0,"",CONCATENATE("O",IF(H72&gt;1,VALUE(H72),""))),CONCATENATE(IF((4-H72)&gt;0,"(OH)",""),IF((4-H72)&gt;1,VALUE(4-H72),""))),"]")</f>
        <v>[Al(OH)4]</v>
      </c>
      <c r="U72" s="5" t="str">
        <f aca="false">IF(B72&gt;0,IF(M72="","",CONCATENATE("[",IF(M72="","",CONCATENATE("Al",IF(D72&gt;1,VALUE(D72),""),IF(E72=0,"",CONCATENATE(" O",IF(E72&gt;1,VALUE(E72),""))),IF(F72=0,"",CONCATENATE("(OH)",IF(F72&gt;1,VALUE(F72),""))),IF(G72=0,"",CONCATENATE("(OH2)",IF(G72&gt;1,VALUE(G72),""))))),"]",IF(M72="","",IF(J72&gt;1,(CONCATENATE(VALUE(J72),"+")),"+")))),"")</f>
        <v/>
      </c>
    </row>
    <row r="73" s="4" customFormat="true" ht="14.05" hidden="false" customHeight="false" outlineLevel="0" collapsed="false">
      <c r="A73" s="5" t="n">
        <v>4</v>
      </c>
      <c r="B73" s="5" t="n">
        <v>0</v>
      </c>
      <c r="C73" s="5" t="n">
        <v>0</v>
      </c>
      <c r="D73" s="5" t="n">
        <v>6</v>
      </c>
      <c r="E73" s="5" t="n">
        <v>4</v>
      </c>
      <c r="F73" s="5" t="n">
        <v>1</v>
      </c>
      <c r="G73" s="5" t="n">
        <v>9</v>
      </c>
      <c r="H73" s="5" t="n">
        <v>0</v>
      </c>
      <c r="I73" s="5" t="n">
        <v>405</v>
      </c>
      <c r="J73" s="5" t="n">
        <v>9</v>
      </c>
      <c r="K73" s="6" t="n">
        <v>45</v>
      </c>
      <c r="L73" s="7" t="n">
        <v>45</v>
      </c>
      <c r="M73" s="5" t="str">
        <f aca="false">IF(K73="no cation","",IF(L73="","non-candidate",IF(J73&gt;1,"","Y")))</f>
        <v/>
      </c>
      <c r="N73" s="5" t="str">
        <f aca="false">IF(M73="","",IF(B73&gt;0,U73,CONCATENATE("[",IF(M73="","",CONCATENATE("Al",IF(C73+(D73*(1+(C73*3)))&gt;1,VALUE(C73+(D73*(1+(C73*3)))),""),CONCATENATE(IF((E73*(1+(C73*3)))+(C73*H73)&gt;0," O",""),IF((E73*(1+(C73*3)))+(C73*H73)&gt;1,VALUE((E73*(1+(C73*3)))+(C73*H73)),"")),IF(F73=0,"",CONCATENATE("(OH)",IF((F73*(1+(C73*3)))+(C73*(4-H73))&gt;1,VALUE((F73*(1+(C73*3)))+(C73*(4-H73))),""))),IF(G73=0,"",CONCATENATE("(OH2)",IF(G73&gt;1,VALUE(G73),""))))),"]",IF(M73="","",IF(J73&gt;1,(CONCATENATE(VALUE(J73),"+")),"+")))))</f>
        <v/>
      </c>
      <c r="O73" s="5" t="str">
        <f aca="false">IF(B73&gt;0,"",IF(C73=0,CONCATENATE("[",CONCATENATE("Al",IF(D73&gt;1,VALUE(D73),""),IF(E73=0,"",CONCATENATE(" O",IF(E73&gt;1,VALUE(E73),""))),IF(F73=0,"",CONCATENATE("(OH)",IF(F73&gt;1,VALUE(F73),""))),IF(G73=0,"",CONCATENATE("(OH2)",IF(G73&gt;1,VALUE(G73),"")))),"]",IF(J73&gt;1,(CONCATENATE(VALUE(J73),"+")),"+")),CONCATENATE("[",S73,IF(P73&gt;1,VALUE(P73),""),IF((D73*3)&gt;((E73*2)+F73),"+","")," ]",VALUE(4)," ",T73,IF(H73&gt;0,VALUE(H73+1),""),"-"," ")))</f>
        <v>[Al6 O4(OH)(OH2)9]9+</v>
      </c>
      <c r="P73" s="5" t="str">
        <f aca="false">IF(C73&lt;1,"",(IF((3*D73)-(2*E73)-F73&gt;0, (3*D73)-(2*E73)-F73, 0)))</f>
        <v/>
      </c>
      <c r="Q73" s="5" t="str">
        <f aca="false">IF(C73&lt;1,"",(27*D73)+(16*(E73+F73+G73))+(F73+(G73*2)))</f>
        <v/>
      </c>
      <c r="R73" s="5" t="str">
        <f aca="false">IF(C73&lt;1,"",27+(16*(H73+(4-H73)))+(4-H73))</f>
        <v/>
      </c>
      <c r="S73" s="5" t="str">
        <f aca="false">CONCATENATE("[",CONCATENATE("Al",IF(D73&gt;1,VALUE(D73),""),IF(E73=0,"",CONCATENATE(" O",IF(E73&gt;1,VALUE(E73),""))),IF(F73=0,"",CONCATENATE("(OH)",IF(F73&gt;1,VALUE(F73),""))),IF(G73=0,"",CONCATENATE("(OH2)",IF(G73&gt;1,VALUE(G73),"")))),"]")</f>
        <v>[Al6 O4(OH)(OH2)9]</v>
      </c>
      <c r="T73" s="5" t="str">
        <f aca="false">CONCATENATE("[",CONCATENATE("Al",IF(H73=0,"",CONCATENATE("O",IF(H73&gt;1,VALUE(H73),""))),CONCATENATE(IF((4-H73)&gt;0,"(OH)",""),IF((4-H73)&gt;1,VALUE(4-H73),""))),"]")</f>
        <v>[Al(OH)4]</v>
      </c>
      <c r="U73" s="5" t="str">
        <f aca="false">IF(B73&gt;0,IF(M73="","",CONCATENATE("[",IF(M73="","",CONCATENATE("Al",IF(D73&gt;1,VALUE(D73),""),IF(E73=0,"",CONCATENATE(" O",IF(E73&gt;1,VALUE(E73),""))),IF(F73=0,"",CONCATENATE("(OH)",IF(F73&gt;1,VALUE(F73),""))),IF(G73=0,"",CONCATENATE("(OH2)",IF(G73&gt;1,VALUE(G73),""))))),"]",IF(M73="","",IF(J73&gt;1,(CONCATENATE(VALUE(J73),"+")),"+")))),"")</f>
        <v/>
      </c>
    </row>
    <row r="74" s="4" customFormat="true" ht="14.05" hidden="false" customHeight="false" outlineLevel="0" collapsed="false">
      <c r="A74" s="5" t="n">
        <v>6</v>
      </c>
      <c r="B74" s="5" t="n">
        <v>0</v>
      </c>
      <c r="C74" s="5" t="n">
        <v>0</v>
      </c>
      <c r="D74" s="5" t="n">
        <v>2</v>
      </c>
      <c r="E74" s="5" t="n">
        <v>0</v>
      </c>
      <c r="F74" s="5" t="n">
        <v>1</v>
      </c>
      <c r="G74" s="5" t="n">
        <v>9</v>
      </c>
      <c r="H74" s="5" t="n">
        <v>0</v>
      </c>
      <c r="I74" s="5" t="n">
        <v>233</v>
      </c>
      <c r="J74" s="5" t="n">
        <v>5</v>
      </c>
      <c r="K74" s="6" t="n">
        <v>46.6</v>
      </c>
      <c r="L74" s="7" t="n">
        <v>46.6</v>
      </c>
      <c r="M74" s="5" t="str">
        <f aca="false">IF(K74="no cation","",IF(L74="","non-candidate",IF(J74&gt;1,"","Y")))</f>
        <v/>
      </c>
      <c r="N74" s="5" t="str">
        <f aca="false">IF(M74="","",IF(B74&gt;0,U74,CONCATENATE("[",IF(M74="","",CONCATENATE("Al",IF(C74+(D74*(1+(C74*3)))&gt;1,VALUE(C74+(D74*(1+(C74*3)))),""),CONCATENATE(IF((E74*(1+(C74*3)))+(C74*H74)&gt;0," O",""),IF((E74*(1+(C74*3)))+(C74*H74)&gt;1,VALUE((E74*(1+(C74*3)))+(C74*H74)),"")),IF(F74=0,"",CONCATENATE("(OH)",IF((F74*(1+(C74*3)))+(C74*(4-H74))&gt;1,VALUE((F74*(1+(C74*3)))+(C74*(4-H74))),""))),IF(G74=0,"",CONCATENATE("(OH2)",IF(G74&gt;1,VALUE(G74),""))))),"]",IF(M74="","",IF(J74&gt;1,(CONCATENATE(VALUE(J74),"+")),"+")))))</f>
        <v/>
      </c>
      <c r="O74" s="5" t="str">
        <f aca="false">IF(B74&gt;0,"",IF(C74=0,CONCATENATE("[",CONCATENATE("Al",IF(D74&gt;1,VALUE(D74),""),IF(E74=0,"",CONCATENATE(" O",IF(E74&gt;1,VALUE(E74),""))),IF(F74=0,"",CONCATENATE("(OH)",IF(F74&gt;1,VALUE(F74),""))),IF(G74=0,"",CONCATENATE("(OH2)",IF(G74&gt;1,VALUE(G74),"")))),"]",IF(J74&gt;1,(CONCATENATE(VALUE(J74),"+")),"+")),CONCATENATE("[",S74,IF(P74&gt;1,VALUE(P74),""),IF((D74*3)&gt;((E74*2)+F74),"+","")," ]",VALUE(4)," ",T74,IF(H74&gt;0,VALUE(H74+1),""),"-"," ")))</f>
        <v>[Al2(OH)(OH2)9]5+</v>
      </c>
      <c r="P74" s="5" t="str">
        <f aca="false">IF(C74&lt;1,"",(IF((3*D74)-(2*E74)-F74&gt;0, (3*D74)-(2*E74)-F74, 0)))</f>
        <v/>
      </c>
      <c r="Q74" s="5" t="str">
        <f aca="false">IF(C74&lt;1,"",(27*D74)+(16*(E74+F74+G74))+(F74+(G74*2)))</f>
        <v/>
      </c>
      <c r="R74" s="5" t="str">
        <f aca="false">IF(C74&lt;1,"",27+(16*(H74+(4-H74)))+(4-H74))</f>
        <v/>
      </c>
      <c r="S74" s="5" t="str">
        <f aca="false">CONCATENATE("[",CONCATENATE("Al",IF(D74&gt;1,VALUE(D74),""),IF(E74=0,"",CONCATENATE(" O",IF(E74&gt;1,VALUE(E74),""))),IF(F74=0,"",CONCATENATE("(OH)",IF(F74&gt;1,VALUE(F74),""))),IF(G74=0,"",CONCATENATE("(OH2)",IF(G74&gt;1,VALUE(G74),"")))),"]")</f>
        <v>[Al2(OH)(OH2)9]</v>
      </c>
      <c r="T74" s="5" t="str">
        <f aca="false">CONCATENATE("[",CONCATENATE("Al",IF(H74=0,"",CONCATENATE("O",IF(H74&gt;1,VALUE(H74),""))),CONCATENATE(IF((4-H74)&gt;0,"(OH)",""),IF((4-H74)&gt;1,VALUE(4-H74),""))),"]")</f>
        <v>[Al(OH)4]</v>
      </c>
      <c r="U74" s="5" t="str">
        <f aca="false">IF(B74&gt;0,IF(M74="","",CONCATENATE("[",IF(M74="","",CONCATENATE("Al",IF(D74&gt;1,VALUE(D74),""),IF(E74=0,"",CONCATENATE(" O",IF(E74&gt;1,VALUE(E74),""))),IF(F74=0,"",CONCATENATE("(OH)",IF(F74&gt;1,VALUE(F74),""))),IF(G74=0,"",CONCATENATE("(OH2)",IF(G74&gt;1,VALUE(G74),""))))),"]",IF(M74="","",IF(J74&gt;1,(CONCATENATE(VALUE(J74),"+")),"+")))),"")</f>
        <v/>
      </c>
    </row>
    <row r="75" s="4" customFormat="true" ht="14.05" hidden="false" customHeight="false" outlineLevel="0" collapsed="false">
      <c r="A75" s="3" t="n">
        <v>4</v>
      </c>
      <c r="B75" s="3" t="n">
        <v>0</v>
      </c>
      <c r="C75" s="5" t="n">
        <v>0</v>
      </c>
      <c r="D75" s="3" t="n">
        <v>4</v>
      </c>
      <c r="E75" s="3" t="n">
        <v>0</v>
      </c>
      <c r="F75" s="3" t="n">
        <v>6</v>
      </c>
      <c r="G75" s="3" t="n">
        <v>4</v>
      </c>
      <c r="H75" s="5" t="n">
        <v>0</v>
      </c>
      <c r="I75" s="5" t="n">
        <v>282</v>
      </c>
      <c r="J75" s="5" t="n">
        <v>6</v>
      </c>
      <c r="K75" s="6" t="n">
        <v>47</v>
      </c>
      <c r="L75" s="7" t="n">
        <v>47</v>
      </c>
      <c r="M75" s="5" t="str">
        <f aca="false">IF(K75="no cation","",IF(L75="","non-candidate",IF(J75&gt;1,"","Y")))</f>
        <v/>
      </c>
      <c r="N75" s="5" t="str">
        <f aca="false">IF(M75="","",IF(B75&gt;0,U75,CONCATENATE("[",IF(M75="","",CONCATENATE("Al",IF(C75+(D75*(1+(C75*3)))&gt;1,VALUE(C75+(D75*(1+(C75*3)))),""),CONCATENATE(IF((E75*(1+(C75*3)))+(C75*H75)&gt;0," O",""),IF((E75*(1+(C75*3)))+(C75*H75)&gt;1,VALUE((E75*(1+(C75*3)))+(C75*H75)),"")),IF(F75=0,"",CONCATENATE("(OH)",IF((F75*(1+(C75*3)))+(C75*(4-H75))&gt;1,VALUE((F75*(1+(C75*3)))+(C75*(4-H75))),""))),IF(G75=0,"",CONCATENATE("(OH2)",IF(G75&gt;1,VALUE(G75),""))))),"]",IF(M75="","",IF(J75&gt;1,(CONCATENATE(VALUE(J75),"+")),"+")))))</f>
        <v/>
      </c>
      <c r="O75" s="5" t="str">
        <f aca="false">IF(B75&gt;0,"",IF(C75=0,CONCATENATE("[",CONCATENATE("Al",IF(D75&gt;1,VALUE(D75),""),IF(E75=0,"",CONCATENATE(" O",IF(E75&gt;1,VALUE(E75),""))),IF(F75=0,"",CONCATENATE("(OH)",IF(F75&gt;1,VALUE(F75),""))),IF(G75=0,"",CONCATENATE("(OH2)",IF(G75&gt;1,VALUE(G75),"")))),"]",IF(J75&gt;1,(CONCATENATE(VALUE(J75),"+")),"+")),CONCATENATE("[",S75,IF(P75&gt;1,VALUE(P75),""),IF((D75*3)&gt;((E75*2)+F75),"+","")," ]",VALUE(4)," ",T75,IF(H75&gt;0,VALUE(H75+1),""),"-"," ")))</f>
        <v>[Al4(OH)6(OH2)4]6+</v>
      </c>
      <c r="P75" s="5" t="str">
        <f aca="false">IF(C75&lt;1,"",(IF((3*D75)-(2*E75)-F75&gt;0, (3*D75)-(2*E75)-F75, 0)))</f>
        <v/>
      </c>
      <c r="Q75" s="5" t="str">
        <f aca="false">IF(C75&lt;1,"",(27*D75)+(16*(E75+F75+G75))+(F75+(G75*2)))</f>
        <v/>
      </c>
      <c r="R75" s="5" t="str">
        <f aca="false">IF(C75&lt;1,"",27+(16*(H75+(4-H75)))+(4-H75))</f>
        <v/>
      </c>
      <c r="S75" s="5" t="str">
        <f aca="false">CONCATENATE("[",CONCATENATE("Al",IF(D75&gt;1,VALUE(D75),""),IF(E75=0,"",CONCATENATE(" O",IF(E75&gt;1,VALUE(E75),""))),IF(F75=0,"",CONCATENATE("(OH)",IF(F75&gt;1,VALUE(F75),""))),IF(G75=0,"",CONCATENATE("(OH2)",IF(G75&gt;1,VALUE(G75),"")))),"]")</f>
        <v>[Al4(OH)6(OH2)4]</v>
      </c>
      <c r="T75" s="5" t="str">
        <f aca="false">CONCATENATE("[",CONCATENATE("Al",IF(H75=0,"",CONCATENATE("O",IF(H75&gt;1,VALUE(H75),""))),CONCATENATE(IF((4-H75)&gt;0,"(OH)",""),IF((4-H75)&gt;1,VALUE(4-H75),""))),"]")</f>
        <v>[Al(OH)4]</v>
      </c>
      <c r="U75" s="5" t="str">
        <f aca="false">IF(B75&gt;0,IF(M75="","",CONCATENATE("[",IF(M75="","",CONCATENATE("Al",IF(D75&gt;1,VALUE(D75),""),IF(E75=0,"",CONCATENATE(" O",IF(E75&gt;1,VALUE(E75),""))),IF(F75=0,"",CONCATENATE("(OH)",IF(F75&gt;1,VALUE(F75),""))),IF(G75=0,"",CONCATENATE("(OH2)",IF(G75&gt;1,VALUE(G75),""))))),"]",IF(M75="","",IF(J75&gt;1,(CONCATENATE(VALUE(J75),"+")),"+")))),"")</f>
        <v/>
      </c>
    </row>
    <row r="76" s="4" customFormat="true" ht="14.05" hidden="false" customHeight="false" outlineLevel="0" collapsed="false">
      <c r="A76" s="5" t="n">
        <v>4</v>
      </c>
      <c r="B76" s="5" t="n">
        <v>0</v>
      </c>
      <c r="C76" s="5" t="n">
        <v>0</v>
      </c>
      <c r="D76" s="5" t="n">
        <v>4</v>
      </c>
      <c r="E76" s="5" t="n">
        <v>2</v>
      </c>
      <c r="F76" s="5" t="n">
        <v>2</v>
      </c>
      <c r="G76" s="5" t="n">
        <v>6</v>
      </c>
      <c r="H76" s="5" t="n">
        <v>0</v>
      </c>
      <c r="I76" s="5" t="n">
        <v>282</v>
      </c>
      <c r="J76" s="5" t="n">
        <v>6</v>
      </c>
      <c r="K76" s="6" t="n">
        <v>47</v>
      </c>
      <c r="L76" s="7" t="n">
        <v>47</v>
      </c>
      <c r="M76" s="5" t="str">
        <f aca="false">IF(K76="no cation","",IF(L76="","non-candidate",IF(J76&gt;1,"","Y")))</f>
        <v/>
      </c>
      <c r="N76" s="5" t="str">
        <f aca="false">IF(M76="","",IF(B76&gt;0,U76,CONCATENATE("[",IF(M76="","",CONCATENATE("Al",IF(C76+(D76*(1+(C76*3)))&gt;1,VALUE(C76+(D76*(1+(C76*3)))),""),CONCATENATE(IF((E76*(1+(C76*3)))+(C76*H76)&gt;0," O",""),IF((E76*(1+(C76*3)))+(C76*H76)&gt;1,VALUE((E76*(1+(C76*3)))+(C76*H76)),"")),IF(F76=0,"",CONCATENATE("(OH)",IF((F76*(1+(C76*3)))+(C76*(4-H76))&gt;1,VALUE((F76*(1+(C76*3)))+(C76*(4-H76))),""))),IF(G76=0,"",CONCATENATE("(OH2)",IF(G76&gt;1,VALUE(G76),""))))),"]",IF(M76="","",IF(J76&gt;1,(CONCATENATE(VALUE(J76),"+")),"+")))))</f>
        <v/>
      </c>
      <c r="O76" s="5" t="str">
        <f aca="false">IF(B76&gt;0,"",IF(C76=0,CONCATENATE("[",CONCATENATE("Al",IF(D76&gt;1,VALUE(D76),""),IF(E76=0,"",CONCATENATE(" O",IF(E76&gt;1,VALUE(E76),""))),IF(F76=0,"",CONCATENATE("(OH)",IF(F76&gt;1,VALUE(F76),""))),IF(G76=0,"",CONCATENATE("(OH2)",IF(G76&gt;1,VALUE(G76),"")))),"]",IF(J76&gt;1,(CONCATENATE(VALUE(J76),"+")),"+")),CONCATENATE("[",S76,IF(P76&gt;1,VALUE(P76),""),IF((D76*3)&gt;((E76*2)+F76),"+","")," ]",VALUE(4)," ",T76,IF(H76&gt;0,VALUE(H76+1),""),"-"," ")))</f>
        <v>[Al4 O2(OH)2(OH2)6]6+</v>
      </c>
      <c r="P76" s="5" t="str">
        <f aca="false">IF(C76&lt;1,"",(IF((3*D76)-(2*E76)-F76&gt;0, (3*D76)-(2*E76)-F76, 0)))</f>
        <v/>
      </c>
      <c r="Q76" s="5" t="str">
        <f aca="false">IF(C76&lt;1,"",(27*D76)+(16*(E76+F76+G76))+(F76+(G76*2)))</f>
        <v/>
      </c>
      <c r="R76" s="5" t="str">
        <f aca="false">IF(C76&lt;1,"",27+(16*(H76+(4-H76)))+(4-H76))</f>
        <v/>
      </c>
      <c r="S76" s="5" t="str">
        <f aca="false">CONCATENATE("[",CONCATENATE("Al",IF(D76&gt;1,VALUE(D76),""),IF(E76=0,"",CONCATENATE(" O",IF(E76&gt;1,VALUE(E76),""))),IF(F76=0,"",CONCATENATE("(OH)",IF(F76&gt;1,VALUE(F76),""))),IF(G76=0,"",CONCATENATE("(OH2)",IF(G76&gt;1,VALUE(G76),"")))),"]")</f>
        <v>[Al4 O2(OH)2(OH2)6]</v>
      </c>
      <c r="T76" s="5" t="str">
        <f aca="false">CONCATENATE("[",CONCATENATE("Al",IF(H76=0,"",CONCATENATE("O",IF(H76&gt;1,VALUE(H76),""))),CONCATENATE(IF((4-H76)&gt;0,"(OH)",""),IF((4-H76)&gt;1,VALUE(4-H76),""))),"]")</f>
        <v>[Al(OH)4]</v>
      </c>
      <c r="U76" s="5" t="str">
        <f aca="false">IF(B76&gt;0,IF(M76="","",CONCATENATE("[",IF(M76="","",CONCATENATE("Al",IF(D76&gt;1,VALUE(D76),""),IF(E76=0,"",CONCATENATE(" O",IF(E76&gt;1,VALUE(E76),""))),IF(F76=0,"",CONCATENATE("(OH)",IF(F76&gt;1,VALUE(F76),""))),IF(G76=0,"",CONCATENATE("(OH2)",IF(G76&gt;1,VALUE(G76),""))))),"]",IF(M76="","",IF(J76&gt;1,(CONCATENATE(VALUE(J76),"+")),"+")))),"")</f>
        <v/>
      </c>
    </row>
    <row r="77" s="4" customFormat="true" ht="14.05" hidden="false" customHeight="false" outlineLevel="0" collapsed="false">
      <c r="A77" s="5" t="n">
        <v>6</v>
      </c>
      <c r="B77" s="5" t="n">
        <v>0</v>
      </c>
      <c r="C77" s="5" t="n">
        <v>0</v>
      </c>
      <c r="D77" s="5" t="n">
        <v>3</v>
      </c>
      <c r="E77" s="5" t="n">
        <v>0</v>
      </c>
      <c r="F77" s="5" t="n">
        <v>2</v>
      </c>
      <c r="G77" s="5" t="n">
        <v>12</v>
      </c>
      <c r="H77" s="5" t="n">
        <v>0</v>
      </c>
      <c r="I77" s="5" t="n">
        <v>331</v>
      </c>
      <c r="J77" s="5" t="n">
        <v>7</v>
      </c>
      <c r="K77" s="6" t="n">
        <v>47.2857142857143</v>
      </c>
      <c r="L77" s="7" t="n">
        <v>47.2857142857143</v>
      </c>
      <c r="M77" s="5" t="str">
        <f aca="false">IF(K77="no cation","",IF(L77="","non-candidate",IF(J77&gt;1,"","Y")))</f>
        <v/>
      </c>
      <c r="N77" s="5" t="str">
        <f aca="false">IF(M77="","",IF(B77&gt;0,U77,CONCATENATE("[",IF(M77="","",CONCATENATE("Al",IF(C77+(D77*(1+(C77*3)))&gt;1,VALUE(C77+(D77*(1+(C77*3)))),""),CONCATENATE(IF((E77*(1+(C77*3)))+(C77*H77)&gt;0," O",""),IF((E77*(1+(C77*3)))+(C77*H77)&gt;1,VALUE((E77*(1+(C77*3)))+(C77*H77)),"")),IF(F77=0,"",CONCATENATE("(OH)",IF((F77*(1+(C77*3)))+(C77*(4-H77))&gt;1,VALUE((F77*(1+(C77*3)))+(C77*(4-H77))),""))),IF(G77=0,"",CONCATENATE("(OH2)",IF(G77&gt;1,VALUE(G77),""))))),"]",IF(M77="","",IF(J77&gt;1,(CONCATENATE(VALUE(J77),"+")),"+")))))</f>
        <v/>
      </c>
      <c r="O77" s="5" t="str">
        <f aca="false">IF(B77&gt;0,"",IF(C77=0,CONCATENATE("[",CONCATENATE("Al",IF(D77&gt;1,VALUE(D77),""),IF(E77=0,"",CONCATENATE(" O",IF(E77&gt;1,VALUE(E77),""))),IF(F77=0,"",CONCATENATE("(OH)",IF(F77&gt;1,VALUE(F77),""))),IF(G77=0,"",CONCATENATE("(OH2)",IF(G77&gt;1,VALUE(G77),"")))),"]",IF(J77&gt;1,(CONCATENATE(VALUE(J77),"+")),"+")),CONCATENATE("[",S77,IF(P77&gt;1,VALUE(P77),""),IF((D77*3)&gt;((E77*2)+F77),"+","")," ]",VALUE(4)," ",T77,IF(H77&gt;0,VALUE(H77+1),""),"-"," ")))</f>
        <v>[Al3(OH)2(OH2)12]7+</v>
      </c>
      <c r="P77" s="5" t="str">
        <f aca="false">IF(C77&lt;1,"",(IF((3*D77)-(2*E77)-F77&gt;0, (3*D77)-(2*E77)-F77, 0)))</f>
        <v/>
      </c>
      <c r="Q77" s="5" t="str">
        <f aca="false">IF(C77&lt;1,"",(27*D77)+(16*(E77+F77+G77))+(F77+(G77*2)))</f>
        <v/>
      </c>
      <c r="R77" s="5" t="str">
        <f aca="false">IF(C77&lt;1,"",27+(16*(H77+(4-H77)))+(4-H77))</f>
        <v/>
      </c>
      <c r="S77" s="5" t="str">
        <f aca="false">CONCATENATE("[",CONCATENATE("Al",IF(D77&gt;1,VALUE(D77),""),IF(E77=0,"",CONCATENATE(" O",IF(E77&gt;1,VALUE(E77),""))),IF(F77=0,"",CONCATENATE("(OH)",IF(F77&gt;1,VALUE(F77),""))),IF(G77=0,"",CONCATENATE("(OH2)",IF(G77&gt;1,VALUE(G77),"")))),"]")</f>
        <v>[Al3(OH)2(OH2)12]</v>
      </c>
      <c r="T77" s="5" t="str">
        <f aca="false">CONCATENATE("[",CONCATENATE("Al",IF(H77=0,"",CONCATENATE("O",IF(H77&gt;1,VALUE(H77),""))),CONCATENATE(IF((4-H77)&gt;0,"(OH)",""),IF((4-H77)&gt;1,VALUE(4-H77),""))),"]")</f>
        <v>[Al(OH)4]</v>
      </c>
      <c r="U77" s="5" t="str">
        <f aca="false">IF(B77&gt;0,IF(M77="","",CONCATENATE("[",IF(M77="","",CONCATENATE("Al",IF(D77&gt;1,VALUE(D77),""),IF(E77=0,"",CONCATENATE(" O",IF(E77&gt;1,VALUE(E77),""))),IF(F77=0,"",CONCATENATE("(OH)",IF(F77&gt;1,VALUE(F77),""))),IF(G77=0,"",CONCATENATE("(OH2)",IF(G77&gt;1,VALUE(G77),""))))),"]",IF(M77="","",IF(J77&gt;1,(CONCATENATE(VALUE(J77),"+")),"+")))),"")</f>
        <v/>
      </c>
    </row>
    <row r="78" s="4" customFormat="true" ht="14.05" hidden="false" customHeight="false" outlineLevel="0" collapsed="false">
      <c r="A78" s="5" t="n">
        <v>6</v>
      </c>
      <c r="B78" s="5" t="n">
        <v>0</v>
      </c>
      <c r="C78" s="5" t="n">
        <v>0</v>
      </c>
      <c r="D78" s="5" t="n">
        <v>4</v>
      </c>
      <c r="E78" s="5" t="n">
        <v>0</v>
      </c>
      <c r="F78" s="5" t="n">
        <v>3</v>
      </c>
      <c r="G78" s="5" t="n">
        <v>15</v>
      </c>
      <c r="H78" s="5" t="n">
        <v>0</v>
      </c>
      <c r="I78" s="5" t="n">
        <v>429</v>
      </c>
      <c r="J78" s="5" t="n">
        <v>9</v>
      </c>
      <c r="K78" s="6" t="n">
        <v>47.6666666666667</v>
      </c>
      <c r="L78" s="7" t="n">
        <v>47.6666666666667</v>
      </c>
      <c r="M78" s="5" t="str">
        <f aca="false">IF(K78="no cation","",IF(L78="","non-candidate",IF(J78&gt;1,"","Y")))</f>
        <v/>
      </c>
      <c r="N78" s="5" t="str">
        <f aca="false">IF(M78="","",IF(B78&gt;0,U78,CONCATENATE("[",IF(M78="","",CONCATENATE("Al",IF(C78+(D78*(1+(C78*3)))&gt;1,VALUE(C78+(D78*(1+(C78*3)))),""),CONCATENATE(IF((E78*(1+(C78*3)))+(C78*H78)&gt;0," O",""),IF((E78*(1+(C78*3)))+(C78*H78)&gt;1,VALUE((E78*(1+(C78*3)))+(C78*H78)),"")),IF(F78=0,"",CONCATENATE("(OH)",IF((F78*(1+(C78*3)))+(C78*(4-H78))&gt;1,VALUE((F78*(1+(C78*3)))+(C78*(4-H78))),""))),IF(G78=0,"",CONCATENATE("(OH2)",IF(G78&gt;1,VALUE(G78),""))))),"]",IF(M78="","",IF(J78&gt;1,(CONCATENATE(VALUE(J78),"+")),"+")))))</f>
        <v/>
      </c>
      <c r="O78" s="5" t="str">
        <f aca="false">IF(B78&gt;0,"",IF(C78=0,CONCATENATE("[",CONCATENATE("Al",IF(D78&gt;1,VALUE(D78),""),IF(E78=0,"",CONCATENATE(" O",IF(E78&gt;1,VALUE(E78),""))),IF(F78=0,"",CONCATENATE("(OH)",IF(F78&gt;1,VALUE(F78),""))),IF(G78=0,"",CONCATENATE("(OH2)",IF(G78&gt;1,VALUE(G78),"")))),"]",IF(J78&gt;1,(CONCATENATE(VALUE(J78),"+")),"+")),CONCATENATE("[",S78,IF(P78&gt;1,VALUE(P78),""),IF((D78*3)&gt;((E78*2)+F78),"+","")," ]",VALUE(4)," ",T78,IF(H78&gt;0,VALUE(H78+1),""),"-"," ")))</f>
        <v>[Al4(OH)3(OH2)15]9+</v>
      </c>
      <c r="P78" s="5" t="str">
        <f aca="false">IF(C78&lt;1,"",(IF((3*D78)-(2*E78)-F78&gt;0, (3*D78)-(2*E78)-F78, 0)))</f>
        <v/>
      </c>
      <c r="Q78" s="5" t="str">
        <f aca="false">IF(C78&lt;1,"",(27*D78)+(16*(E78+F78+G78))+(F78+(G78*2)))</f>
        <v/>
      </c>
      <c r="R78" s="5" t="str">
        <f aca="false">IF(C78&lt;1,"",27+(16*(H78+(4-H78)))+(4-H78))</f>
        <v/>
      </c>
      <c r="S78" s="5" t="str">
        <f aca="false">CONCATENATE("[",CONCATENATE("Al",IF(D78&gt;1,VALUE(D78),""),IF(E78=0,"",CONCATENATE(" O",IF(E78&gt;1,VALUE(E78),""))),IF(F78=0,"",CONCATENATE("(OH)",IF(F78&gt;1,VALUE(F78),""))),IF(G78=0,"",CONCATENATE("(OH2)",IF(G78&gt;1,VALUE(G78),"")))),"]")</f>
        <v>[Al4(OH)3(OH2)15]</v>
      </c>
      <c r="T78" s="5" t="str">
        <f aca="false">CONCATENATE("[",CONCATENATE("Al",IF(H78=0,"",CONCATENATE("O",IF(H78&gt;1,VALUE(H78),""))),CONCATENATE(IF((4-H78)&gt;0,"(OH)",""),IF((4-H78)&gt;1,VALUE(4-H78),""))),"]")</f>
        <v>[Al(OH)4]</v>
      </c>
      <c r="U78" s="5" t="str">
        <f aca="false">IF(B78&gt;0,IF(M78="","",CONCATENATE("[",IF(M78="","",CONCATENATE("Al",IF(D78&gt;1,VALUE(D78),""),IF(E78=0,"",CONCATENATE(" O",IF(E78&gt;1,VALUE(E78),""))),IF(F78=0,"",CONCATENATE("(OH)",IF(F78&gt;1,VALUE(F78),""))),IF(G78=0,"",CONCATENATE("(OH2)",IF(G78&gt;1,VALUE(G78),""))))),"]",IF(M78="","",IF(J78&gt;1,(CONCATENATE(VALUE(J78),"+")),"+")))),"")</f>
        <v/>
      </c>
    </row>
    <row r="79" s="4" customFormat="true" ht="14.05" hidden="false" customHeight="false" outlineLevel="0" collapsed="false">
      <c r="A79" s="5" t="n">
        <v>6</v>
      </c>
      <c r="B79" s="5" t="n">
        <v>0</v>
      </c>
      <c r="C79" s="5" t="n">
        <v>0</v>
      </c>
      <c r="D79" s="5" t="n">
        <v>5</v>
      </c>
      <c r="E79" s="5" t="n">
        <v>0</v>
      </c>
      <c r="F79" s="5" t="n">
        <v>4</v>
      </c>
      <c r="G79" s="5" t="n">
        <v>18</v>
      </c>
      <c r="H79" s="5" t="n">
        <v>0</v>
      </c>
      <c r="I79" s="5" t="n">
        <v>527</v>
      </c>
      <c r="J79" s="5" t="n">
        <v>11</v>
      </c>
      <c r="K79" s="6" t="n">
        <v>47.9090909090909</v>
      </c>
      <c r="L79" s="7" t="n">
        <v>47.9090909090909</v>
      </c>
      <c r="M79" s="5" t="str">
        <f aca="false">IF(K79="no cation","",IF(L79="","non-candidate",IF(J79&gt;1,"","Y")))</f>
        <v/>
      </c>
      <c r="N79" s="5" t="str">
        <f aca="false">IF(M79="","",IF(B79&gt;0,U79,CONCATENATE("[",IF(M79="","",CONCATENATE("Al",IF(C79+(D79*(1+(C79*3)))&gt;1,VALUE(C79+(D79*(1+(C79*3)))),""),CONCATENATE(IF((E79*(1+(C79*3)))+(C79*H79)&gt;0," O",""),IF((E79*(1+(C79*3)))+(C79*H79)&gt;1,VALUE((E79*(1+(C79*3)))+(C79*H79)),"")),IF(F79=0,"",CONCATENATE("(OH)",IF((F79*(1+(C79*3)))+(C79*(4-H79))&gt;1,VALUE((F79*(1+(C79*3)))+(C79*(4-H79))),""))),IF(G79=0,"",CONCATENATE("(OH2)",IF(G79&gt;1,VALUE(G79),""))))),"]",IF(M79="","",IF(J79&gt;1,(CONCATENATE(VALUE(J79),"+")),"+")))))</f>
        <v/>
      </c>
      <c r="O79" s="5" t="str">
        <f aca="false">IF(B79&gt;0,"",IF(C79=0,CONCATENATE("[",CONCATENATE("Al",IF(D79&gt;1,VALUE(D79),""),IF(E79=0,"",CONCATENATE(" O",IF(E79&gt;1,VALUE(E79),""))),IF(F79=0,"",CONCATENATE("(OH)",IF(F79&gt;1,VALUE(F79),""))),IF(G79=0,"",CONCATENATE("(OH2)",IF(G79&gt;1,VALUE(G79),"")))),"]",IF(J79&gt;1,(CONCATENATE(VALUE(J79),"+")),"+")),CONCATENATE("[",S79,IF(P79&gt;1,VALUE(P79),""),IF((D79*3)&gt;((E79*2)+F79),"+","")," ]",VALUE(4)," ",T79,IF(H79&gt;0,VALUE(H79+1),""),"-"," ")))</f>
        <v>[Al5(OH)4(OH2)18]11+</v>
      </c>
      <c r="P79" s="5" t="str">
        <f aca="false">IF(C79&lt;1,"",(IF((3*D79)-(2*E79)-F79&gt;0, (3*D79)-(2*E79)-F79, 0)))</f>
        <v/>
      </c>
      <c r="Q79" s="5" t="str">
        <f aca="false">IF(C79&lt;1,"",(27*D79)+(16*(E79+F79+G79))+(F79+(G79*2)))</f>
        <v/>
      </c>
      <c r="R79" s="5" t="str">
        <f aca="false">IF(C79&lt;1,"",27+(16*(H79+(4-H79)))+(4-H79))</f>
        <v/>
      </c>
      <c r="S79" s="5" t="str">
        <f aca="false">CONCATENATE("[",CONCATENATE("Al",IF(D79&gt;1,VALUE(D79),""),IF(E79=0,"",CONCATENATE(" O",IF(E79&gt;1,VALUE(E79),""))),IF(F79=0,"",CONCATENATE("(OH)",IF(F79&gt;1,VALUE(F79),""))),IF(G79=0,"",CONCATENATE("(OH2)",IF(G79&gt;1,VALUE(G79),"")))),"]")</f>
        <v>[Al5(OH)4(OH2)18]</v>
      </c>
      <c r="T79" s="5" t="str">
        <f aca="false">CONCATENATE("[",CONCATENATE("Al",IF(H79=0,"",CONCATENATE("O",IF(H79&gt;1,VALUE(H79),""))),CONCATENATE(IF((4-H79)&gt;0,"(OH)",""),IF((4-H79)&gt;1,VALUE(4-H79),""))),"]")</f>
        <v>[Al(OH)4]</v>
      </c>
      <c r="U79" s="5" t="str">
        <f aca="false">IF(B79&gt;0,IF(M79="","",CONCATENATE("[",IF(M79="","",CONCATENATE("Al",IF(D79&gt;1,VALUE(D79),""),IF(E79=0,"",CONCATENATE(" O",IF(E79&gt;1,VALUE(E79),""))),IF(F79=0,"",CONCATENATE("(OH)",IF(F79&gt;1,VALUE(F79),""))),IF(G79=0,"",CONCATENATE("(OH2)",IF(G79&gt;1,VALUE(G79),""))))),"]",IF(M79="","",IF(J79&gt;1,(CONCATENATE(VALUE(J79),"+")),"+")))),"")</f>
        <v/>
      </c>
    </row>
    <row r="80" s="4" customFormat="true" ht="14.05" hidden="false" customHeight="false" outlineLevel="0" collapsed="false">
      <c r="A80" s="5" t="n">
        <v>6</v>
      </c>
      <c r="B80" s="5" t="n">
        <v>0</v>
      </c>
      <c r="C80" s="5" t="n">
        <v>0</v>
      </c>
      <c r="D80" s="5" t="n">
        <v>5</v>
      </c>
      <c r="E80" s="5" t="n">
        <v>2</v>
      </c>
      <c r="F80" s="5" t="n">
        <v>0</v>
      </c>
      <c r="G80" s="5" t="n">
        <v>20</v>
      </c>
      <c r="H80" s="5" t="n">
        <v>0</v>
      </c>
      <c r="I80" s="5" t="n">
        <v>527</v>
      </c>
      <c r="J80" s="5" t="n">
        <v>11</v>
      </c>
      <c r="K80" s="6" t="n">
        <v>47.9090909090909</v>
      </c>
      <c r="L80" s="7" t="n">
        <v>47.9090909090909</v>
      </c>
      <c r="M80" s="5" t="str">
        <f aca="false">IF(K80="no cation","",IF(L80="","non-candidate",IF(J80&gt;1,"","Y")))</f>
        <v/>
      </c>
      <c r="N80" s="5" t="str">
        <f aca="false">IF(M80="","",IF(B80&gt;0,U80,CONCATENATE("[",IF(M80="","",CONCATENATE("Al",IF(C80+(D80*(1+(C80*3)))&gt;1,VALUE(C80+(D80*(1+(C80*3)))),""),CONCATENATE(IF((E80*(1+(C80*3)))+(C80*H80)&gt;0," O",""),IF((E80*(1+(C80*3)))+(C80*H80)&gt;1,VALUE((E80*(1+(C80*3)))+(C80*H80)),"")),IF(F80=0,"",CONCATENATE("(OH)",IF((F80*(1+(C80*3)))+(C80*(4-H80))&gt;1,VALUE((F80*(1+(C80*3)))+(C80*(4-H80))),""))),IF(G80=0,"",CONCATENATE("(OH2)",IF(G80&gt;1,VALUE(G80),""))))),"]",IF(M80="","",IF(J80&gt;1,(CONCATENATE(VALUE(J80),"+")),"+")))))</f>
        <v/>
      </c>
      <c r="O80" s="5" t="str">
        <f aca="false">IF(B80&gt;0,"",IF(C80=0,CONCATENATE("[",CONCATENATE("Al",IF(D80&gt;1,VALUE(D80),""),IF(E80=0,"",CONCATENATE(" O",IF(E80&gt;1,VALUE(E80),""))),IF(F80=0,"",CONCATENATE("(OH)",IF(F80&gt;1,VALUE(F80),""))),IF(G80=0,"",CONCATENATE("(OH2)",IF(G80&gt;1,VALUE(G80),"")))),"]",IF(J80&gt;1,(CONCATENATE(VALUE(J80),"+")),"+")),CONCATENATE("[",S80,IF(P80&gt;1,VALUE(P80),""),IF((D80*3)&gt;((E80*2)+F80),"+","")," ]",VALUE(4)," ",T80,IF(H80&gt;0,VALUE(H80+1),""),"-"," ")))</f>
        <v>[Al5 O2(OH2)20]11+</v>
      </c>
      <c r="P80" s="5" t="str">
        <f aca="false">IF(C80&lt;1,"",(IF((3*D80)-(2*E80)-F80&gt;0, (3*D80)-(2*E80)-F80, 0)))</f>
        <v/>
      </c>
      <c r="Q80" s="5" t="str">
        <f aca="false">IF(C80&lt;1,"",(27*D80)+(16*(E80+F80+G80))+(F80+(G80*2)))</f>
        <v/>
      </c>
      <c r="R80" s="5" t="str">
        <f aca="false">IF(C80&lt;1,"",27+(16*(H80+(4-H80)))+(4-H80))</f>
        <v/>
      </c>
      <c r="S80" s="5" t="str">
        <f aca="false">CONCATENATE("[",CONCATENATE("Al",IF(D80&gt;1,VALUE(D80),""),IF(E80=0,"",CONCATENATE(" O",IF(E80&gt;1,VALUE(E80),""))),IF(F80=0,"",CONCATENATE("(OH)",IF(F80&gt;1,VALUE(F80),""))),IF(G80=0,"",CONCATENATE("(OH2)",IF(G80&gt;1,VALUE(G80),"")))),"]")</f>
        <v>[Al5 O2(OH2)20]</v>
      </c>
      <c r="T80" s="5" t="str">
        <f aca="false">CONCATENATE("[",CONCATENATE("Al",IF(H80=0,"",CONCATENATE("O",IF(H80&gt;1,VALUE(H80),""))),CONCATENATE(IF((4-H80)&gt;0,"(OH)",""),IF((4-H80)&gt;1,VALUE(4-H80),""))),"]")</f>
        <v>[Al(OH)4]</v>
      </c>
      <c r="U80" s="5" t="str">
        <f aca="false">IF(B80&gt;0,IF(M80="","",CONCATENATE("[",IF(M80="","",CONCATENATE("Al",IF(D80&gt;1,VALUE(D80),""),IF(E80=0,"",CONCATENATE(" O",IF(E80&gt;1,VALUE(E80),""))),IF(F80=0,"",CONCATENATE("(OH)",IF(F80&gt;1,VALUE(F80),""))),IF(G80=0,"",CONCATENATE("(OH2)",IF(G80&gt;1,VALUE(G80),""))))),"]",IF(M80="","",IF(J80&gt;1,(CONCATENATE(VALUE(J80),"+")),"+")))),"")</f>
        <v/>
      </c>
    </row>
    <row r="81" s="4" customFormat="true" ht="14.05" hidden="false" customHeight="false" outlineLevel="0" collapsed="false">
      <c r="A81" s="5" t="n">
        <v>6</v>
      </c>
      <c r="B81" s="5" t="n">
        <v>0</v>
      </c>
      <c r="C81" s="5" t="n">
        <v>0</v>
      </c>
      <c r="D81" s="5" t="n">
        <v>6</v>
      </c>
      <c r="E81" s="3" t="n">
        <v>0</v>
      </c>
      <c r="F81" s="5" t="n">
        <v>5</v>
      </c>
      <c r="G81" s="5" t="n">
        <v>21</v>
      </c>
      <c r="H81" s="5" t="n">
        <v>0</v>
      </c>
      <c r="I81" s="5" t="n">
        <v>625</v>
      </c>
      <c r="J81" s="5" t="n">
        <v>13</v>
      </c>
      <c r="K81" s="6" t="n">
        <v>48.0769230769231</v>
      </c>
      <c r="L81" s="7" t="n">
        <v>48.0769230769231</v>
      </c>
      <c r="M81" s="5" t="str">
        <f aca="false">IF(K81="no cation","",IF(L81="","non-candidate",IF(J81&gt;1,"","Y")))</f>
        <v/>
      </c>
      <c r="N81" s="5" t="str">
        <f aca="false">IF(M81="","",IF(B81&gt;0,U81,CONCATENATE("[",IF(M81="","",CONCATENATE("Al",IF(C81+(D81*(1+(C81*3)))&gt;1,VALUE(C81+(D81*(1+(C81*3)))),""),CONCATENATE(IF((E81*(1+(C81*3)))+(C81*H81)&gt;0," O",""),IF((E81*(1+(C81*3)))+(C81*H81)&gt;1,VALUE((E81*(1+(C81*3)))+(C81*H81)),"")),IF(F81=0,"",CONCATENATE("(OH)",IF((F81*(1+(C81*3)))+(C81*(4-H81))&gt;1,VALUE((F81*(1+(C81*3)))+(C81*(4-H81))),""))),IF(G81=0,"",CONCATENATE("(OH2)",IF(G81&gt;1,VALUE(G81),""))))),"]",IF(M81="","",IF(J81&gt;1,(CONCATENATE(VALUE(J81),"+")),"+")))))</f>
        <v/>
      </c>
      <c r="O81" s="5" t="str">
        <f aca="false">IF(B81&gt;0,"",IF(C81=0,CONCATENATE("[",CONCATENATE("Al",IF(D81&gt;1,VALUE(D81),""),IF(E81=0,"",CONCATENATE(" O",IF(E81&gt;1,VALUE(E81),""))),IF(F81=0,"",CONCATENATE("(OH)",IF(F81&gt;1,VALUE(F81),""))),IF(G81=0,"",CONCATENATE("(OH2)",IF(G81&gt;1,VALUE(G81),"")))),"]",IF(J81&gt;1,(CONCATENATE(VALUE(J81),"+")),"+")),CONCATENATE("[",S81,IF(P81&gt;1,VALUE(P81),""),IF((D81*3)&gt;((E81*2)+F81),"+","")," ]",VALUE(4)," ",T81,IF(H81&gt;0,VALUE(H81+1),""),"-"," ")))</f>
        <v>[Al6(OH)5(OH2)21]13+</v>
      </c>
      <c r="P81" s="5" t="str">
        <f aca="false">IF(C81&lt;1,"",(IF((3*D81)-(2*E81)-F81&gt;0, (3*D81)-(2*E81)-F81, 0)))</f>
        <v/>
      </c>
      <c r="Q81" s="5" t="str">
        <f aca="false">IF(C81&lt;1,"",(27*D81)+(16*(E81+F81+G81))+(F81+(G81*2)))</f>
        <v/>
      </c>
      <c r="R81" s="5" t="str">
        <f aca="false">IF(C81&lt;1,"",27+(16*(H81+(4-H81)))+(4-H81))</f>
        <v/>
      </c>
      <c r="S81" s="5" t="str">
        <f aca="false">CONCATENATE("[",CONCATENATE("Al",IF(D81&gt;1,VALUE(D81),""),IF(E81=0,"",CONCATENATE(" O",IF(E81&gt;1,VALUE(E81),""))),IF(F81=0,"",CONCATENATE("(OH)",IF(F81&gt;1,VALUE(F81),""))),IF(G81=0,"",CONCATENATE("(OH2)",IF(G81&gt;1,VALUE(G81),"")))),"]")</f>
        <v>[Al6(OH)5(OH2)21]</v>
      </c>
      <c r="T81" s="5" t="str">
        <f aca="false">CONCATENATE("[",CONCATENATE("Al",IF(H81=0,"",CONCATENATE("O",IF(H81&gt;1,VALUE(H81),""))),CONCATENATE(IF((4-H81)&gt;0,"(OH)",""),IF((4-H81)&gt;1,VALUE(4-H81),""))),"]")</f>
        <v>[Al(OH)4]</v>
      </c>
      <c r="U81" s="5" t="str">
        <f aca="false">IF(B81&gt;0,IF(M81="","",CONCATENATE("[",IF(M81="","",CONCATENATE("Al",IF(D81&gt;1,VALUE(D81),""),IF(E81=0,"",CONCATENATE(" O",IF(E81&gt;1,VALUE(E81),""))),IF(F81=0,"",CONCATENATE("(OH)",IF(F81&gt;1,VALUE(F81),""))),IF(G81=0,"",CONCATENATE("(OH2)",IF(G81&gt;1,VALUE(G81),""))))),"]",IF(M81="","",IF(J81&gt;1,(CONCATENATE(VALUE(J81),"+")),"+")))),"")</f>
        <v/>
      </c>
    </row>
    <row r="82" s="4" customFormat="true" ht="14.05" hidden="false" customHeight="false" outlineLevel="0" collapsed="false">
      <c r="A82" s="5" t="n">
        <v>6</v>
      </c>
      <c r="B82" s="5" t="n">
        <v>0</v>
      </c>
      <c r="C82" s="5" t="n">
        <v>0</v>
      </c>
      <c r="D82" s="5" t="n">
        <v>6</v>
      </c>
      <c r="E82" s="5" t="n">
        <v>2</v>
      </c>
      <c r="F82" s="5" t="n">
        <v>1</v>
      </c>
      <c r="G82" s="5" t="n">
        <v>23</v>
      </c>
      <c r="H82" s="5" t="n">
        <v>0</v>
      </c>
      <c r="I82" s="5" t="n">
        <v>625</v>
      </c>
      <c r="J82" s="5" t="n">
        <v>13</v>
      </c>
      <c r="K82" s="6" t="n">
        <v>48.0769230769231</v>
      </c>
      <c r="L82" s="7" t="n">
        <v>48.0769230769231</v>
      </c>
      <c r="M82" s="5" t="str">
        <f aca="false">IF(K82="no cation","",IF(L82="","non-candidate",IF(J82&gt;1,"","Y")))</f>
        <v/>
      </c>
      <c r="N82" s="5" t="str">
        <f aca="false">IF(M82="","",IF(B82&gt;0,U82,CONCATENATE("[",IF(M82="","",CONCATENATE("Al",IF(C82+(D82*(1+(C82*3)))&gt;1,VALUE(C82+(D82*(1+(C82*3)))),""),CONCATENATE(IF((E82*(1+(C82*3)))+(C82*H82)&gt;0," O",""),IF((E82*(1+(C82*3)))+(C82*H82)&gt;1,VALUE((E82*(1+(C82*3)))+(C82*H82)),"")),IF(F82=0,"",CONCATENATE("(OH)",IF((F82*(1+(C82*3)))+(C82*(4-H82))&gt;1,VALUE((F82*(1+(C82*3)))+(C82*(4-H82))),""))),IF(G82=0,"",CONCATENATE("(OH2)",IF(G82&gt;1,VALUE(G82),""))))),"]",IF(M82="","",IF(J82&gt;1,(CONCATENATE(VALUE(J82),"+")),"+")))))</f>
        <v/>
      </c>
      <c r="O82" s="5" t="str">
        <f aca="false">IF(B82&gt;0,"",IF(C82=0,CONCATENATE("[",CONCATENATE("Al",IF(D82&gt;1,VALUE(D82),""),IF(E82=0,"",CONCATENATE(" O",IF(E82&gt;1,VALUE(E82),""))),IF(F82=0,"",CONCATENATE("(OH)",IF(F82&gt;1,VALUE(F82),""))),IF(G82=0,"",CONCATENATE("(OH2)",IF(G82&gt;1,VALUE(G82),"")))),"]",IF(J82&gt;1,(CONCATENATE(VALUE(J82),"+")),"+")),CONCATENATE("[",S82,IF(P82&gt;1,VALUE(P82),""),IF((D82*3)&gt;((E82*2)+F82),"+","")," ]",VALUE(4)," ",T82,IF(H82&gt;0,VALUE(H82+1),""),"-"," ")))</f>
        <v>[Al6 O2(OH)(OH2)23]13+</v>
      </c>
      <c r="P82" s="5" t="str">
        <f aca="false">IF(C82&lt;1,"",(IF((3*D82)-(2*E82)-F82&gt;0, (3*D82)-(2*E82)-F82, 0)))</f>
        <v/>
      </c>
      <c r="Q82" s="5" t="str">
        <f aca="false">IF(C82&lt;1,"",(27*D82)+(16*(E82+F82+G82))+(F82+(G82*2)))</f>
        <v/>
      </c>
      <c r="R82" s="5" t="str">
        <f aca="false">IF(C82&lt;1,"",27+(16*(H82+(4-H82)))+(4-H82))</f>
        <v/>
      </c>
      <c r="S82" s="5" t="str">
        <f aca="false">CONCATENATE("[",CONCATENATE("Al",IF(D82&gt;1,VALUE(D82),""),IF(E82=0,"",CONCATENATE(" O",IF(E82&gt;1,VALUE(E82),""))),IF(F82=0,"",CONCATENATE("(OH)",IF(F82&gt;1,VALUE(F82),""))),IF(G82=0,"",CONCATENATE("(OH2)",IF(G82&gt;1,VALUE(G82),"")))),"]")</f>
        <v>[Al6 O2(OH)(OH2)23]</v>
      </c>
      <c r="T82" s="5" t="str">
        <f aca="false">CONCATENATE("[",CONCATENATE("Al",IF(H82=0,"",CONCATENATE("O",IF(H82&gt;1,VALUE(H82),""))),CONCATENATE(IF((4-H82)&gt;0,"(OH)",""),IF((4-H82)&gt;1,VALUE(4-H82),""))),"]")</f>
        <v>[Al(OH)4]</v>
      </c>
      <c r="U82" s="5" t="str">
        <f aca="false">IF(B82&gt;0,IF(M82="","",CONCATENATE("[",IF(M82="","",CONCATENATE("Al",IF(D82&gt;1,VALUE(D82),""),IF(E82=0,"",CONCATENATE(" O",IF(E82&gt;1,VALUE(E82),""))),IF(F82=0,"",CONCATENATE("(OH)",IF(F82&gt;1,VALUE(F82),""))),IF(G82=0,"",CONCATENATE("(OH2)",IF(G82&gt;1,VALUE(G82),""))))),"]",IF(M82="","",IF(J82&gt;1,(CONCATENATE(VALUE(J82),"+")),"+")))),"")</f>
        <v/>
      </c>
    </row>
    <row r="83" s="4" customFormat="true" ht="14.05" hidden="false" customHeight="false" outlineLevel="0" collapsed="false">
      <c r="A83" s="5" t="n">
        <v>4</v>
      </c>
      <c r="B83" s="5" t="n">
        <v>0</v>
      </c>
      <c r="C83" s="5" t="n">
        <v>0</v>
      </c>
      <c r="D83" s="5" t="n">
        <v>1</v>
      </c>
      <c r="E83" s="5" t="n">
        <v>0</v>
      </c>
      <c r="F83" s="5" t="n">
        <v>1</v>
      </c>
      <c r="G83" s="5" t="n">
        <v>3</v>
      </c>
      <c r="H83" s="5" t="n">
        <v>0</v>
      </c>
      <c r="I83" s="5" t="n">
        <v>98</v>
      </c>
      <c r="J83" s="5" t="n">
        <v>2</v>
      </c>
      <c r="K83" s="6" t="n">
        <v>49</v>
      </c>
      <c r="L83" s="7" t="n">
        <v>49</v>
      </c>
      <c r="M83" s="5" t="str">
        <f aca="false">IF(K83="no cation","",IF(L83="","non-candidate",IF(J83&gt;1,"","Y")))</f>
        <v/>
      </c>
      <c r="N83" s="5" t="str">
        <f aca="false">IF(M83="","",IF(B83&gt;0,U83,CONCATENATE("[",IF(M83="","",CONCATENATE("Al",IF(C83+(D83*(1+(C83*3)))&gt;1,VALUE(C83+(D83*(1+(C83*3)))),""),CONCATENATE(IF((E83*(1+(C83*3)))+(C83*H83)&gt;0," O",""),IF((E83*(1+(C83*3)))+(C83*H83)&gt;1,VALUE((E83*(1+(C83*3)))+(C83*H83)),"")),IF(F83=0,"",CONCATENATE("(OH)",IF((F83*(1+(C83*3)))+(C83*(4-H83))&gt;1,VALUE((F83*(1+(C83*3)))+(C83*(4-H83))),""))),IF(G83=0,"",CONCATENATE("(OH2)",IF(G83&gt;1,VALUE(G83),""))))),"]",IF(M83="","",IF(J83&gt;1,(CONCATENATE(VALUE(J83),"+")),"+")))))</f>
        <v/>
      </c>
      <c r="O83" s="5" t="str">
        <f aca="false">IF(B83&gt;0,"",IF(C83=0,CONCATENATE("[",CONCATENATE("Al",IF(D83&gt;1,VALUE(D83),""),IF(E83=0,"",CONCATENATE(" O",IF(E83&gt;1,VALUE(E83),""))),IF(F83=0,"",CONCATENATE("(OH)",IF(F83&gt;1,VALUE(F83),""))),IF(G83=0,"",CONCATENATE("(OH2)",IF(G83&gt;1,VALUE(G83),"")))),"]",IF(J83&gt;1,(CONCATENATE(VALUE(J83),"+")),"+")),CONCATENATE("[",S83,IF(P83&gt;1,VALUE(P83),""),IF((D83*3)&gt;((E83*2)+F83),"+","")," ]",VALUE(4)," ",T83,IF(H83&gt;0,VALUE(H83+1),""),"-"," ")))</f>
        <v>[Al(OH)(OH2)3]2+</v>
      </c>
      <c r="P83" s="5" t="str">
        <f aca="false">IF(C83&lt;1,"",(IF((3*D83)-(2*E83)-F83&gt;0, (3*D83)-(2*E83)-F83, 0)))</f>
        <v/>
      </c>
      <c r="Q83" s="5" t="str">
        <f aca="false">IF(C83&lt;1,"",(27*D83)+(16*(E83+F83+G83))+(F83+(G83*2)))</f>
        <v/>
      </c>
      <c r="R83" s="5" t="str">
        <f aca="false">IF(C83&lt;1,"",27+(16*(H83+(4-H83)))+(4-H83))</f>
        <v/>
      </c>
      <c r="S83" s="5" t="str">
        <f aca="false">CONCATENATE("[",CONCATENATE("Al",IF(D83&gt;1,VALUE(D83),""),IF(E83=0,"",CONCATENATE(" O",IF(E83&gt;1,VALUE(E83),""))),IF(F83=0,"",CONCATENATE("(OH)",IF(F83&gt;1,VALUE(F83),""))),IF(G83=0,"",CONCATENATE("(OH2)",IF(G83&gt;1,VALUE(G83),"")))),"]")</f>
        <v>[Al(OH)(OH2)3]</v>
      </c>
      <c r="T83" s="5" t="str">
        <f aca="false">CONCATENATE("[",CONCATENATE("Al",IF(H83=0,"",CONCATENATE("O",IF(H83&gt;1,VALUE(H83),""))),CONCATENATE(IF((4-H83)&gt;0,"(OH)",""),IF((4-H83)&gt;1,VALUE(4-H83),""))),"]")</f>
        <v>[Al(OH)4]</v>
      </c>
      <c r="U83" s="5" t="str">
        <f aca="false">IF(B83&gt;0,IF(M83="","",CONCATENATE("[",IF(M83="","",CONCATENATE("Al",IF(D83&gt;1,VALUE(D83),""),IF(E83=0,"",CONCATENATE(" O",IF(E83&gt;1,VALUE(E83),""))),IF(F83=0,"",CONCATENATE("(OH)",IF(F83&gt;1,VALUE(F83),""))),IF(G83=0,"",CONCATENATE("(OH2)",IF(G83&gt;1,VALUE(G83),""))))),"]",IF(M83="","",IF(J83&gt;1,(CONCATENATE(VALUE(J83),"+")),"+")))),"")</f>
        <v/>
      </c>
    </row>
    <row r="84" s="4" customFormat="true" ht="14.05" hidden="false" customHeight="false" outlineLevel="0" collapsed="false">
      <c r="A84" s="3" t="n">
        <v>4</v>
      </c>
      <c r="B84" s="3" t="n">
        <v>0</v>
      </c>
      <c r="C84" s="3" t="n">
        <v>0</v>
      </c>
      <c r="D84" s="3" t="n">
        <v>5</v>
      </c>
      <c r="E84" s="3" t="n">
        <v>0</v>
      </c>
      <c r="F84" s="5" t="n">
        <v>8</v>
      </c>
      <c r="G84" s="5" t="n">
        <v>4</v>
      </c>
      <c r="H84" s="3" t="n">
        <v>0</v>
      </c>
      <c r="I84" s="5" t="n">
        <v>343</v>
      </c>
      <c r="J84" s="5" t="n">
        <v>7</v>
      </c>
      <c r="K84" s="6" t="n">
        <v>49</v>
      </c>
      <c r="L84" s="7" t="n">
        <v>49</v>
      </c>
      <c r="M84" s="5" t="str">
        <f aca="false">IF(K84="no cation","",IF(L84="","non-candidate",IF(J84&gt;1,"","Y")))</f>
        <v/>
      </c>
      <c r="N84" s="5" t="str">
        <f aca="false">IF(M84="","",IF(B84&gt;0,U84,CONCATENATE("[",IF(M84="","",CONCATENATE("Al",IF(C84+(D84*(1+(C84*3)))&gt;1,VALUE(C84+(D84*(1+(C84*3)))),""),CONCATENATE(IF((E84*(1+(C84*3)))+(C84*H84)&gt;0," O",""),IF((E84*(1+(C84*3)))+(C84*H84)&gt;1,VALUE((E84*(1+(C84*3)))+(C84*H84)),"")),IF(F84=0,"",CONCATENATE("(OH)",IF((F84*(1+(C84*3)))+(C84*(4-H84))&gt;1,VALUE((F84*(1+(C84*3)))+(C84*(4-H84))),""))),IF(G84=0,"",CONCATENATE("(OH2)",IF(G84&gt;1,VALUE(G84),""))))),"]",IF(M84="","",IF(J84&gt;1,(CONCATENATE(VALUE(J84),"+")),"+")))))</f>
        <v/>
      </c>
      <c r="O84" s="5" t="str">
        <f aca="false">IF(B84&gt;0,"",IF(C84=0,CONCATENATE("[",CONCATENATE("Al",IF(D84&gt;1,VALUE(D84),""),IF(E84=0,"",CONCATENATE(" O",IF(E84&gt;1,VALUE(E84),""))),IF(F84=0,"",CONCATENATE("(OH)",IF(F84&gt;1,VALUE(F84),""))),IF(G84=0,"",CONCATENATE("(OH2)",IF(G84&gt;1,VALUE(G84),"")))),"]",IF(J84&gt;1,(CONCATENATE(VALUE(J84),"+")),"+")),CONCATENATE("[",S84,IF(P84&gt;1,VALUE(P84),""),IF((D84*3)&gt;((E84*2)+F84),"+","")," ]",VALUE(4)," ",T84,IF(H84&gt;0,VALUE(H84+1),""),"-"," ")))</f>
        <v>[Al5(OH)8(OH2)4]7+</v>
      </c>
      <c r="P84" s="5" t="str">
        <f aca="false">IF(C84&lt;1,"",(IF((3*D84)-(2*E84)-F84&gt;0, (3*D84)-(2*E84)-F84, 0)))</f>
        <v/>
      </c>
      <c r="Q84" s="5" t="str">
        <f aca="false">IF(C84&lt;1,"",(27*D84)+(16*(E84+F84+G84))+(F84+(G84*2)))</f>
        <v/>
      </c>
      <c r="R84" s="5" t="str">
        <f aca="false">IF(C84&lt;1,"",27+(16*(H84+(4-H84)))+(4-H84))</f>
        <v/>
      </c>
      <c r="S84" s="5" t="str">
        <f aca="false">CONCATENATE("[",CONCATENATE("Al",IF(D84&gt;1,VALUE(D84),""),IF(E84=0,"",CONCATENATE(" O",IF(E84&gt;1,VALUE(E84),""))),IF(F84=0,"",CONCATENATE("(OH)",IF(F84&gt;1,VALUE(F84),""))),IF(G84=0,"",CONCATENATE("(OH2)",IF(G84&gt;1,VALUE(G84),"")))),"]")</f>
        <v>[Al5(OH)8(OH2)4]</v>
      </c>
      <c r="T84" s="5" t="str">
        <f aca="false">CONCATENATE("[",CONCATENATE("Al",IF(H84=0,"",CONCATENATE("O",IF(H84&gt;1,VALUE(H84),""))),CONCATENATE(IF((4-H84)&gt;0,"(OH)",""),IF((4-H84)&gt;1,VALUE(4-H84),""))),"]")</f>
        <v>[Al(OH)4]</v>
      </c>
      <c r="U84" s="5" t="str">
        <f aca="false">IF(B84&gt;0,IF(M84="","",CONCATENATE("[",IF(M84="","",CONCATENATE("Al",IF(D84&gt;1,VALUE(D84),""),IF(E84=0,"",CONCATENATE(" O",IF(E84&gt;1,VALUE(E84),""))),IF(F84=0,"",CONCATENATE("(OH)",IF(F84&gt;1,VALUE(F84),""))),IF(G84=0,"",CONCATENATE("(OH2)",IF(G84&gt;1,VALUE(G84),""))))),"]",IF(M84="","",IF(J84&gt;1,(CONCATENATE(VALUE(J84),"+")),"+")))),"")</f>
        <v/>
      </c>
    </row>
    <row r="85" s="4" customFormat="true" ht="14.05" hidden="false" customHeight="false" outlineLevel="0" collapsed="false">
      <c r="A85" s="5" t="n">
        <v>4</v>
      </c>
      <c r="B85" s="5" t="n">
        <v>0</v>
      </c>
      <c r="C85" s="5" t="n">
        <v>0</v>
      </c>
      <c r="D85" s="5" t="n">
        <v>5</v>
      </c>
      <c r="E85" s="5" t="n">
        <v>2</v>
      </c>
      <c r="F85" s="5" t="n">
        <v>4</v>
      </c>
      <c r="G85" s="5" t="n">
        <v>6</v>
      </c>
      <c r="H85" s="5" t="n">
        <v>0</v>
      </c>
      <c r="I85" s="5" t="n">
        <v>343</v>
      </c>
      <c r="J85" s="5" t="n">
        <v>7</v>
      </c>
      <c r="K85" s="6" t="n">
        <v>49</v>
      </c>
      <c r="L85" s="7" t="n">
        <v>49</v>
      </c>
      <c r="M85" s="5" t="str">
        <f aca="false">IF(K85="no cation","",IF(L85="","non-candidate",IF(J85&gt;1,"","Y")))</f>
        <v/>
      </c>
      <c r="N85" s="5" t="str">
        <f aca="false">IF(M85="","",IF(B85&gt;0,U85,CONCATENATE("[",IF(M85="","",CONCATENATE("Al",IF(C85+(D85*(1+(C85*3)))&gt;1,VALUE(C85+(D85*(1+(C85*3)))),""),CONCATENATE(IF((E85*(1+(C85*3)))+(C85*H85)&gt;0," O",""),IF((E85*(1+(C85*3)))+(C85*H85)&gt;1,VALUE((E85*(1+(C85*3)))+(C85*H85)),"")),IF(F85=0,"",CONCATENATE("(OH)",IF((F85*(1+(C85*3)))+(C85*(4-H85))&gt;1,VALUE((F85*(1+(C85*3)))+(C85*(4-H85))),""))),IF(G85=0,"",CONCATENATE("(OH2)",IF(G85&gt;1,VALUE(G85),""))))),"]",IF(M85="","",IF(J85&gt;1,(CONCATENATE(VALUE(J85),"+")),"+")))))</f>
        <v/>
      </c>
      <c r="O85" s="5" t="str">
        <f aca="false">IF(B85&gt;0,"",IF(C85=0,CONCATENATE("[",CONCATENATE("Al",IF(D85&gt;1,VALUE(D85),""),IF(E85=0,"",CONCATENATE(" O",IF(E85&gt;1,VALUE(E85),""))),IF(F85=0,"",CONCATENATE("(OH)",IF(F85&gt;1,VALUE(F85),""))),IF(G85=0,"",CONCATENATE("(OH2)",IF(G85&gt;1,VALUE(G85),"")))),"]",IF(J85&gt;1,(CONCATENATE(VALUE(J85),"+")),"+")),CONCATENATE("[",S85,IF(P85&gt;1,VALUE(P85),""),IF((D85*3)&gt;((E85*2)+F85),"+","")," ]",VALUE(4)," ",T85,IF(H85&gt;0,VALUE(H85+1),""),"-"," ")))</f>
        <v>[Al5 O2(OH)4(OH2)6]7+</v>
      </c>
      <c r="P85" s="5" t="str">
        <f aca="false">IF(C85&lt;1,"",(IF((3*D85)-(2*E85)-F85&gt;0, (3*D85)-(2*E85)-F85, 0)))</f>
        <v/>
      </c>
      <c r="Q85" s="5" t="str">
        <f aca="false">IF(C85&lt;1,"",(27*D85)+(16*(E85+F85+G85))+(F85+(G85*2)))</f>
        <v/>
      </c>
      <c r="R85" s="5" t="str">
        <f aca="false">IF(C85&lt;1,"",27+(16*(H85+(4-H85)))+(4-H85))</f>
        <v/>
      </c>
      <c r="S85" s="5" t="str">
        <f aca="false">CONCATENATE("[",CONCATENATE("Al",IF(D85&gt;1,VALUE(D85),""),IF(E85=0,"",CONCATENATE(" O",IF(E85&gt;1,VALUE(E85),""))),IF(F85=0,"",CONCATENATE("(OH)",IF(F85&gt;1,VALUE(F85),""))),IF(G85=0,"",CONCATENATE("(OH2)",IF(G85&gt;1,VALUE(G85),"")))),"]")</f>
        <v>[Al5 O2(OH)4(OH2)6]</v>
      </c>
      <c r="T85" s="5" t="str">
        <f aca="false">CONCATENATE("[",CONCATENATE("Al",IF(H85=0,"",CONCATENATE("O",IF(H85&gt;1,VALUE(H85),""))),CONCATENATE(IF((4-H85)&gt;0,"(OH)",""),IF((4-H85)&gt;1,VALUE(4-H85),""))),"]")</f>
        <v>[Al(OH)4]</v>
      </c>
      <c r="U85" s="5" t="str">
        <f aca="false">IF(B85&gt;0,IF(M85="","",CONCATENATE("[",IF(M85="","",CONCATENATE("Al",IF(D85&gt;1,VALUE(D85),""),IF(E85=0,"",CONCATENATE(" O",IF(E85&gt;1,VALUE(E85),""))),IF(F85=0,"",CONCATENATE("(OH)",IF(F85&gt;1,VALUE(F85),""))),IF(G85=0,"",CONCATENATE("(OH2)",IF(G85&gt;1,VALUE(G85),""))))),"]",IF(M85="","",IF(J85&gt;1,(CONCATENATE(VALUE(J85),"+")),"+")))),"")</f>
        <v/>
      </c>
    </row>
    <row r="86" s="4" customFormat="true" ht="14.05" hidden="false" customHeight="false" outlineLevel="0" collapsed="false">
      <c r="A86" s="5" t="n">
        <v>4</v>
      </c>
      <c r="B86" s="5" t="n">
        <v>0</v>
      </c>
      <c r="C86" s="5" t="n">
        <v>0</v>
      </c>
      <c r="D86" s="5" t="n">
        <v>5</v>
      </c>
      <c r="E86" s="5" t="n">
        <v>4</v>
      </c>
      <c r="F86" s="5" t="n">
        <v>0</v>
      </c>
      <c r="G86" s="5" t="n">
        <v>8</v>
      </c>
      <c r="H86" s="5" t="n">
        <v>0</v>
      </c>
      <c r="I86" s="5" t="n">
        <v>343</v>
      </c>
      <c r="J86" s="5" t="n">
        <v>7</v>
      </c>
      <c r="K86" s="6" t="n">
        <v>49</v>
      </c>
      <c r="L86" s="7" t="n">
        <v>49</v>
      </c>
      <c r="M86" s="5" t="str">
        <f aca="false">IF(K86="no cation","",IF(L86="","non-candidate",IF(J86&gt;1,"","Y")))</f>
        <v/>
      </c>
      <c r="N86" s="5" t="str">
        <f aca="false">IF(M86="","",IF(B86&gt;0,U86,CONCATENATE("[",IF(M86="","",CONCATENATE("Al",IF(C86+(D86*(1+(C86*3)))&gt;1,VALUE(C86+(D86*(1+(C86*3)))),""),CONCATENATE(IF((E86*(1+(C86*3)))+(C86*H86)&gt;0," O",""),IF((E86*(1+(C86*3)))+(C86*H86)&gt;1,VALUE((E86*(1+(C86*3)))+(C86*H86)),"")),IF(F86=0,"",CONCATENATE("(OH)",IF((F86*(1+(C86*3)))+(C86*(4-H86))&gt;1,VALUE((F86*(1+(C86*3)))+(C86*(4-H86))),""))),IF(G86=0,"",CONCATENATE("(OH2)",IF(G86&gt;1,VALUE(G86),""))))),"]",IF(M86="","",IF(J86&gt;1,(CONCATENATE(VALUE(J86),"+")),"+")))))</f>
        <v/>
      </c>
      <c r="O86" s="5" t="str">
        <f aca="false">IF(B86&gt;0,"",IF(C86=0,CONCATENATE("[",CONCATENATE("Al",IF(D86&gt;1,VALUE(D86),""),IF(E86=0,"",CONCATENATE(" O",IF(E86&gt;1,VALUE(E86),""))),IF(F86=0,"",CONCATENATE("(OH)",IF(F86&gt;1,VALUE(F86),""))),IF(G86=0,"",CONCATENATE("(OH2)",IF(G86&gt;1,VALUE(G86),"")))),"]",IF(J86&gt;1,(CONCATENATE(VALUE(J86),"+")),"+")),CONCATENATE("[",S86,IF(P86&gt;1,VALUE(P86),""),IF((D86*3)&gt;((E86*2)+F86),"+","")," ]",VALUE(4)," ",T86,IF(H86&gt;0,VALUE(H86+1),""),"-"," ")))</f>
        <v>[Al5 O4(OH2)8]7+</v>
      </c>
      <c r="P86" s="5" t="str">
        <f aca="false">IF(C86&lt;1,"",(IF((3*D86)-(2*E86)-F86&gt;0, (3*D86)-(2*E86)-F86, 0)))</f>
        <v/>
      </c>
      <c r="Q86" s="5" t="str">
        <f aca="false">IF(C86&lt;1,"",(27*D86)+(16*(E86+F86+G86))+(F86+(G86*2)))</f>
        <v/>
      </c>
      <c r="R86" s="5" t="str">
        <f aca="false">IF(C86&lt;1,"",27+(16*(H86+(4-H86)))+(4-H86))</f>
        <v/>
      </c>
      <c r="S86" s="5" t="str">
        <f aca="false">CONCATENATE("[",CONCATENATE("Al",IF(D86&gt;1,VALUE(D86),""),IF(E86=0,"",CONCATENATE(" O",IF(E86&gt;1,VALUE(E86),""))),IF(F86=0,"",CONCATENATE("(OH)",IF(F86&gt;1,VALUE(F86),""))),IF(G86=0,"",CONCATENATE("(OH2)",IF(G86&gt;1,VALUE(G86),"")))),"]")</f>
        <v>[Al5 O4(OH2)8]</v>
      </c>
      <c r="T86" s="5" t="str">
        <f aca="false">CONCATENATE("[",CONCATENATE("Al",IF(H86=0,"",CONCATENATE("O",IF(H86&gt;1,VALUE(H86),""))),CONCATENATE(IF((4-H86)&gt;0,"(OH)",""),IF((4-H86)&gt;1,VALUE(4-H86),""))),"]")</f>
        <v>[Al(OH)4]</v>
      </c>
      <c r="U86" s="5" t="str">
        <f aca="false">IF(B86&gt;0,IF(M86="","",CONCATENATE("[",IF(M86="","",CONCATENATE("Al",IF(D86&gt;1,VALUE(D86),""),IF(E86=0,"",CONCATENATE(" O",IF(E86&gt;1,VALUE(E86),""))),IF(F86=0,"",CONCATENATE("(OH)",IF(F86&gt;1,VALUE(F86),""))),IF(G86=0,"",CONCATENATE("(OH2)",IF(G86&gt;1,VALUE(G86),""))))),"]",IF(M86="","",IF(J86&gt;1,(CONCATENATE(VALUE(J86),"+")),"+")))),"")</f>
        <v/>
      </c>
    </row>
    <row r="87" s="4" customFormat="true" ht="14.05" hidden="false" customHeight="false" outlineLevel="0" collapsed="false">
      <c r="A87" s="5" t="n">
        <v>6</v>
      </c>
      <c r="B87" s="5" t="n">
        <v>1</v>
      </c>
      <c r="C87" s="5" t="n">
        <v>0</v>
      </c>
      <c r="D87" s="5" t="n">
        <v>6</v>
      </c>
      <c r="E87" s="5" t="n">
        <v>0</v>
      </c>
      <c r="F87" s="5" t="n">
        <v>6</v>
      </c>
      <c r="G87" s="5" t="n">
        <v>18</v>
      </c>
      <c r="H87" s="5" t="n">
        <v>0</v>
      </c>
      <c r="I87" s="5" t="n">
        <v>588</v>
      </c>
      <c r="J87" s="5" t="n">
        <v>12</v>
      </c>
      <c r="K87" s="6" t="n">
        <v>49</v>
      </c>
      <c r="L87" s="7" t="n">
        <v>49</v>
      </c>
      <c r="M87" s="5" t="str">
        <f aca="false">IF(K87="no cation","",IF(L87="","non-candidate",IF(J87&gt;1,"","Y")))</f>
        <v/>
      </c>
      <c r="N87" s="5" t="str">
        <f aca="false">IF(M87="","",IF(B87&gt;0,U87,CONCATENATE("[",IF(M87="","",CONCATENATE("Al",IF(C87+(D87*(1+(C87*3)))&gt;1,VALUE(C87+(D87*(1+(C87*3)))),""),CONCATENATE(IF((E87*(1+(C87*3)))+(C87*H87)&gt;0," O",""),IF((E87*(1+(C87*3)))+(C87*H87)&gt;1,VALUE((E87*(1+(C87*3)))+(C87*H87)),"")),IF(F87=0,"",CONCATENATE("(OH)",IF((F87*(1+(C87*3)))+(C87*(4-H87))&gt;1,VALUE((F87*(1+(C87*3)))+(C87*(4-H87))),""))),IF(G87=0,"",CONCATENATE("(OH2)",IF(G87&gt;1,VALUE(G87),""))))),"]",IF(M87="","",IF(J87&gt;1,(CONCATENATE(VALUE(J87),"+")),"+")))))</f>
        <v/>
      </c>
      <c r="O87" s="5" t="str">
        <f aca="false">IF(B87&gt;0,"",IF(C87=0,CONCATENATE("[",CONCATENATE("Al",IF(D87&gt;1,VALUE(D87),""),IF(E87=0,"",CONCATENATE(" O",IF(E87&gt;1,VALUE(E87),""))),IF(F87=0,"",CONCATENATE("(OH)",IF(F87&gt;1,VALUE(F87),""))),IF(G87=0,"",CONCATENATE("(OH2)",IF(G87&gt;1,VALUE(G87),"")))),"]",IF(J87&gt;1,(CONCATENATE(VALUE(J87),"+")),"+")),CONCATENATE("[",S87,IF(P87&gt;1,VALUE(P87),""),IF((D87*3)&gt;((E87*2)+F87),"+","")," ]",VALUE(4)," ",T87,IF(H87&gt;0,VALUE(H87+1),""),"-"," ")))</f>
        <v/>
      </c>
      <c r="P87" s="5" t="str">
        <f aca="false">IF(C87&lt;1,"",(IF((3*D87)-(2*E87)-F87&gt;0, (3*D87)-(2*E87)-F87, 0)))</f>
        <v/>
      </c>
      <c r="Q87" s="5" t="str">
        <f aca="false">IF(C87&lt;1,"",(27*D87)+(16*(E87+F87+G87))+(F87+(G87*2)))</f>
        <v/>
      </c>
      <c r="R87" s="5" t="str">
        <f aca="false">IF(C87&lt;1,"",27+(16*(H87+(4-H87)))+(4-H87))</f>
        <v/>
      </c>
      <c r="S87" s="5" t="str">
        <f aca="false">CONCATENATE("[",CONCATENATE("Al",IF(D87&gt;1,VALUE(D87),""),IF(E87=0,"",CONCATENATE(" O",IF(E87&gt;1,VALUE(E87),""))),IF(F87=0,"",CONCATENATE("(OH)",IF(F87&gt;1,VALUE(F87),""))),IF(G87=0,"",CONCATENATE("(OH2)",IF(G87&gt;1,VALUE(G87),"")))),"]")</f>
        <v>[Al6(OH)6(OH2)18]</v>
      </c>
      <c r="T87" s="5" t="str">
        <f aca="false">CONCATENATE("[",CONCATENATE("Al",IF(H87=0,"",CONCATENATE("O",IF(H87&gt;1,VALUE(H87),""))),CONCATENATE(IF((4-H87)&gt;0,"(OH)",""),IF((4-H87)&gt;1,VALUE(4-H87),""))),"]")</f>
        <v>[Al(OH)4]</v>
      </c>
      <c r="U87" s="5" t="str">
        <f aca="false">IF(B87&gt;0,IF(M87="","",CONCATENATE("[",IF(M87="","",CONCATENATE("Al",IF(D87&gt;1,VALUE(D87),""),IF(E87=0,"",CONCATENATE(" O",IF(E87&gt;1,VALUE(E87),""))),IF(F87=0,"",CONCATENATE("(OH)",IF(F87&gt;1,VALUE(F87),""))),IF(G87=0,"",CONCATENATE("(OH2)",IF(G87&gt;1,VALUE(G87),""))))),"]",IF(M87="","",IF(J87&gt;1,(CONCATENATE(VALUE(J87),"+")),"+")))),"")</f>
        <v/>
      </c>
    </row>
    <row r="88" s="4" customFormat="true" ht="14.05" hidden="false" customHeight="false" outlineLevel="0" collapsed="false">
      <c r="A88" s="5" t="n">
        <v>6</v>
      </c>
      <c r="B88" s="5" t="n">
        <v>1</v>
      </c>
      <c r="C88" s="5" t="n">
        <v>0</v>
      </c>
      <c r="D88" s="5" t="n">
        <v>6</v>
      </c>
      <c r="E88" s="5" t="n">
        <v>2</v>
      </c>
      <c r="F88" s="5" t="n">
        <v>2</v>
      </c>
      <c r="G88" s="5" t="n">
        <v>20</v>
      </c>
      <c r="H88" s="5" t="n">
        <v>0</v>
      </c>
      <c r="I88" s="5" t="n">
        <v>588</v>
      </c>
      <c r="J88" s="5" t="n">
        <v>12</v>
      </c>
      <c r="K88" s="6" t="n">
        <v>49</v>
      </c>
      <c r="L88" s="7" t="n">
        <v>49</v>
      </c>
      <c r="M88" s="5" t="str">
        <f aca="false">IF(K88="no cation","",IF(L88="","non-candidate",IF(J88&gt;1,"","Y")))</f>
        <v/>
      </c>
      <c r="N88" s="5" t="str">
        <f aca="false">IF(M88="","",IF(B88&gt;0,U88,CONCATENATE("[",IF(M88="","",CONCATENATE("Al",IF(C88+(D88*(1+(C88*3)))&gt;1,VALUE(C88+(D88*(1+(C88*3)))),""),CONCATENATE(IF((E88*(1+(C88*3)))+(C88*H88)&gt;0," O",""),IF((E88*(1+(C88*3)))+(C88*H88)&gt;1,VALUE((E88*(1+(C88*3)))+(C88*H88)),"")),IF(F88=0,"",CONCATENATE("(OH)",IF((F88*(1+(C88*3)))+(C88*(4-H88))&gt;1,VALUE((F88*(1+(C88*3)))+(C88*(4-H88))),""))),IF(G88=0,"",CONCATENATE("(OH2)",IF(G88&gt;1,VALUE(G88),""))))),"]",IF(M88="","",IF(J88&gt;1,(CONCATENATE(VALUE(J88),"+")),"+")))))</f>
        <v/>
      </c>
      <c r="O88" s="5" t="str">
        <f aca="false">IF(B88&gt;0,"",IF(C88=0,CONCATENATE("[",CONCATENATE("Al",IF(D88&gt;1,VALUE(D88),""),IF(E88=0,"",CONCATENATE(" O",IF(E88&gt;1,VALUE(E88),""))),IF(F88=0,"",CONCATENATE("(OH)",IF(F88&gt;1,VALUE(F88),""))),IF(G88=0,"",CONCATENATE("(OH2)",IF(G88&gt;1,VALUE(G88),"")))),"]",IF(J88&gt;1,(CONCATENATE(VALUE(J88),"+")),"+")),CONCATENATE("[",S88,IF(P88&gt;1,VALUE(P88),""),IF((D88*3)&gt;((E88*2)+F88),"+","")," ]",VALUE(4)," ",T88,IF(H88&gt;0,VALUE(H88+1),""),"-"," ")))</f>
        <v/>
      </c>
      <c r="P88" s="5" t="str">
        <f aca="false">IF(C88&lt;1,"",(IF((3*D88)-(2*E88)-F88&gt;0, (3*D88)-(2*E88)-F88, 0)))</f>
        <v/>
      </c>
      <c r="Q88" s="5" t="str">
        <f aca="false">IF(C88&lt;1,"",(27*D88)+(16*(E88+F88+G88))+(F88+(G88*2)))</f>
        <v/>
      </c>
      <c r="R88" s="5" t="str">
        <f aca="false">IF(C88&lt;1,"",27+(16*(H88+(4-H88)))+(4-H88))</f>
        <v/>
      </c>
      <c r="S88" s="5" t="str">
        <f aca="false">CONCATENATE("[",CONCATENATE("Al",IF(D88&gt;1,VALUE(D88),""),IF(E88=0,"",CONCATENATE(" O",IF(E88&gt;1,VALUE(E88),""))),IF(F88=0,"",CONCATENATE("(OH)",IF(F88&gt;1,VALUE(F88),""))),IF(G88=0,"",CONCATENATE("(OH2)",IF(G88&gt;1,VALUE(G88),"")))),"]")</f>
        <v>[Al6 O2(OH)2(OH2)20]</v>
      </c>
      <c r="T88" s="5" t="str">
        <f aca="false">CONCATENATE("[",CONCATENATE("Al",IF(H88=0,"",CONCATENATE("O",IF(H88&gt;1,VALUE(H88),""))),CONCATENATE(IF((4-H88)&gt;0,"(OH)",""),IF((4-H88)&gt;1,VALUE(4-H88),""))),"]")</f>
        <v>[Al(OH)4]</v>
      </c>
      <c r="U88" s="5" t="str">
        <f aca="false">IF(B88&gt;0,IF(M88="","",CONCATENATE("[",IF(M88="","",CONCATENATE("Al",IF(D88&gt;1,VALUE(D88),""),IF(E88=0,"",CONCATENATE(" O",IF(E88&gt;1,VALUE(E88),""))),IF(F88=0,"",CONCATENATE("(OH)",IF(F88&gt;1,VALUE(F88),""))),IF(G88=0,"",CONCATENATE("(OH2)",IF(G88&gt;1,VALUE(G88),""))))),"]",IF(M88="","",IF(J88&gt;1,(CONCATENATE(VALUE(J88),"+")),"+")))),"")</f>
        <v/>
      </c>
    </row>
    <row r="89" s="4" customFormat="true" ht="14.05" hidden="false" customHeight="false" outlineLevel="0" collapsed="false">
      <c r="A89" s="5" t="n">
        <v>6</v>
      </c>
      <c r="B89" s="5" t="n">
        <v>0</v>
      </c>
      <c r="C89" s="5" t="n">
        <v>1</v>
      </c>
      <c r="D89" s="5" t="n">
        <v>3</v>
      </c>
      <c r="E89" s="5" t="n">
        <v>0</v>
      </c>
      <c r="F89" s="5" t="n">
        <v>1</v>
      </c>
      <c r="G89" s="5" t="n">
        <v>12</v>
      </c>
      <c r="H89" s="5" t="n">
        <v>4</v>
      </c>
      <c r="I89" s="5" t="n">
        <v>1347</v>
      </c>
      <c r="J89" s="5" t="n">
        <v>27</v>
      </c>
      <c r="K89" s="6" t="n">
        <v>49.8888888888889</v>
      </c>
      <c r="L89" s="7" t="n">
        <v>49.8888888888889</v>
      </c>
      <c r="M89" s="5" t="str">
        <f aca="false">IF(K89="no cation","",IF(L89="","non-candidate",IF(J89&gt;1,"","Y")))</f>
        <v/>
      </c>
      <c r="N89" s="5" t="str">
        <f aca="false">IF(M89="","",IF(B89&gt;0,U89,CONCATENATE("[",IF(M89="","",CONCATENATE("Al",IF(C89+(D89*(1+(C89*3)))&gt;1,VALUE(C89+(D89*(1+(C89*3)))),""),CONCATENATE(IF((E89*(1+(C89*3)))+(C89*H89)&gt;0," O",""),IF((E89*(1+(C89*3)))+(C89*H89)&gt;1,VALUE((E89*(1+(C89*3)))+(C89*H89)),"")),IF(F89=0,"",CONCATENATE("(OH)",IF((F89*(1+(C89*3)))+(C89*(4-H89))&gt;1,VALUE((F89*(1+(C89*3)))+(C89*(4-H89))),""))),IF(G89=0,"",CONCATENATE("(OH2)",IF(G89&gt;1,VALUE(G89),""))))),"]",IF(M89="","",IF(J89&gt;1,(CONCATENATE(VALUE(J89),"+")),"+")))))</f>
        <v/>
      </c>
      <c r="O89" s="5" t="str">
        <f aca="false">IF(B89&gt;0,"",IF(C89=0,CONCATENATE("[",CONCATENATE("Al",IF(D89&gt;1,VALUE(D89),""),IF(E89=0,"",CONCATENATE(" O",IF(E89&gt;1,VALUE(E89),""))),IF(F89=0,"",CONCATENATE("(OH)",IF(F89&gt;1,VALUE(F89),""))),IF(G89=0,"",CONCATENATE("(OH2)",IF(G89&gt;1,VALUE(G89),"")))),"]",IF(J89&gt;1,(CONCATENATE(VALUE(J89),"+")),"+")),CONCATENATE("[",S89,IF(P89&gt;1,VALUE(P89),""),IF((D89*3)&gt;((E89*2)+F89),"+","")," ]",VALUE(4)," ",T89,IF(H89&gt;0,VALUE(H89+1),""),"-"," ")))</f>
        <v>[[Al3(OH)(OH2)12]8+ ]4 [AlO4]5- </v>
      </c>
      <c r="P89" s="5" t="n">
        <f aca="false">IF(C89&lt;1,"",(IF((3*D89)-(2*E89)-F89&gt;0, (3*D89)-(2*E89)-F89, 0)))</f>
        <v>8</v>
      </c>
      <c r="Q89" s="5" t="n">
        <f aca="false">IF(C89&lt;1,"",(27*D89)+(16*(E89+F89+G89))+(F89+(G89*2)))</f>
        <v>314</v>
      </c>
      <c r="R89" s="5" t="n">
        <f aca="false">IF(C89&lt;1,"",27+(16*(H89+(4-H89)))+(4-H89))</f>
        <v>91</v>
      </c>
      <c r="S89" s="5" t="str">
        <f aca="false">CONCATENATE("[",CONCATENATE("Al",IF(D89&gt;1,VALUE(D89),""),IF(E89=0,"",CONCATENATE(" O",IF(E89&gt;1,VALUE(E89),""))),IF(F89=0,"",CONCATENATE("(OH)",IF(F89&gt;1,VALUE(F89),""))),IF(G89=0,"",CONCATENATE("(OH2)",IF(G89&gt;1,VALUE(G89),"")))),"]")</f>
        <v>[Al3(OH)(OH2)12]</v>
      </c>
      <c r="T89" s="5" t="str">
        <f aca="false">CONCATENATE("[",CONCATENATE("Al",IF(H89=0,"",CONCATENATE("O",IF(H89&gt;1,VALUE(H89),""))),CONCATENATE(IF((4-H89)&gt;0,"(OH)",""),IF((4-H89)&gt;1,VALUE(4-H89),""))),"]")</f>
        <v>[AlO4]</v>
      </c>
      <c r="U89" s="5" t="str">
        <f aca="false">IF(B89&gt;0,IF(M89="","",CONCATENATE("[",IF(M89="","",CONCATENATE("Al",IF(D89&gt;1,VALUE(D89),""),IF(E89=0,"",CONCATENATE(" O",IF(E89&gt;1,VALUE(E89),""))),IF(F89=0,"",CONCATENATE("(OH)",IF(F89&gt;1,VALUE(F89),""))),IF(G89=0,"",CONCATENATE("(OH2)",IF(G89&gt;1,VALUE(G89),""))))),"]",IF(M89="","",IF(J89&gt;1,(CONCATENATE(VALUE(J89),"+")),"+")))),"")</f>
        <v/>
      </c>
    </row>
    <row r="90" s="4" customFormat="true" ht="14.05" hidden="false" customHeight="false" outlineLevel="0" collapsed="false">
      <c r="A90" s="3" t="n">
        <v>6</v>
      </c>
      <c r="B90" s="5" t="n">
        <v>0</v>
      </c>
      <c r="C90" s="3" t="n">
        <v>1</v>
      </c>
      <c r="D90" s="3" t="n">
        <v>3</v>
      </c>
      <c r="E90" s="3" t="n">
        <v>0</v>
      </c>
      <c r="F90" s="5" t="n">
        <v>2</v>
      </c>
      <c r="G90" s="5" t="n">
        <v>11</v>
      </c>
      <c r="H90" s="3" t="n">
        <v>0</v>
      </c>
      <c r="I90" s="5" t="n">
        <v>1347</v>
      </c>
      <c r="J90" s="5" t="n">
        <v>27</v>
      </c>
      <c r="K90" s="6" t="n">
        <v>49.8888888888889</v>
      </c>
      <c r="L90" s="7" t="n">
        <v>49.8888888888889</v>
      </c>
      <c r="M90" s="5" t="str">
        <f aca="false">IF(K90="no cation","",IF(L90="","non-candidate",IF(J90&gt;1,"","Y")))</f>
        <v/>
      </c>
      <c r="N90" s="5" t="str">
        <f aca="false">IF(M90="","",IF(B90&gt;0,U90,CONCATENATE("[",IF(M90="","",CONCATENATE("Al",IF(C90+(D90*(1+(C90*3)))&gt;1,VALUE(C90+(D90*(1+(C90*3)))),""),CONCATENATE(IF((E90*(1+(C90*3)))+(C90*H90)&gt;0," O",""),IF((E90*(1+(C90*3)))+(C90*H90)&gt;1,VALUE((E90*(1+(C90*3)))+(C90*H90)),"")),IF(F90=0,"",CONCATENATE("(OH)",IF((F90*(1+(C90*3)))+(C90*(4-H90))&gt;1,VALUE((F90*(1+(C90*3)))+(C90*(4-H90))),""))),IF(G90=0,"",CONCATENATE("(OH2)",IF(G90&gt;1,VALUE(G90),""))))),"]",IF(M90="","",IF(J90&gt;1,(CONCATENATE(VALUE(J90),"+")),"+")))))</f>
        <v/>
      </c>
      <c r="O90" s="5" t="str">
        <f aca="false">IF(B90&gt;0,"",IF(C90=0,CONCATENATE("[",CONCATENATE("Al",IF(D90&gt;1,VALUE(D90),""),IF(E90=0,"",CONCATENATE(" O",IF(E90&gt;1,VALUE(E90),""))),IF(F90=0,"",CONCATENATE("(OH)",IF(F90&gt;1,VALUE(F90),""))),IF(G90=0,"",CONCATENATE("(OH2)",IF(G90&gt;1,VALUE(G90),"")))),"]",IF(J90&gt;1,(CONCATENATE(VALUE(J90),"+")),"+")),CONCATENATE("[",S90,IF(P90&gt;1,VALUE(P90),""),IF((D90*3)&gt;((E90*2)+F90),"+","")," ]",VALUE(4)," ",T90,IF(H90&gt;0,VALUE(H90+1),""),"-"," ")))</f>
        <v>[[Al3(OH)2(OH2)11]7+ ]4 [Al(OH)4]- </v>
      </c>
      <c r="P90" s="5" t="n">
        <f aca="false">IF(C90&lt;1,"",(IF((3*D90)-(2*E90)-F90&gt;0, (3*D90)-(2*E90)-F90, 0)))</f>
        <v>7</v>
      </c>
      <c r="Q90" s="5" t="n">
        <f aca="false">IF(C90&lt;1,"",(27*D90)+(16*(E90+F90+G90))+(F90+(G90*2)))</f>
        <v>313</v>
      </c>
      <c r="R90" s="5" t="n">
        <f aca="false">IF(C90&lt;1,"",27+(16*(H90+(4-H90)))+(4-H90))</f>
        <v>95</v>
      </c>
      <c r="S90" s="5" t="str">
        <f aca="false">CONCATENATE("[",CONCATENATE("Al",IF(D90&gt;1,VALUE(D90),""),IF(E90=0,"",CONCATENATE(" O",IF(E90&gt;1,VALUE(E90),""))),IF(F90=0,"",CONCATENATE("(OH)",IF(F90&gt;1,VALUE(F90),""))),IF(G90=0,"",CONCATENATE("(OH2)",IF(G90&gt;1,VALUE(G90),"")))),"]")</f>
        <v>[Al3(OH)2(OH2)11]</v>
      </c>
      <c r="T90" s="5" t="str">
        <f aca="false">CONCATENATE("[",CONCATENATE("Al",IF(H90=0,"",CONCATENATE("O",IF(H90&gt;1,VALUE(H90),""))),CONCATENATE(IF((4-H90)&gt;0,"(OH)",""),IF((4-H90)&gt;1,VALUE(4-H90),""))),"]")</f>
        <v>[Al(OH)4]</v>
      </c>
      <c r="U90" s="5" t="str">
        <f aca="false">IF(B90&gt;0,IF(M90="","",CONCATENATE("[",IF(M90="","",CONCATENATE("Al",IF(D90&gt;1,VALUE(D90),""),IF(E90=0,"",CONCATENATE(" O",IF(E90&gt;1,VALUE(E90),""))),IF(F90=0,"",CONCATENATE("(OH)",IF(F90&gt;1,VALUE(F90),""))),IF(G90=0,"",CONCATENATE("(OH2)",IF(G90&gt;1,VALUE(G90),""))))),"]",IF(M90="","",IF(J90&gt;1,(CONCATENATE(VALUE(J90),"+")),"+")))),"")</f>
        <v/>
      </c>
    </row>
    <row r="91" s="4" customFormat="true" ht="14.05" hidden="false" customHeight="false" outlineLevel="0" collapsed="false">
      <c r="A91" s="5" t="n">
        <v>6</v>
      </c>
      <c r="B91" s="5" t="n">
        <v>0</v>
      </c>
      <c r="C91" s="5" t="n">
        <v>1</v>
      </c>
      <c r="D91" s="5" t="n">
        <v>3</v>
      </c>
      <c r="E91" s="5" t="n">
        <v>1</v>
      </c>
      <c r="F91" s="5" t="n">
        <v>0</v>
      </c>
      <c r="G91" s="5" t="n">
        <v>12</v>
      </c>
      <c r="H91" s="5" t="n">
        <v>0</v>
      </c>
      <c r="I91" s="5" t="n">
        <v>1347</v>
      </c>
      <c r="J91" s="5" t="n">
        <v>27</v>
      </c>
      <c r="K91" s="6" t="n">
        <v>49.8888888888889</v>
      </c>
      <c r="L91" s="7" t="n">
        <v>49.8888888888889</v>
      </c>
      <c r="M91" s="5" t="str">
        <f aca="false">IF(K91="no cation","",IF(L91="","non-candidate",IF(J91&gt;1,"","Y")))</f>
        <v/>
      </c>
      <c r="N91" s="5" t="str">
        <f aca="false">IF(M91="","",IF(B91&gt;0,U91,CONCATENATE("[",IF(M91="","",CONCATENATE("Al",IF(C91+(D91*(1+(C91*3)))&gt;1,VALUE(C91+(D91*(1+(C91*3)))),""),CONCATENATE(IF((E91*(1+(C91*3)))+(C91*H91)&gt;0," O",""),IF((E91*(1+(C91*3)))+(C91*H91)&gt;1,VALUE((E91*(1+(C91*3)))+(C91*H91)),"")),IF(F91=0,"",CONCATENATE("(OH)",IF((F91*(1+(C91*3)))+(C91*(4-H91))&gt;1,VALUE((F91*(1+(C91*3)))+(C91*(4-H91))),""))),IF(G91=0,"",CONCATENATE("(OH2)",IF(G91&gt;1,VALUE(G91),""))))),"]",IF(M91="","",IF(J91&gt;1,(CONCATENATE(VALUE(J91),"+")),"+")))))</f>
        <v/>
      </c>
      <c r="O91" s="5" t="str">
        <f aca="false">IF(B91&gt;0,"",IF(C91=0,CONCATENATE("[",CONCATENATE("Al",IF(D91&gt;1,VALUE(D91),""),IF(E91=0,"",CONCATENATE(" O",IF(E91&gt;1,VALUE(E91),""))),IF(F91=0,"",CONCATENATE("(OH)",IF(F91&gt;1,VALUE(F91),""))),IF(G91=0,"",CONCATENATE("(OH2)",IF(G91&gt;1,VALUE(G91),"")))),"]",IF(J91&gt;1,(CONCATENATE(VALUE(J91),"+")),"+")),CONCATENATE("[",S91,IF(P91&gt;1,VALUE(P91),""),IF((D91*3)&gt;((E91*2)+F91),"+","")," ]",VALUE(4)," ",T91,IF(H91&gt;0,VALUE(H91+1),""),"-"," ")))</f>
        <v>[[Al3 O(OH2)12]7+ ]4 [Al(OH)4]- </v>
      </c>
      <c r="P91" s="5" t="n">
        <f aca="false">IF(C91&lt;1,"",(IF((3*D91)-(2*E91)-F91&gt;0, (3*D91)-(2*E91)-F91, 0)))</f>
        <v>7</v>
      </c>
      <c r="Q91" s="5" t="n">
        <f aca="false">IF(C91&lt;1,"",(27*D91)+(16*(E91+F91+G91))+(F91+(G91*2)))</f>
        <v>313</v>
      </c>
      <c r="R91" s="5" t="n">
        <f aca="false">IF(C91&lt;1,"",27+(16*(H91+(4-H91)))+(4-H91))</f>
        <v>95</v>
      </c>
      <c r="S91" s="5" t="str">
        <f aca="false">CONCATENATE("[",CONCATENATE("Al",IF(D91&gt;1,VALUE(D91),""),IF(E91=0,"",CONCATENATE(" O",IF(E91&gt;1,VALUE(E91),""))),IF(F91=0,"",CONCATENATE("(OH)",IF(F91&gt;1,VALUE(F91),""))),IF(G91=0,"",CONCATENATE("(OH2)",IF(G91&gt;1,VALUE(G91),"")))),"]")</f>
        <v>[Al3 O(OH2)12]</v>
      </c>
      <c r="T91" s="5" t="str">
        <f aca="false">CONCATENATE("[",CONCATENATE("Al",IF(H91=0,"",CONCATENATE("O",IF(H91&gt;1,VALUE(H91),""))),CONCATENATE(IF((4-H91)&gt;0,"(OH)",""),IF((4-H91)&gt;1,VALUE(4-H91),""))),"]")</f>
        <v>[Al(OH)4]</v>
      </c>
      <c r="U91" s="5" t="str">
        <f aca="false">IF(B91&gt;0,IF(M91="","",CONCATENATE("[",IF(M91="","",CONCATENATE("Al",IF(D91&gt;1,VALUE(D91),""),IF(E91=0,"",CONCATENATE(" O",IF(E91&gt;1,VALUE(E91),""))),IF(F91=0,"",CONCATENATE("(OH)",IF(F91&gt;1,VALUE(F91),""))),IF(G91=0,"",CONCATENATE("(OH2)",IF(G91&gt;1,VALUE(G91),""))))),"]",IF(M91="","",IF(J91&gt;1,(CONCATENATE(VALUE(J91),"+")),"+")))),"")</f>
        <v/>
      </c>
    </row>
    <row r="92" s="4" customFormat="true" ht="14.05" hidden="false" customHeight="false" outlineLevel="0" collapsed="false">
      <c r="A92" s="5" t="n">
        <v>4</v>
      </c>
      <c r="B92" s="5" t="n">
        <v>0</v>
      </c>
      <c r="C92" s="5" t="n">
        <v>0</v>
      </c>
      <c r="D92" s="5" t="n">
        <v>6</v>
      </c>
      <c r="E92" s="5" t="n">
        <v>0</v>
      </c>
      <c r="F92" s="5" t="n">
        <v>10</v>
      </c>
      <c r="G92" s="5" t="n">
        <v>4</v>
      </c>
      <c r="H92" s="5" t="n">
        <v>0</v>
      </c>
      <c r="I92" s="5" t="n">
        <v>404</v>
      </c>
      <c r="J92" s="5" t="n">
        <v>8</v>
      </c>
      <c r="K92" s="6" t="n">
        <v>50.5</v>
      </c>
      <c r="L92" s="7" t="n">
        <v>50.5</v>
      </c>
      <c r="M92" s="5" t="str">
        <f aca="false">IF(K92="no cation","",IF(L92="","non-candidate",IF(J92&gt;1,"","Y")))</f>
        <v/>
      </c>
      <c r="N92" s="5" t="str">
        <f aca="false">IF(M92="","",IF(B92&gt;0,U92,CONCATENATE("[",IF(M92="","",CONCATENATE("Al",IF(C92+(D92*(1+(C92*3)))&gt;1,VALUE(C92+(D92*(1+(C92*3)))),""),CONCATENATE(IF((E92*(1+(C92*3)))+(C92*H92)&gt;0," O",""),IF((E92*(1+(C92*3)))+(C92*H92)&gt;1,VALUE((E92*(1+(C92*3)))+(C92*H92)),"")),IF(F92=0,"",CONCATENATE("(OH)",IF((F92*(1+(C92*3)))+(C92*(4-H92))&gt;1,VALUE((F92*(1+(C92*3)))+(C92*(4-H92))),""))),IF(G92=0,"",CONCATENATE("(OH2)",IF(G92&gt;1,VALUE(G92),""))))),"]",IF(M92="","",IF(J92&gt;1,(CONCATENATE(VALUE(J92),"+")),"+")))))</f>
        <v/>
      </c>
      <c r="O92" s="5" t="str">
        <f aca="false">IF(B92&gt;0,"",IF(C92=0,CONCATENATE("[",CONCATENATE("Al",IF(D92&gt;1,VALUE(D92),""),IF(E92=0,"",CONCATENATE(" O",IF(E92&gt;1,VALUE(E92),""))),IF(F92=0,"",CONCATENATE("(OH)",IF(F92&gt;1,VALUE(F92),""))),IF(G92=0,"",CONCATENATE("(OH2)",IF(G92&gt;1,VALUE(G92),"")))),"]",IF(J92&gt;1,(CONCATENATE(VALUE(J92),"+")),"+")),CONCATENATE("[",S92,IF(P92&gt;1,VALUE(P92),""),IF((D92*3)&gt;((E92*2)+F92),"+","")," ]",VALUE(4)," ",T92,IF(H92&gt;0,VALUE(H92+1),""),"-"," ")))</f>
        <v>[Al6(OH)10(OH2)4]8+</v>
      </c>
      <c r="P92" s="5" t="str">
        <f aca="false">IF(C92&lt;1,"",(IF((3*D92)-(2*E92)-F92&gt;0, (3*D92)-(2*E92)-F92, 0)))</f>
        <v/>
      </c>
      <c r="Q92" s="5" t="str">
        <f aca="false">IF(C92&lt;1,"",(27*D92)+(16*(E92+F92+G92))+(F92+(G92*2)))</f>
        <v/>
      </c>
      <c r="R92" s="5" t="str">
        <f aca="false">IF(C92&lt;1,"",27+(16*(H92+(4-H92)))+(4-H92))</f>
        <v/>
      </c>
      <c r="S92" s="5" t="str">
        <f aca="false">CONCATENATE("[",CONCATENATE("Al",IF(D92&gt;1,VALUE(D92),""),IF(E92=0,"",CONCATENATE(" O",IF(E92&gt;1,VALUE(E92),""))),IF(F92=0,"",CONCATENATE("(OH)",IF(F92&gt;1,VALUE(F92),""))),IF(G92=0,"",CONCATENATE("(OH2)",IF(G92&gt;1,VALUE(G92),"")))),"]")</f>
        <v>[Al6(OH)10(OH2)4]</v>
      </c>
      <c r="T92" s="5" t="str">
        <f aca="false">CONCATENATE("[",CONCATENATE("Al",IF(H92=0,"",CONCATENATE("O",IF(H92&gt;1,VALUE(H92),""))),CONCATENATE(IF((4-H92)&gt;0,"(OH)",""),IF((4-H92)&gt;1,VALUE(4-H92),""))),"]")</f>
        <v>[Al(OH)4]</v>
      </c>
      <c r="U92" s="5" t="str">
        <f aca="false">IF(B92&gt;0,IF(M92="","",CONCATENATE("[",IF(M92="","",CONCATENATE("Al",IF(D92&gt;1,VALUE(D92),""),IF(E92=0,"",CONCATENATE(" O",IF(E92&gt;1,VALUE(E92),""))),IF(F92=0,"",CONCATENATE("(OH)",IF(F92&gt;1,VALUE(F92),""))),IF(G92=0,"",CONCATENATE("(OH2)",IF(G92&gt;1,VALUE(G92),""))))),"]",IF(M92="","",IF(J92&gt;1,(CONCATENATE(VALUE(J92),"+")),"+")))),"")</f>
        <v/>
      </c>
    </row>
    <row r="93" s="4" customFormat="true" ht="14.05" hidden="false" customHeight="false" outlineLevel="0" collapsed="false">
      <c r="A93" s="3" t="n">
        <v>4</v>
      </c>
      <c r="B93" s="5" t="n">
        <v>0</v>
      </c>
      <c r="C93" s="5" t="n">
        <v>0</v>
      </c>
      <c r="D93" s="3" t="n">
        <v>6</v>
      </c>
      <c r="E93" s="3" t="n">
        <v>2</v>
      </c>
      <c r="F93" s="5" t="n">
        <v>6</v>
      </c>
      <c r="G93" s="5" t="n">
        <v>6</v>
      </c>
      <c r="H93" s="5" t="n">
        <v>0</v>
      </c>
      <c r="I93" s="5" t="n">
        <v>404</v>
      </c>
      <c r="J93" s="5" t="n">
        <v>8</v>
      </c>
      <c r="K93" s="6" t="n">
        <v>50.5</v>
      </c>
      <c r="L93" s="7" t="n">
        <v>50.5</v>
      </c>
      <c r="M93" s="5" t="str">
        <f aca="false">IF(K93="no cation","",IF(L93="","non-candidate",IF(J93&gt;1,"","Y")))</f>
        <v/>
      </c>
      <c r="N93" s="5" t="str">
        <f aca="false">IF(M93="","",IF(B93&gt;0,U93,CONCATENATE("[",IF(M93="","",CONCATENATE("Al",IF(C93+(D93*(1+(C93*3)))&gt;1,VALUE(C93+(D93*(1+(C93*3)))),""),CONCATENATE(IF((E93*(1+(C93*3)))+(C93*H93)&gt;0," O",""),IF((E93*(1+(C93*3)))+(C93*H93)&gt;1,VALUE((E93*(1+(C93*3)))+(C93*H93)),"")),IF(F93=0,"",CONCATENATE("(OH)",IF((F93*(1+(C93*3)))+(C93*(4-H93))&gt;1,VALUE((F93*(1+(C93*3)))+(C93*(4-H93))),""))),IF(G93=0,"",CONCATENATE("(OH2)",IF(G93&gt;1,VALUE(G93),""))))),"]",IF(M93="","",IF(J93&gt;1,(CONCATENATE(VALUE(J93),"+")),"+")))))</f>
        <v/>
      </c>
      <c r="O93" s="5" t="str">
        <f aca="false">IF(B93&gt;0,"",IF(C93=0,CONCATENATE("[",CONCATENATE("Al",IF(D93&gt;1,VALUE(D93),""),IF(E93=0,"",CONCATENATE(" O",IF(E93&gt;1,VALUE(E93),""))),IF(F93=0,"",CONCATENATE("(OH)",IF(F93&gt;1,VALUE(F93),""))),IF(G93=0,"",CONCATENATE("(OH2)",IF(G93&gt;1,VALUE(G93),"")))),"]",IF(J93&gt;1,(CONCATENATE(VALUE(J93),"+")),"+")),CONCATENATE("[",S93,IF(P93&gt;1,VALUE(P93),""),IF((D93*3)&gt;((E93*2)+F93),"+","")," ]",VALUE(4)," ",T93,IF(H93&gt;0,VALUE(H93+1),""),"-"," ")))</f>
        <v>[Al6 O2(OH)6(OH2)6]8+</v>
      </c>
      <c r="P93" s="5" t="str">
        <f aca="false">IF(C93&lt;1,"",(IF((3*D93)-(2*E93)-F93&gt;0, (3*D93)-(2*E93)-F93, 0)))</f>
        <v/>
      </c>
      <c r="Q93" s="5" t="str">
        <f aca="false">IF(C93&lt;1,"",(27*D93)+(16*(E93+F93+G93))+(F93+(G93*2)))</f>
        <v/>
      </c>
      <c r="R93" s="5" t="str">
        <f aca="false">IF(C93&lt;1,"",27+(16*(H93+(4-H93)))+(4-H93))</f>
        <v/>
      </c>
      <c r="S93" s="5" t="str">
        <f aca="false">CONCATENATE("[",CONCATENATE("Al",IF(D93&gt;1,VALUE(D93),""),IF(E93=0,"",CONCATENATE(" O",IF(E93&gt;1,VALUE(E93),""))),IF(F93=0,"",CONCATENATE("(OH)",IF(F93&gt;1,VALUE(F93),""))),IF(G93=0,"",CONCATENATE("(OH2)",IF(G93&gt;1,VALUE(G93),"")))),"]")</f>
        <v>[Al6 O2(OH)6(OH2)6]</v>
      </c>
      <c r="T93" s="5" t="str">
        <f aca="false">CONCATENATE("[",CONCATENATE("Al",IF(H93=0,"",CONCATENATE("O",IF(H93&gt;1,VALUE(H93),""))),CONCATENATE(IF((4-H93)&gt;0,"(OH)",""),IF((4-H93)&gt;1,VALUE(4-H93),""))),"]")</f>
        <v>[Al(OH)4]</v>
      </c>
      <c r="U93" s="5" t="str">
        <f aca="false">IF(B93&gt;0,IF(M93="","",CONCATENATE("[",IF(M93="","",CONCATENATE("Al",IF(D93&gt;1,VALUE(D93),""),IF(E93=0,"",CONCATENATE(" O",IF(E93&gt;1,VALUE(E93),""))),IF(F93=0,"",CONCATENATE("(OH)",IF(F93&gt;1,VALUE(F93),""))),IF(G93=0,"",CONCATENATE("(OH2)",IF(G93&gt;1,VALUE(G93),""))))),"]",IF(M93="","",IF(J93&gt;1,(CONCATENATE(VALUE(J93),"+")),"+")))),"")</f>
        <v/>
      </c>
    </row>
    <row r="94" s="4" customFormat="true" ht="14.05" hidden="false" customHeight="false" outlineLevel="0" collapsed="false">
      <c r="A94" s="5" t="n">
        <v>4</v>
      </c>
      <c r="B94" s="5" t="n">
        <v>0</v>
      </c>
      <c r="C94" s="5" t="n">
        <v>0</v>
      </c>
      <c r="D94" s="5" t="n">
        <v>6</v>
      </c>
      <c r="E94" s="5" t="n">
        <v>4</v>
      </c>
      <c r="F94" s="5" t="n">
        <v>2</v>
      </c>
      <c r="G94" s="5" t="n">
        <v>8</v>
      </c>
      <c r="H94" s="5" t="n">
        <v>0</v>
      </c>
      <c r="I94" s="5" t="n">
        <v>404</v>
      </c>
      <c r="J94" s="5" t="n">
        <v>8</v>
      </c>
      <c r="K94" s="6" t="n">
        <v>50.5</v>
      </c>
      <c r="L94" s="7" t="n">
        <v>50.5</v>
      </c>
      <c r="M94" s="5" t="str">
        <f aca="false">IF(K94="no cation","",IF(L94="","non-candidate",IF(J94&gt;1,"","Y")))</f>
        <v/>
      </c>
      <c r="N94" s="5" t="str">
        <f aca="false">IF(M94="","",IF(B94&gt;0,U94,CONCATENATE("[",IF(M94="","",CONCATENATE("Al",IF(C94+(D94*(1+(C94*3)))&gt;1,VALUE(C94+(D94*(1+(C94*3)))),""),CONCATENATE(IF((E94*(1+(C94*3)))+(C94*H94)&gt;0," O",""),IF((E94*(1+(C94*3)))+(C94*H94)&gt;1,VALUE((E94*(1+(C94*3)))+(C94*H94)),"")),IF(F94=0,"",CONCATENATE("(OH)",IF((F94*(1+(C94*3)))+(C94*(4-H94))&gt;1,VALUE((F94*(1+(C94*3)))+(C94*(4-H94))),""))),IF(G94=0,"",CONCATENATE("(OH2)",IF(G94&gt;1,VALUE(G94),""))))),"]",IF(M94="","",IF(J94&gt;1,(CONCATENATE(VALUE(J94),"+")),"+")))))</f>
        <v/>
      </c>
      <c r="O94" s="5" t="str">
        <f aca="false">IF(B94&gt;0,"",IF(C94=0,CONCATENATE("[",CONCATENATE("Al",IF(D94&gt;1,VALUE(D94),""),IF(E94=0,"",CONCATENATE(" O",IF(E94&gt;1,VALUE(E94),""))),IF(F94=0,"",CONCATENATE("(OH)",IF(F94&gt;1,VALUE(F94),""))),IF(G94=0,"",CONCATENATE("(OH2)",IF(G94&gt;1,VALUE(G94),"")))),"]",IF(J94&gt;1,(CONCATENATE(VALUE(J94),"+")),"+")),CONCATENATE("[",S94,IF(P94&gt;1,VALUE(P94),""),IF((D94*3)&gt;((E94*2)+F94),"+","")," ]",VALUE(4)," ",T94,IF(H94&gt;0,VALUE(H94+1),""),"-"," ")))</f>
        <v>[Al6 O4(OH)2(OH2)8]8+</v>
      </c>
      <c r="P94" s="5" t="str">
        <f aca="false">IF(C94&lt;1,"",(IF((3*D94)-(2*E94)-F94&gt;0, (3*D94)-(2*E94)-F94, 0)))</f>
        <v/>
      </c>
      <c r="Q94" s="5" t="str">
        <f aca="false">IF(C94&lt;1,"",(27*D94)+(16*(E94+F94+G94))+(F94+(G94*2)))</f>
        <v/>
      </c>
      <c r="R94" s="5" t="str">
        <f aca="false">IF(C94&lt;1,"",27+(16*(H94+(4-H94)))+(4-H94))</f>
        <v/>
      </c>
      <c r="S94" s="5" t="str">
        <f aca="false">CONCATENATE("[",CONCATENATE("Al",IF(D94&gt;1,VALUE(D94),""),IF(E94=0,"",CONCATENATE(" O",IF(E94&gt;1,VALUE(E94),""))),IF(F94=0,"",CONCATENATE("(OH)",IF(F94&gt;1,VALUE(F94),""))),IF(G94=0,"",CONCATENATE("(OH2)",IF(G94&gt;1,VALUE(G94),"")))),"]")</f>
        <v>[Al6 O4(OH)2(OH2)8]</v>
      </c>
      <c r="T94" s="5" t="str">
        <f aca="false">CONCATENATE("[",CONCATENATE("Al",IF(H94=0,"",CONCATENATE("O",IF(H94&gt;1,VALUE(H94),""))),CONCATENATE(IF((4-H94)&gt;0,"(OH)",""),IF((4-H94)&gt;1,VALUE(4-H94),""))),"]")</f>
        <v>[Al(OH)4]</v>
      </c>
      <c r="U94" s="5" t="str">
        <f aca="false">IF(B94&gt;0,IF(M94="","",CONCATENATE("[",IF(M94="","",CONCATENATE("Al",IF(D94&gt;1,VALUE(D94),""),IF(E94=0,"",CONCATENATE(" O",IF(E94&gt;1,VALUE(E94),""))),IF(F94=0,"",CONCATENATE("(OH)",IF(F94&gt;1,VALUE(F94),""))),IF(G94=0,"",CONCATENATE("(OH2)",IF(G94&gt;1,VALUE(G94),""))))),"]",IF(M94="","",IF(J94&gt;1,(CONCATENATE(VALUE(J94),"+")),"+")))),"")</f>
        <v/>
      </c>
    </row>
    <row r="95" s="4" customFormat="true" ht="14.05" hidden="false" customHeight="false" outlineLevel="0" collapsed="false">
      <c r="A95" s="5" t="n">
        <v>6</v>
      </c>
      <c r="B95" s="5" t="n">
        <v>0</v>
      </c>
      <c r="C95" s="5" t="n">
        <v>0</v>
      </c>
      <c r="D95" s="5" t="n">
        <v>6</v>
      </c>
      <c r="E95" s="5" t="n">
        <v>0</v>
      </c>
      <c r="F95" s="5" t="n">
        <v>6</v>
      </c>
      <c r="G95" s="5" t="n">
        <v>20</v>
      </c>
      <c r="H95" s="5" t="n">
        <v>0</v>
      </c>
      <c r="I95" s="5" t="n">
        <v>624</v>
      </c>
      <c r="J95" s="5" t="n">
        <v>12</v>
      </c>
      <c r="K95" s="6" t="n">
        <v>52</v>
      </c>
      <c r="L95" s="7" t="n">
        <v>52</v>
      </c>
      <c r="M95" s="5" t="str">
        <f aca="false">IF(K95="no cation","",IF(L95="","non-candidate",IF(J95&gt;1,"","Y")))</f>
        <v/>
      </c>
      <c r="N95" s="5" t="str">
        <f aca="false">IF(M95="","",IF(B95&gt;0,U95,CONCATENATE("[",IF(M95="","",CONCATENATE("Al",IF(C95+(D95*(1+(C95*3)))&gt;1,VALUE(C95+(D95*(1+(C95*3)))),""),CONCATENATE(IF((E95*(1+(C95*3)))+(C95*H95)&gt;0," O",""),IF((E95*(1+(C95*3)))+(C95*H95)&gt;1,VALUE((E95*(1+(C95*3)))+(C95*H95)),"")),IF(F95=0,"",CONCATENATE("(OH)",IF((F95*(1+(C95*3)))+(C95*(4-H95))&gt;1,VALUE((F95*(1+(C95*3)))+(C95*(4-H95))),""))),IF(G95=0,"",CONCATENATE("(OH2)",IF(G95&gt;1,VALUE(G95),""))))),"]",IF(M95="","",IF(J95&gt;1,(CONCATENATE(VALUE(J95),"+")),"+")))))</f>
        <v/>
      </c>
      <c r="O95" s="5" t="str">
        <f aca="false">IF(B95&gt;0,"",IF(C95=0,CONCATENATE("[",CONCATENATE("Al",IF(D95&gt;1,VALUE(D95),""),IF(E95=0,"",CONCATENATE(" O",IF(E95&gt;1,VALUE(E95),""))),IF(F95=0,"",CONCATENATE("(OH)",IF(F95&gt;1,VALUE(F95),""))),IF(G95=0,"",CONCATENATE("(OH2)",IF(G95&gt;1,VALUE(G95),"")))),"]",IF(J95&gt;1,(CONCATENATE(VALUE(J95),"+")),"+")),CONCATENATE("[",S95,IF(P95&gt;1,VALUE(P95),""),IF((D95*3)&gt;((E95*2)+F95),"+","")," ]",VALUE(4)," ",T95,IF(H95&gt;0,VALUE(H95+1),""),"-"," ")))</f>
        <v>[Al6(OH)6(OH2)20]12+</v>
      </c>
      <c r="P95" s="5" t="str">
        <f aca="false">IF(C95&lt;1,"",(IF((3*D95)-(2*E95)-F95&gt;0, (3*D95)-(2*E95)-F95, 0)))</f>
        <v/>
      </c>
      <c r="Q95" s="5" t="str">
        <f aca="false">IF(C95&lt;1,"",(27*D95)+(16*(E95+F95+G95))+(F95+(G95*2)))</f>
        <v/>
      </c>
      <c r="R95" s="5" t="str">
        <f aca="false">IF(C95&lt;1,"",27+(16*(H95+(4-H95)))+(4-H95))</f>
        <v/>
      </c>
      <c r="S95" s="5" t="str">
        <f aca="false">CONCATENATE("[",CONCATENATE("Al",IF(D95&gt;1,VALUE(D95),""),IF(E95=0,"",CONCATENATE(" O",IF(E95&gt;1,VALUE(E95),""))),IF(F95=0,"",CONCATENATE("(OH)",IF(F95&gt;1,VALUE(F95),""))),IF(G95=0,"",CONCATENATE("(OH2)",IF(G95&gt;1,VALUE(G95),"")))),"]")</f>
        <v>[Al6(OH)6(OH2)20]</v>
      </c>
      <c r="T95" s="5" t="str">
        <f aca="false">CONCATENATE("[",CONCATENATE("Al",IF(H95=0,"",CONCATENATE("O",IF(H95&gt;1,VALUE(H95),""))),CONCATENATE(IF((4-H95)&gt;0,"(OH)",""),IF((4-H95)&gt;1,VALUE(4-H95),""))),"]")</f>
        <v>[Al(OH)4]</v>
      </c>
      <c r="U95" s="5" t="str">
        <f aca="false">IF(B95&gt;0,IF(M95="","",CONCATENATE("[",IF(M95="","",CONCATENATE("Al",IF(D95&gt;1,VALUE(D95),""),IF(E95=0,"",CONCATENATE(" O",IF(E95&gt;1,VALUE(E95),""))),IF(F95=0,"",CONCATENATE("(OH)",IF(F95&gt;1,VALUE(F95),""))),IF(G95=0,"",CONCATENATE("(OH2)",IF(G95&gt;1,VALUE(G95),""))))),"]",IF(M95="","",IF(J95&gt;1,(CONCATENATE(VALUE(J95),"+")),"+")))),"")</f>
        <v/>
      </c>
    </row>
    <row r="96" s="4" customFormat="true" ht="14.05" hidden="false" customHeight="false" outlineLevel="0" collapsed="false">
      <c r="A96" s="5" t="n">
        <v>6</v>
      </c>
      <c r="B96" s="5" t="n">
        <v>0</v>
      </c>
      <c r="C96" s="5" t="n">
        <v>0</v>
      </c>
      <c r="D96" s="5" t="n">
        <v>6</v>
      </c>
      <c r="E96" s="5" t="n">
        <v>2</v>
      </c>
      <c r="F96" s="5" t="n">
        <v>2</v>
      </c>
      <c r="G96" s="5" t="n">
        <v>22</v>
      </c>
      <c r="H96" s="5" t="n">
        <v>0</v>
      </c>
      <c r="I96" s="5" t="n">
        <v>624</v>
      </c>
      <c r="J96" s="5" t="n">
        <v>12</v>
      </c>
      <c r="K96" s="6" t="n">
        <v>52</v>
      </c>
      <c r="L96" s="7" t="n">
        <v>52</v>
      </c>
      <c r="M96" s="5" t="str">
        <f aca="false">IF(K96="no cation","",IF(L96="","non-candidate",IF(J96&gt;1,"","Y")))</f>
        <v/>
      </c>
      <c r="N96" s="5" t="str">
        <f aca="false">IF(M96="","",IF(B96&gt;0,U96,CONCATENATE("[",IF(M96="","",CONCATENATE("Al",IF(C96+(D96*(1+(C96*3)))&gt;1,VALUE(C96+(D96*(1+(C96*3)))),""),CONCATENATE(IF((E96*(1+(C96*3)))+(C96*H96)&gt;0," O",""),IF((E96*(1+(C96*3)))+(C96*H96)&gt;1,VALUE((E96*(1+(C96*3)))+(C96*H96)),"")),IF(F96=0,"",CONCATENATE("(OH)",IF((F96*(1+(C96*3)))+(C96*(4-H96))&gt;1,VALUE((F96*(1+(C96*3)))+(C96*(4-H96))),""))),IF(G96=0,"",CONCATENATE("(OH2)",IF(G96&gt;1,VALUE(G96),""))))),"]",IF(M96="","",IF(J96&gt;1,(CONCATENATE(VALUE(J96),"+")),"+")))))</f>
        <v/>
      </c>
      <c r="O96" s="5" t="str">
        <f aca="false">IF(B96&gt;0,"",IF(C96=0,CONCATENATE("[",CONCATENATE("Al",IF(D96&gt;1,VALUE(D96),""),IF(E96=0,"",CONCATENATE(" O",IF(E96&gt;1,VALUE(E96),""))),IF(F96=0,"",CONCATENATE("(OH)",IF(F96&gt;1,VALUE(F96),""))),IF(G96=0,"",CONCATENATE("(OH2)",IF(G96&gt;1,VALUE(G96),"")))),"]",IF(J96&gt;1,(CONCATENATE(VALUE(J96),"+")),"+")),CONCATENATE("[",S96,IF(P96&gt;1,VALUE(P96),""),IF((D96*3)&gt;((E96*2)+F96),"+","")," ]",VALUE(4)," ",T96,IF(H96&gt;0,VALUE(H96+1),""),"-"," ")))</f>
        <v>[Al6 O2(OH)2(OH2)22]12+</v>
      </c>
      <c r="P96" s="5" t="str">
        <f aca="false">IF(C96&lt;1,"",(IF((3*D96)-(2*E96)-F96&gt;0, (3*D96)-(2*E96)-F96, 0)))</f>
        <v/>
      </c>
      <c r="Q96" s="5" t="str">
        <f aca="false">IF(C96&lt;1,"",(27*D96)+(16*(E96+F96+G96))+(F96+(G96*2)))</f>
        <v/>
      </c>
      <c r="R96" s="5" t="str">
        <f aca="false">IF(C96&lt;1,"",27+(16*(H96+(4-H96)))+(4-H96))</f>
        <v/>
      </c>
      <c r="S96" s="5" t="str">
        <f aca="false">CONCATENATE("[",CONCATENATE("Al",IF(D96&gt;1,VALUE(D96),""),IF(E96=0,"",CONCATENATE(" O",IF(E96&gt;1,VALUE(E96),""))),IF(F96=0,"",CONCATENATE("(OH)",IF(F96&gt;1,VALUE(F96),""))),IF(G96=0,"",CONCATENATE("(OH2)",IF(G96&gt;1,VALUE(G96),"")))),"]")</f>
        <v>[Al6 O2(OH)2(OH2)22]</v>
      </c>
      <c r="T96" s="5" t="str">
        <f aca="false">CONCATENATE("[",CONCATENATE("Al",IF(H96=0,"",CONCATENATE("O",IF(H96&gt;1,VALUE(H96),""))),CONCATENATE(IF((4-H96)&gt;0,"(OH)",""),IF((4-H96)&gt;1,VALUE(4-H96),""))),"]")</f>
        <v>[Al(OH)4]</v>
      </c>
      <c r="U96" s="5" t="str">
        <f aca="false">IF(B96&gt;0,IF(M96="","",CONCATENATE("[",IF(M96="","",CONCATENATE("Al",IF(D96&gt;1,VALUE(D96),""),IF(E96=0,"",CONCATENATE(" O",IF(E96&gt;1,VALUE(E96),""))),IF(F96=0,"",CONCATENATE("(OH)",IF(F96&gt;1,VALUE(F96),""))),IF(G96=0,"",CONCATENATE("(OH2)",IF(G96&gt;1,VALUE(G96),""))))),"]",IF(M96="","",IF(J96&gt;1,(CONCATENATE(VALUE(J96),"+")),"+")))),"")</f>
        <v/>
      </c>
    </row>
    <row r="97" s="4" customFormat="true" ht="14.05" hidden="false" customHeight="false" outlineLevel="0" collapsed="false">
      <c r="A97" s="5" t="n">
        <v>6</v>
      </c>
      <c r="B97" s="5" t="n">
        <v>0</v>
      </c>
      <c r="C97" s="5" t="n">
        <v>0</v>
      </c>
      <c r="D97" s="5" t="n">
        <v>5</v>
      </c>
      <c r="E97" s="5" t="n">
        <v>0</v>
      </c>
      <c r="F97" s="5" t="n">
        <v>5</v>
      </c>
      <c r="G97" s="5" t="n">
        <v>17</v>
      </c>
      <c r="H97" s="5" t="n">
        <v>0</v>
      </c>
      <c r="I97" s="5" t="n">
        <v>526</v>
      </c>
      <c r="J97" s="5" t="n">
        <v>10</v>
      </c>
      <c r="K97" s="6" t="n">
        <v>52.6</v>
      </c>
      <c r="L97" s="7" t="n">
        <v>52.6</v>
      </c>
      <c r="M97" s="5" t="str">
        <f aca="false">IF(K97="no cation","",IF(L97="","non-candidate",IF(J97&gt;1,"","Y")))</f>
        <v/>
      </c>
      <c r="N97" s="5" t="str">
        <f aca="false">IF(M97="","",IF(B97&gt;0,U97,CONCATENATE("[",IF(M97="","",CONCATENATE("Al",IF(C97+(D97*(1+(C97*3)))&gt;1,VALUE(C97+(D97*(1+(C97*3)))),""),CONCATENATE(IF((E97*(1+(C97*3)))+(C97*H97)&gt;0," O",""),IF((E97*(1+(C97*3)))+(C97*H97)&gt;1,VALUE((E97*(1+(C97*3)))+(C97*H97)),"")),IF(F97=0,"",CONCATENATE("(OH)",IF((F97*(1+(C97*3)))+(C97*(4-H97))&gt;1,VALUE((F97*(1+(C97*3)))+(C97*(4-H97))),""))),IF(G97=0,"",CONCATENATE("(OH2)",IF(G97&gt;1,VALUE(G97),""))))),"]",IF(M97="","",IF(J97&gt;1,(CONCATENATE(VALUE(J97),"+")),"+")))))</f>
        <v/>
      </c>
      <c r="O97" s="5" t="str">
        <f aca="false">IF(B97&gt;0,"",IF(C97=0,CONCATENATE("[",CONCATENATE("Al",IF(D97&gt;1,VALUE(D97),""),IF(E97=0,"",CONCATENATE(" O",IF(E97&gt;1,VALUE(E97),""))),IF(F97=0,"",CONCATENATE("(OH)",IF(F97&gt;1,VALUE(F97),""))),IF(G97=0,"",CONCATENATE("(OH2)",IF(G97&gt;1,VALUE(G97),"")))),"]",IF(J97&gt;1,(CONCATENATE(VALUE(J97),"+")),"+")),CONCATENATE("[",S97,IF(P97&gt;1,VALUE(P97),""),IF((D97*3)&gt;((E97*2)+F97),"+","")," ]",VALUE(4)," ",T97,IF(H97&gt;0,VALUE(H97+1),""),"-"," ")))</f>
        <v>[Al5(OH)5(OH2)17]10+</v>
      </c>
      <c r="P97" s="5" t="str">
        <f aca="false">IF(C97&lt;1,"",(IF((3*D97)-(2*E97)-F97&gt;0, (3*D97)-(2*E97)-F97, 0)))</f>
        <v/>
      </c>
      <c r="Q97" s="5" t="str">
        <f aca="false">IF(C97&lt;1,"",(27*D97)+(16*(E97+F97+G97))+(F97+(G97*2)))</f>
        <v/>
      </c>
      <c r="R97" s="5" t="str">
        <f aca="false">IF(C97&lt;1,"",27+(16*(H97+(4-H97)))+(4-H97))</f>
        <v/>
      </c>
      <c r="S97" s="5" t="str">
        <f aca="false">CONCATENATE("[",CONCATENATE("Al",IF(D97&gt;1,VALUE(D97),""),IF(E97=0,"",CONCATENATE(" O",IF(E97&gt;1,VALUE(E97),""))),IF(F97=0,"",CONCATENATE("(OH)",IF(F97&gt;1,VALUE(F97),""))),IF(G97=0,"",CONCATENATE("(OH2)",IF(G97&gt;1,VALUE(G97),"")))),"]")</f>
        <v>[Al5(OH)5(OH2)17]</v>
      </c>
      <c r="T97" s="5" t="str">
        <f aca="false">CONCATENATE("[",CONCATENATE("Al",IF(H97=0,"",CONCATENATE("O",IF(H97&gt;1,VALUE(H97),""))),CONCATENATE(IF((4-H97)&gt;0,"(OH)",""),IF((4-H97)&gt;1,VALUE(4-H97),""))),"]")</f>
        <v>[Al(OH)4]</v>
      </c>
      <c r="U97" s="5" t="str">
        <f aca="false">IF(B97&gt;0,IF(M97="","",CONCATENATE("[",IF(M97="","",CONCATENATE("Al",IF(D97&gt;1,VALUE(D97),""),IF(E97=0,"",CONCATENATE(" O",IF(E97&gt;1,VALUE(E97),""))),IF(F97=0,"",CONCATENATE("(OH)",IF(F97&gt;1,VALUE(F97),""))),IF(G97=0,"",CONCATENATE("(OH2)",IF(G97&gt;1,VALUE(G97),""))))),"]",IF(M97="","",IF(J97&gt;1,(CONCATENATE(VALUE(J97),"+")),"+")))),"")</f>
        <v/>
      </c>
    </row>
    <row r="98" s="4" customFormat="true" ht="14.05" hidden="false" customHeight="false" outlineLevel="0" collapsed="false">
      <c r="A98" s="5" t="n">
        <v>6</v>
      </c>
      <c r="B98" s="5" t="n">
        <v>0</v>
      </c>
      <c r="C98" s="5" t="n">
        <v>0</v>
      </c>
      <c r="D98" s="5" t="n">
        <v>5</v>
      </c>
      <c r="E98" s="5" t="n">
        <v>2</v>
      </c>
      <c r="F98" s="5" t="n">
        <v>1</v>
      </c>
      <c r="G98" s="5" t="n">
        <v>19</v>
      </c>
      <c r="H98" s="5" t="n">
        <v>0</v>
      </c>
      <c r="I98" s="5" t="n">
        <v>526</v>
      </c>
      <c r="J98" s="5" t="n">
        <v>10</v>
      </c>
      <c r="K98" s="6" t="n">
        <v>52.6</v>
      </c>
      <c r="L98" s="7" t="n">
        <v>52.6</v>
      </c>
      <c r="M98" s="5" t="str">
        <f aca="false">IF(K98="no cation","",IF(L98="","non-candidate",IF(J98&gt;1,"","Y")))</f>
        <v/>
      </c>
      <c r="N98" s="5" t="str">
        <f aca="false">IF(M98="","",IF(B98&gt;0,U98,CONCATENATE("[",IF(M98="","",CONCATENATE("Al",IF(C98+(D98*(1+(C98*3)))&gt;1,VALUE(C98+(D98*(1+(C98*3)))),""),CONCATENATE(IF((E98*(1+(C98*3)))+(C98*H98)&gt;0," O",""),IF((E98*(1+(C98*3)))+(C98*H98)&gt;1,VALUE((E98*(1+(C98*3)))+(C98*H98)),"")),IF(F98=0,"",CONCATENATE("(OH)",IF((F98*(1+(C98*3)))+(C98*(4-H98))&gt;1,VALUE((F98*(1+(C98*3)))+(C98*(4-H98))),""))),IF(G98=0,"",CONCATENATE("(OH2)",IF(G98&gt;1,VALUE(G98),""))))),"]",IF(M98="","",IF(J98&gt;1,(CONCATENATE(VALUE(J98),"+")),"+")))))</f>
        <v/>
      </c>
      <c r="O98" s="5" t="str">
        <f aca="false">IF(B98&gt;0,"",IF(C98=0,CONCATENATE("[",CONCATENATE("Al",IF(D98&gt;1,VALUE(D98),""),IF(E98=0,"",CONCATENATE(" O",IF(E98&gt;1,VALUE(E98),""))),IF(F98=0,"",CONCATENATE("(OH)",IF(F98&gt;1,VALUE(F98),""))),IF(G98=0,"",CONCATENATE("(OH2)",IF(G98&gt;1,VALUE(G98),"")))),"]",IF(J98&gt;1,(CONCATENATE(VALUE(J98),"+")),"+")),CONCATENATE("[",S98,IF(P98&gt;1,VALUE(P98),""),IF((D98*3)&gt;((E98*2)+F98),"+","")," ]",VALUE(4)," ",T98,IF(H98&gt;0,VALUE(H98+1),""),"-"," ")))</f>
        <v>[Al5 O2(OH)(OH2)19]10+</v>
      </c>
      <c r="P98" s="5" t="str">
        <f aca="false">IF(C98&lt;1,"",(IF((3*D98)-(2*E98)-F98&gt;0, (3*D98)-(2*E98)-F98, 0)))</f>
        <v/>
      </c>
      <c r="Q98" s="5" t="str">
        <f aca="false">IF(C98&lt;1,"",(27*D98)+(16*(E98+F98+G98))+(F98+(G98*2)))</f>
        <v/>
      </c>
      <c r="R98" s="5" t="str">
        <f aca="false">IF(C98&lt;1,"",27+(16*(H98+(4-H98)))+(4-H98))</f>
        <v/>
      </c>
      <c r="S98" s="5" t="str">
        <f aca="false">CONCATENATE("[",CONCATENATE("Al",IF(D98&gt;1,VALUE(D98),""),IF(E98=0,"",CONCATENATE(" O",IF(E98&gt;1,VALUE(E98),""))),IF(F98=0,"",CONCATENATE("(OH)",IF(F98&gt;1,VALUE(F98),""))),IF(G98=0,"",CONCATENATE("(OH2)",IF(G98&gt;1,VALUE(G98),"")))),"]")</f>
        <v>[Al5 O2(OH)(OH2)19]</v>
      </c>
      <c r="T98" s="5" t="str">
        <f aca="false">CONCATENATE("[",CONCATENATE("Al",IF(H98=0,"",CONCATENATE("O",IF(H98&gt;1,VALUE(H98),""))),CONCATENATE(IF((4-H98)&gt;0,"(OH)",""),IF((4-H98)&gt;1,VALUE(4-H98),""))),"]")</f>
        <v>[Al(OH)4]</v>
      </c>
      <c r="U98" s="5" t="str">
        <f aca="false">IF(B98&gt;0,IF(M98="","",CONCATENATE("[",IF(M98="","",CONCATENATE("Al",IF(D98&gt;1,VALUE(D98),""),IF(E98=0,"",CONCATENATE(" O",IF(E98&gt;1,VALUE(E98),""))),IF(F98=0,"",CONCATENATE("(OH)",IF(F98&gt;1,VALUE(F98),""))),IF(G98=0,"",CONCATENATE("(OH2)",IF(G98&gt;1,VALUE(G98),""))))),"]",IF(M98="","",IF(J98&gt;1,(CONCATENATE(VALUE(J98),"+")),"+")))),"")</f>
        <v/>
      </c>
    </row>
    <row r="99" s="4" customFormat="true" ht="14.05" hidden="false" customHeight="false" outlineLevel="0" collapsed="false">
      <c r="A99" s="5" t="n">
        <v>4</v>
      </c>
      <c r="B99" s="5" t="n">
        <v>0</v>
      </c>
      <c r="C99" s="5" t="n">
        <v>0</v>
      </c>
      <c r="D99" s="5" t="n">
        <v>2</v>
      </c>
      <c r="E99" s="5" t="n">
        <v>0</v>
      </c>
      <c r="F99" s="5" t="n">
        <v>3</v>
      </c>
      <c r="G99" s="5" t="n">
        <v>3</v>
      </c>
      <c r="H99" s="5" t="n">
        <v>0</v>
      </c>
      <c r="I99" s="5" t="n">
        <v>159</v>
      </c>
      <c r="J99" s="5" t="n">
        <v>3</v>
      </c>
      <c r="K99" s="6" t="n">
        <v>53</v>
      </c>
      <c r="L99" s="7" t="n">
        <v>53</v>
      </c>
      <c r="M99" s="5" t="str">
        <f aca="false">IF(K99="no cation","",IF(L99="","non-candidate",IF(J99&gt;1,"","Y")))</f>
        <v/>
      </c>
      <c r="N99" s="5" t="str">
        <f aca="false">IF(M99="","",IF(B99&gt;0,U99,CONCATENATE("[",IF(M99="","",CONCATENATE("Al",IF(C99+(D99*(1+(C99*3)))&gt;1,VALUE(C99+(D99*(1+(C99*3)))),""),CONCATENATE(IF((E99*(1+(C99*3)))+(C99*H99)&gt;0," O",""),IF((E99*(1+(C99*3)))+(C99*H99)&gt;1,VALUE((E99*(1+(C99*3)))+(C99*H99)),"")),IF(F99=0,"",CONCATENATE("(OH)",IF((F99*(1+(C99*3)))+(C99*(4-H99))&gt;1,VALUE((F99*(1+(C99*3)))+(C99*(4-H99))),""))),IF(G99=0,"",CONCATENATE("(OH2)",IF(G99&gt;1,VALUE(G99),""))))),"]",IF(M99="","",IF(J99&gt;1,(CONCATENATE(VALUE(J99),"+")),"+")))))</f>
        <v/>
      </c>
      <c r="O99" s="5" t="str">
        <f aca="false">IF(B99&gt;0,"",IF(C99=0,CONCATENATE("[",CONCATENATE("Al",IF(D99&gt;1,VALUE(D99),""),IF(E99=0,"",CONCATENATE(" O",IF(E99&gt;1,VALUE(E99),""))),IF(F99=0,"",CONCATENATE("(OH)",IF(F99&gt;1,VALUE(F99),""))),IF(G99=0,"",CONCATENATE("(OH2)",IF(G99&gt;1,VALUE(G99),"")))),"]",IF(J99&gt;1,(CONCATENATE(VALUE(J99),"+")),"+")),CONCATENATE("[",S99,IF(P99&gt;1,VALUE(P99),""),IF((D99*3)&gt;((E99*2)+F99),"+","")," ]",VALUE(4)," ",T99,IF(H99&gt;0,VALUE(H99+1),""),"-"," ")))</f>
        <v>[Al2(OH)3(OH2)3]3+</v>
      </c>
      <c r="P99" s="5" t="str">
        <f aca="false">IF(C99&lt;1,"",(IF((3*D99)-(2*E99)-F99&gt;0, (3*D99)-(2*E99)-F99, 0)))</f>
        <v/>
      </c>
      <c r="Q99" s="5" t="str">
        <f aca="false">IF(C99&lt;1,"",(27*D99)+(16*(E99+F99+G99))+(F99+(G99*2)))</f>
        <v/>
      </c>
      <c r="R99" s="5" t="str">
        <f aca="false">IF(C99&lt;1,"",27+(16*(H99+(4-H99)))+(4-H99))</f>
        <v/>
      </c>
      <c r="S99" s="5" t="str">
        <f aca="false">CONCATENATE("[",CONCATENATE("Al",IF(D99&gt;1,VALUE(D99),""),IF(E99=0,"",CONCATENATE(" O",IF(E99&gt;1,VALUE(E99),""))),IF(F99=0,"",CONCATENATE("(OH)",IF(F99&gt;1,VALUE(F99),""))),IF(G99=0,"",CONCATENATE("(OH2)",IF(G99&gt;1,VALUE(G99),"")))),"]")</f>
        <v>[Al2(OH)3(OH2)3]</v>
      </c>
      <c r="T99" s="5" t="str">
        <f aca="false">CONCATENATE("[",CONCATENATE("Al",IF(H99=0,"",CONCATENATE("O",IF(H99&gt;1,VALUE(H99),""))),CONCATENATE(IF((4-H99)&gt;0,"(OH)",""),IF((4-H99)&gt;1,VALUE(4-H99),""))),"]")</f>
        <v>[Al(OH)4]</v>
      </c>
      <c r="U99" s="5" t="str">
        <f aca="false">IF(B99&gt;0,IF(M99="","",CONCATENATE("[",IF(M99="","",CONCATENATE("Al",IF(D99&gt;1,VALUE(D99),""),IF(E99=0,"",CONCATENATE(" O",IF(E99&gt;1,VALUE(E99),""))),IF(F99=0,"",CONCATENATE("(OH)",IF(F99&gt;1,VALUE(F99),""))),IF(G99=0,"",CONCATENATE("(OH2)",IF(G99&gt;1,VALUE(G99),""))))),"]",IF(M99="","",IF(J99&gt;1,(CONCATENATE(VALUE(J99),"+")),"+")))),"")</f>
        <v/>
      </c>
    </row>
    <row r="100" s="4" customFormat="true" ht="14.05" hidden="false" customHeight="false" outlineLevel="0" collapsed="false">
      <c r="A100" s="5" t="n">
        <v>6</v>
      </c>
      <c r="B100" s="5" t="n">
        <v>0</v>
      </c>
      <c r="C100" s="5" t="n">
        <v>0</v>
      </c>
      <c r="D100" s="5" t="n">
        <v>4</v>
      </c>
      <c r="E100" s="5" t="n">
        <v>0</v>
      </c>
      <c r="F100" s="5" t="n">
        <v>4</v>
      </c>
      <c r="G100" s="5" t="n">
        <v>14</v>
      </c>
      <c r="H100" s="5" t="n">
        <v>0</v>
      </c>
      <c r="I100" s="5" t="n">
        <v>428</v>
      </c>
      <c r="J100" s="5" t="n">
        <v>8</v>
      </c>
      <c r="K100" s="6" t="n">
        <v>53.5</v>
      </c>
      <c r="L100" s="7" t="n">
        <v>53.5</v>
      </c>
      <c r="M100" s="5" t="str">
        <f aca="false">IF(K100="no cation","",IF(L100="","non-candidate",IF(J100&gt;1,"","Y")))</f>
        <v/>
      </c>
      <c r="N100" s="5" t="str">
        <f aca="false">IF(M100="","",IF(B100&gt;0,U100,CONCATENATE("[",IF(M100="","",CONCATENATE("Al",IF(C100+(D100*(1+(C100*3)))&gt;1,VALUE(C100+(D100*(1+(C100*3)))),""),CONCATENATE(IF((E100*(1+(C100*3)))+(C100*H100)&gt;0," O",""),IF((E100*(1+(C100*3)))+(C100*H100)&gt;1,VALUE((E100*(1+(C100*3)))+(C100*H100)),"")),IF(F100=0,"",CONCATENATE("(OH)",IF((F100*(1+(C100*3)))+(C100*(4-H100))&gt;1,VALUE((F100*(1+(C100*3)))+(C100*(4-H100))),""))),IF(G100=0,"",CONCATENATE("(OH2)",IF(G100&gt;1,VALUE(G100),""))))),"]",IF(M100="","",IF(J100&gt;1,(CONCATENATE(VALUE(J100),"+")),"+")))))</f>
        <v/>
      </c>
      <c r="O100" s="5" t="str">
        <f aca="false">IF(B100&gt;0,"",IF(C100=0,CONCATENATE("[",CONCATENATE("Al",IF(D100&gt;1,VALUE(D100),""),IF(E100=0,"",CONCATENATE(" O",IF(E100&gt;1,VALUE(E100),""))),IF(F100=0,"",CONCATENATE("(OH)",IF(F100&gt;1,VALUE(F100),""))),IF(G100=0,"",CONCATENATE("(OH2)",IF(G100&gt;1,VALUE(G100),"")))),"]",IF(J100&gt;1,(CONCATENATE(VALUE(J100),"+")),"+")),CONCATENATE("[",S100,IF(P100&gt;1,VALUE(P100),""),IF((D100*3)&gt;((E100*2)+F100),"+","")," ]",VALUE(4)," ",T100,IF(H100&gt;0,VALUE(H100+1),""),"-"," ")))</f>
        <v>[Al4(OH)4(OH2)14]8+</v>
      </c>
      <c r="P100" s="5" t="str">
        <f aca="false">IF(C100&lt;1,"",(IF((3*D100)-(2*E100)-F100&gt;0, (3*D100)-(2*E100)-F100, 0)))</f>
        <v/>
      </c>
      <c r="Q100" s="5" t="str">
        <f aca="false">IF(C100&lt;1,"",(27*D100)+(16*(E100+F100+G100))+(F100+(G100*2)))</f>
        <v/>
      </c>
      <c r="R100" s="5" t="str">
        <f aca="false">IF(C100&lt;1,"",27+(16*(H100+(4-H100)))+(4-H100))</f>
        <v/>
      </c>
      <c r="S100" s="5" t="str">
        <f aca="false">CONCATENATE("[",CONCATENATE("Al",IF(D100&gt;1,VALUE(D100),""),IF(E100=0,"",CONCATENATE(" O",IF(E100&gt;1,VALUE(E100),""))),IF(F100=0,"",CONCATENATE("(OH)",IF(F100&gt;1,VALUE(F100),""))),IF(G100=0,"",CONCATENATE("(OH2)",IF(G100&gt;1,VALUE(G100),"")))),"]")</f>
        <v>[Al4(OH)4(OH2)14]</v>
      </c>
      <c r="T100" s="5" t="str">
        <f aca="false">CONCATENATE("[",CONCATENATE("Al",IF(H100=0,"",CONCATENATE("O",IF(H100&gt;1,VALUE(H100),""))),CONCATENATE(IF((4-H100)&gt;0,"(OH)",""),IF((4-H100)&gt;1,VALUE(4-H100),""))),"]")</f>
        <v>[Al(OH)4]</v>
      </c>
      <c r="U100" s="5" t="str">
        <f aca="false">IF(B100&gt;0,IF(M100="","",CONCATENATE("[",IF(M100="","",CONCATENATE("Al",IF(D100&gt;1,VALUE(D100),""),IF(E100=0,"",CONCATENATE(" O",IF(E100&gt;1,VALUE(E100),""))),IF(F100=0,"",CONCATENATE("(OH)",IF(F100&gt;1,VALUE(F100),""))),IF(G100=0,"",CONCATENATE("(OH2)",IF(G100&gt;1,VALUE(G100),""))))),"]",IF(M100="","",IF(J100&gt;1,(CONCATENATE(VALUE(J100),"+")),"+")))),"")</f>
        <v/>
      </c>
    </row>
    <row r="101" s="4" customFormat="true" ht="14.05" hidden="false" customHeight="false" outlineLevel="0" collapsed="false">
      <c r="A101" s="5" t="n">
        <v>6</v>
      </c>
      <c r="B101" s="5" t="n">
        <v>0</v>
      </c>
      <c r="C101" s="5" t="n">
        <v>0</v>
      </c>
      <c r="D101" s="5" t="n">
        <v>3</v>
      </c>
      <c r="E101" s="5" t="n">
        <v>0</v>
      </c>
      <c r="F101" s="5" t="n">
        <v>3</v>
      </c>
      <c r="G101" s="5" t="n">
        <v>11</v>
      </c>
      <c r="H101" s="5" t="n">
        <v>0</v>
      </c>
      <c r="I101" s="5" t="n">
        <v>330</v>
      </c>
      <c r="J101" s="5" t="n">
        <v>6</v>
      </c>
      <c r="K101" s="6" t="n">
        <v>55</v>
      </c>
      <c r="L101" s="7" t="n">
        <v>55</v>
      </c>
      <c r="M101" s="5" t="str">
        <f aca="false">IF(K101="no cation","",IF(L101="","non-candidate",IF(J101&gt;1,"","Y")))</f>
        <v/>
      </c>
      <c r="N101" s="5" t="str">
        <f aca="false">IF(M101="","",IF(B101&gt;0,U101,CONCATENATE("[",IF(M101="","",CONCATENATE("Al",IF(C101+(D101*(1+(C101*3)))&gt;1,VALUE(C101+(D101*(1+(C101*3)))),""),CONCATENATE(IF((E101*(1+(C101*3)))+(C101*H101)&gt;0," O",""),IF((E101*(1+(C101*3)))+(C101*H101)&gt;1,VALUE((E101*(1+(C101*3)))+(C101*H101)),"")),IF(F101=0,"",CONCATENATE("(OH)",IF((F101*(1+(C101*3)))+(C101*(4-H101))&gt;1,VALUE((F101*(1+(C101*3)))+(C101*(4-H101))),""))),IF(G101=0,"",CONCATENATE("(OH2)",IF(G101&gt;1,VALUE(G101),""))))),"]",IF(M101="","",IF(J101&gt;1,(CONCATENATE(VALUE(J101),"+")),"+")))))</f>
        <v/>
      </c>
      <c r="O101" s="5" t="str">
        <f aca="false">IF(B101&gt;0,"",IF(C101=0,CONCATENATE("[",CONCATENATE("Al",IF(D101&gt;1,VALUE(D101),""),IF(E101=0,"",CONCATENATE(" O",IF(E101&gt;1,VALUE(E101),""))),IF(F101=0,"",CONCATENATE("(OH)",IF(F101&gt;1,VALUE(F101),""))),IF(G101=0,"",CONCATENATE("(OH2)",IF(G101&gt;1,VALUE(G101),"")))),"]",IF(J101&gt;1,(CONCATENATE(VALUE(J101),"+")),"+")),CONCATENATE("[",S101,IF(P101&gt;1,VALUE(P101),""),IF((D101*3)&gt;((E101*2)+F101),"+","")," ]",VALUE(4)," ",T101,IF(H101&gt;0,VALUE(H101+1),""),"-"," ")))</f>
        <v>[Al3(OH)3(OH2)11]6+</v>
      </c>
      <c r="P101" s="5" t="str">
        <f aca="false">IF(C101&lt;1,"",(IF((3*D101)-(2*E101)-F101&gt;0, (3*D101)-(2*E101)-F101, 0)))</f>
        <v/>
      </c>
      <c r="Q101" s="5" t="str">
        <f aca="false">IF(C101&lt;1,"",(27*D101)+(16*(E101+F101+G101))+(F101+(G101*2)))</f>
        <v/>
      </c>
      <c r="R101" s="5" t="str">
        <f aca="false">IF(C101&lt;1,"",27+(16*(H101+(4-H101)))+(4-H101))</f>
        <v/>
      </c>
      <c r="S101" s="5" t="str">
        <f aca="false">CONCATENATE("[",CONCATENATE("Al",IF(D101&gt;1,VALUE(D101),""),IF(E101=0,"",CONCATENATE(" O",IF(E101&gt;1,VALUE(E101),""))),IF(F101=0,"",CONCATENATE("(OH)",IF(F101&gt;1,VALUE(F101),""))),IF(G101=0,"",CONCATENATE("(OH2)",IF(G101&gt;1,VALUE(G101),"")))),"]")</f>
        <v>[Al3(OH)3(OH2)11]</v>
      </c>
      <c r="T101" s="5" t="str">
        <f aca="false">CONCATENATE("[",CONCATENATE("Al",IF(H101=0,"",CONCATENATE("O",IF(H101&gt;1,VALUE(H101),""))),CONCATENATE(IF((4-H101)&gt;0,"(OH)",""),IF((4-H101)&gt;1,VALUE(4-H101),""))),"]")</f>
        <v>[Al(OH)4]</v>
      </c>
      <c r="U101" s="5" t="str">
        <f aca="false">IF(B101&gt;0,IF(M101="","",CONCATENATE("[",IF(M101="","",CONCATENATE("Al",IF(D101&gt;1,VALUE(D101),""),IF(E101=0,"",CONCATENATE(" O",IF(E101&gt;1,VALUE(E101),""))),IF(F101=0,"",CONCATENATE("(OH)",IF(F101&gt;1,VALUE(F101),""))),IF(G101=0,"",CONCATENATE("(OH2)",IF(G101&gt;1,VALUE(G101),""))))),"]",IF(M101="","",IF(J101&gt;1,(CONCATENATE(VALUE(J101),"+")),"+")))),"")</f>
        <v/>
      </c>
    </row>
    <row r="102" s="4" customFormat="true" ht="14.05" hidden="false" customHeight="false" outlineLevel="0" collapsed="false">
      <c r="A102" s="5" t="n">
        <v>4</v>
      </c>
      <c r="B102" s="5" t="n">
        <v>0</v>
      </c>
      <c r="C102" s="5" t="n">
        <v>0</v>
      </c>
      <c r="D102" s="5" t="n">
        <v>3</v>
      </c>
      <c r="E102" s="5" t="n">
        <v>0</v>
      </c>
      <c r="F102" s="5" t="n">
        <v>5</v>
      </c>
      <c r="G102" s="5" t="n">
        <v>3</v>
      </c>
      <c r="H102" s="5" t="n">
        <v>0</v>
      </c>
      <c r="I102" s="5" t="n">
        <v>220</v>
      </c>
      <c r="J102" s="5" t="n">
        <v>4</v>
      </c>
      <c r="K102" s="6" t="n">
        <v>55</v>
      </c>
      <c r="L102" s="7" t="n">
        <v>55</v>
      </c>
      <c r="M102" s="5" t="str">
        <f aca="false">IF(K102="no cation","",IF(L102="","non-candidate",IF(J102&gt;1,"","Y")))</f>
        <v/>
      </c>
      <c r="N102" s="5" t="str">
        <f aca="false">IF(M102="","",IF(B102&gt;0,U102,CONCATENATE("[",IF(M102="","",CONCATENATE("Al",IF(C102+(D102*(1+(C102*3)))&gt;1,VALUE(C102+(D102*(1+(C102*3)))),""),CONCATENATE(IF((E102*(1+(C102*3)))+(C102*H102)&gt;0," O",""),IF((E102*(1+(C102*3)))+(C102*H102)&gt;1,VALUE((E102*(1+(C102*3)))+(C102*H102)),"")),IF(F102=0,"",CONCATENATE("(OH)",IF((F102*(1+(C102*3)))+(C102*(4-H102))&gt;1,VALUE((F102*(1+(C102*3)))+(C102*(4-H102))),""))),IF(G102=0,"",CONCATENATE("(OH2)",IF(G102&gt;1,VALUE(G102),""))))),"]",IF(M102="","",IF(J102&gt;1,(CONCATENATE(VALUE(J102),"+")),"+")))))</f>
        <v/>
      </c>
      <c r="O102" s="5" t="str">
        <f aca="false">IF(B102&gt;0,"",IF(C102=0,CONCATENATE("[",CONCATENATE("Al",IF(D102&gt;1,VALUE(D102),""),IF(E102=0,"",CONCATENATE(" O",IF(E102&gt;1,VALUE(E102),""))),IF(F102=0,"",CONCATENATE("(OH)",IF(F102&gt;1,VALUE(F102),""))),IF(G102=0,"",CONCATENATE("(OH2)",IF(G102&gt;1,VALUE(G102),"")))),"]",IF(J102&gt;1,(CONCATENATE(VALUE(J102),"+")),"+")),CONCATENATE("[",S102,IF(P102&gt;1,VALUE(P102),""),IF((D102*3)&gt;((E102*2)+F102),"+","")," ]",VALUE(4)," ",T102,IF(H102&gt;0,VALUE(H102+1),""),"-"," ")))</f>
        <v>[Al3(OH)5(OH2)3]4+</v>
      </c>
      <c r="P102" s="5" t="str">
        <f aca="false">IF(C102&lt;1,"",(IF((3*D102)-(2*E102)-F102&gt;0, (3*D102)-(2*E102)-F102, 0)))</f>
        <v/>
      </c>
      <c r="Q102" s="5" t="str">
        <f aca="false">IF(C102&lt;1,"",(27*D102)+(16*(E102+F102+G102))+(F102+(G102*2)))</f>
        <v/>
      </c>
      <c r="R102" s="5" t="str">
        <f aca="false">IF(C102&lt;1,"",27+(16*(H102+(4-H102)))+(4-H102))</f>
        <v/>
      </c>
      <c r="S102" s="5" t="str">
        <f aca="false">CONCATENATE("[",CONCATENATE("Al",IF(D102&gt;1,VALUE(D102),""),IF(E102=0,"",CONCATENATE(" O",IF(E102&gt;1,VALUE(E102),""))),IF(F102=0,"",CONCATENATE("(OH)",IF(F102&gt;1,VALUE(F102),""))),IF(G102=0,"",CONCATENATE("(OH2)",IF(G102&gt;1,VALUE(G102),"")))),"]")</f>
        <v>[Al3(OH)5(OH2)3]</v>
      </c>
      <c r="T102" s="5" t="str">
        <f aca="false">CONCATENATE("[",CONCATENATE("Al",IF(H102=0,"",CONCATENATE("O",IF(H102&gt;1,VALUE(H102),""))),CONCATENATE(IF((4-H102)&gt;0,"(OH)",""),IF((4-H102)&gt;1,VALUE(4-H102),""))),"]")</f>
        <v>[Al(OH)4]</v>
      </c>
      <c r="U102" s="5" t="str">
        <f aca="false">IF(B102&gt;0,IF(M102="","",CONCATENATE("[",IF(M102="","",CONCATENATE("Al",IF(D102&gt;1,VALUE(D102),""),IF(E102=0,"",CONCATENATE(" O",IF(E102&gt;1,VALUE(E102),""))),IF(F102=0,"",CONCATENATE("(OH)",IF(F102&gt;1,VALUE(F102),""))),IF(G102=0,"",CONCATENATE("(OH2)",IF(G102&gt;1,VALUE(G102),""))))),"]",IF(M102="","",IF(J102&gt;1,(CONCATENATE(VALUE(J102),"+")),"+")))),"")</f>
        <v/>
      </c>
    </row>
    <row r="103" s="4" customFormat="true" ht="14.05" hidden="false" customHeight="false" outlineLevel="0" collapsed="false">
      <c r="A103" s="5" t="n">
        <v>4</v>
      </c>
      <c r="B103" s="5" t="n">
        <v>0</v>
      </c>
      <c r="C103" s="5" t="n">
        <v>0</v>
      </c>
      <c r="D103" s="5" t="n">
        <v>3</v>
      </c>
      <c r="E103" s="5" t="n">
        <v>2</v>
      </c>
      <c r="F103" s="5" t="n">
        <v>1</v>
      </c>
      <c r="G103" s="5" t="n">
        <v>5</v>
      </c>
      <c r="H103" s="5" t="n">
        <v>0</v>
      </c>
      <c r="I103" s="5" t="n">
        <v>220</v>
      </c>
      <c r="J103" s="5" t="n">
        <v>4</v>
      </c>
      <c r="K103" s="6" t="n">
        <v>55</v>
      </c>
      <c r="L103" s="7" t="n">
        <v>55</v>
      </c>
      <c r="M103" s="5" t="str">
        <f aca="false">IF(K103="no cation","",IF(L103="","non-candidate",IF(J103&gt;1,"","Y")))</f>
        <v/>
      </c>
      <c r="N103" s="5" t="str">
        <f aca="false">IF(M103="","",IF(B103&gt;0,U103,CONCATENATE("[",IF(M103="","",CONCATENATE("Al",IF(C103+(D103*(1+(C103*3)))&gt;1,VALUE(C103+(D103*(1+(C103*3)))),""),CONCATENATE(IF((E103*(1+(C103*3)))+(C103*H103)&gt;0," O",""),IF((E103*(1+(C103*3)))+(C103*H103)&gt;1,VALUE((E103*(1+(C103*3)))+(C103*H103)),"")),IF(F103=0,"",CONCATENATE("(OH)",IF((F103*(1+(C103*3)))+(C103*(4-H103))&gt;1,VALUE((F103*(1+(C103*3)))+(C103*(4-H103))),""))),IF(G103=0,"",CONCATENATE("(OH2)",IF(G103&gt;1,VALUE(G103),""))))),"]",IF(M103="","",IF(J103&gt;1,(CONCATENATE(VALUE(J103),"+")),"+")))))</f>
        <v/>
      </c>
      <c r="O103" s="5" t="str">
        <f aca="false">IF(B103&gt;0,"",IF(C103=0,CONCATENATE("[",CONCATENATE("Al",IF(D103&gt;1,VALUE(D103),""),IF(E103=0,"",CONCATENATE(" O",IF(E103&gt;1,VALUE(E103),""))),IF(F103=0,"",CONCATENATE("(OH)",IF(F103&gt;1,VALUE(F103),""))),IF(G103=0,"",CONCATENATE("(OH2)",IF(G103&gt;1,VALUE(G103),"")))),"]",IF(J103&gt;1,(CONCATENATE(VALUE(J103),"+")),"+")),CONCATENATE("[",S103,IF(P103&gt;1,VALUE(P103),""),IF((D103*3)&gt;((E103*2)+F103),"+","")," ]",VALUE(4)," ",T103,IF(H103&gt;0,VALUE(H103+1),""),"-"," ")))</f>
        <v>[Al3 O2(OH)(OH2)5]4+</v>
      </c>
      <c r="P103" s="5" t="str">
        <f aca="false">IF(C103&lt;1,"",(IF((3*D103)-(2*E103)-F103&gt;0, (3*D103)-(2*E103)-F103, 0)))</f>
        <v/>
      </c>
      <c r="Q103" s="5" t="str">
        <f aca="false">IF(C103&lt;1,"",(27*D103)+(16*(E103+F103+G103))+(F103+(G103*2)))</f>
        <v/>
      </c>
      <c r="R103" s="5" t="str">
        <f aca="false">IF(C103&lt;1,"",27+(16*(H103+(4-H103)))+(4-H103))</f>
        <v/>
      </c>
      <c r="S103" s="5" t="str">
        <f aca="false">CONCATENATE("[",CONCATENATE("Al",IF(D103&gt;1,VALUE(D103),""),IF(E103=0,"",CONCATENATE(" O",IF(E103&gt;1,VALUE(E103),""))),IF(F103=0,"",CONCATENATE("(OH)",IF(F103&gt;1,VALUE(F103),""))),IF(G103=0,"",CONCATENATE("(OH2)",IF(G103&gt;1,VALUE(G103),"")))),"]")</f>
        <v>[Al3 O2(OH)(OH2)5]</v>
      </c>
      <c r="T103" s="5" t="str">
        <f aca="false">CONCATENATE("[",CONCATENATE("Al",IF(H103=0,"",CONCATENATE("O",IF(H103&gt;1,VALUE(H103),""))),CONCATENATE(IF((4-H103)&gt;0,"(OH)",""),IF((4-H103)&gt;1,VALUE(4-H103),""))),"]")</f>
        <v>[Al(OH)4]</v>
      </c>
      <c r="U103" s="5" t="str">
        <f aca="false">IF(B103&gt;0,IF(M103="","",CONCATENATE("[",IF(M103="","",CONCATENATE("Al",IF(D103&gt;1,VALUE(D103),""),IF(E103=0,"",CONCATENATE(" O",IF(E103&gt;1,VALUE(E103),""))),IF(F103=0,"",CONCATENATE("(OH)",IF(F103&gt;1,VALUE(F103),""))),IF(G103=0,"",CONCATENATE("(OH2)",IF(G103&gt;1,VALUE(G103),""))))),"]",IF(M103="","",IF(J103&gt;1,(CONCATENATE(VALUE(J103),"+")),"+")))),"")</f>
        <v/>
      </c>
    </row>
    <row r="104" s="4" customFormat="true" ht="14.05" hidden="false" customHeight="false" outlineLevel="0" collapsed="false">
      <c r="A104" s="5" t="n">
        <v>4</v>
      </c>
      <c r="B104" s="5" t="n">
        <v>0</v>
      </c>
      <c r="C104" s="5" t="n">
        <v>0</v>
      </c>
      <c r="D104" s="5" t="n">
        <v>4</v>
      </c>
      <c r="E104" s="5" t="n">
        <v>0</v>
      </c>
      <c r="F104" s="5" t="n">
        <v>7</v>
      </c>
      <c r="G104" s="5" t="n">
        <v>3</v>
      </c>
      <c r="H104" s="5" t="n">
        <v>0</v>
      </c>
      <c r="I104" s="5" t="n">
        <v>281</v>
      </c>
      <c r="J104" s="5" t="n">
        <v>5</v>
      </c>
      <c r="K104" s="6" t="n">
        <v>56.2</v>
      </c>
      <c r="L104" s="7" t="n">
        <v>56.2</v>
      </c>
      <c r="M104" s="5" t="str">
        <f aca="false">IF(K104="no cation","",IF(L104="","non-candidate",IF(J104&gt;1,"","Y")))</f>
        <v/>
      </c>
      <c r="N104" s="5" t="str">
        <f aca="false">IF(M104="","",IF(B104&gt;0,U104,CONCATENATE("[",IF(M104="","",CONCATENATE("Al",IF(C104+(D104*(1+(C104*3)))&gt;1,VALUE(C104+(D104*(1+(C104*3)))),""),CONCATENATE(IF((E104*(1+(C104*3)))+(C104*H104)&gt;0," O",""),IF((E104*(1+(C104*3)))+(C104*H104)&gt;1,VALUE((E104*(1+(C104*3)))+(C104*H104)),"")),IF(F104=0,"",CONCATENATE("(OH)",IF((F104*(1+(C104*3)))+(C104*(4-H104))&gt;1,VALUE((F104*(1+(C104*3)))+(C104*(4-H104))),""))),IF(G104=0,"",CONCATENATE("(OH2)",IF(G104&gt;1,VALUE(G104),""))))),"]",IF(M104="","",IF(J104&gt;1,(CONCATENATE(VALUE(J104),"+")),"+")))))</f>
        <v/>
      </c>
      <c r="O104" s="5" t="str">
        <f aca="false">IF(B104&gt;0,"",IF(C104=0,CONCATENATE("[",CONCATENATE("Al",IF(D104&gt;1,VALUE(D104),""),IF(E104=0,"",CONCATENATE(" O",IF(E104&gt;1,VALUE(E104),""))),IF(F104=0,"",CONCATENATE("(OH)",IF(F104&gt;1,VALUE(F104),""))),IF(G104=0,"",CONCATENATE("(OH2)",IF(G104&gt;1,VALUE(G104),"")))),"]",IF(J104&gt;1,(CONCATENATE(VALUE(J104),"+")),"+")),CONCATENATE("[",S104,IF(P104&gt;1,VALUE(P104),""),IF((D104*3)&gt;((E104*2)+F104),"+","")," ]",VALUE(4)," ",T104,IF(H104&gt;0,VALUE(H104+1),""),"-"," ")))</f>
        <v>[Al4(OH)7(OH2)3]5+</v>
      </c>
      <c r="P104" s="5" t="str">
        <f aca="false">IF(C104&lt;1,"",(IF((3*D104)-(2*E104)-F104&gt;0, (3*D104)-(2*E104)-F104, 0)))</f>
        <v/>
      </c>
      <c r="Q104" s="5" t="str">
        <f aca="false">IF(C104&lt;1,"",(27*D104)+(16*(E104+F104+G104))+(F104+(G104*2)))</f>
        <v/>
      </c>
      <c r="R104" s="5" t="str">
        <f aca="false">IF(C104&lt;1,"",27+(16*(H104+(4-H104)))+(4-H104))</f>
        <v/>
      </c>
      <c r="S104" s="5" t="str">
        <f aca="false">CONCATENATE("[",CONCATENATE("Al",IF(D104&gt;1,VALUE(D104),""),IF(E104=0,"",CONCATENATE(" O",IF(E104&gt;1,VALUE(E104),""))),IF(F104=0,"",CONCATENATE("(OH)",IF(F104&gt;1,VALUE(F104),""))),IF(G104=0,"",CONCATENATE("(OH2)",IF(G104&gt;1,VALUE(G104),"")))),"]")</f>
        <v>[Al4(OH)7(OH2)3]</v>
      </c>
      <c r="T104" s="5" t="str">
        <f aca="false">CONCATENATE("[",CONCATENATE("Al",IF(H104=0,"",CONCATENATE("O",IF(H104&gt;1,VALUE(H104),""))),CONCATENATE(IF((4-H104)&gt;0,"(OH)",""),IF((4-H104)&gt;1,VALUE(4-H104),""))),"]")</f>
        <v>[Al(OH)4]</v>
      </c>
      <c r="U104" s="5" t="str">
        <f aca="false">IF(B104&gt;0,IF(M104="","",CONCATENATE("[",IF(M104="","",CONCATENATE("Al",IF(D104&gt;1,VALUE(D104),""),IF(E104=0,"",CONCATENATE(" O",IF(E104&gt;1,VALUE(E104),""))),IF(F104=0,"",CONCATENATE("(OH)",IF(F104&gt;1,VALUE(F104),""))),IF(G104=0,"",CONCATENATE("(OH2)",IF(G104&gt;1,VALUE(G104),""))))),"]",IF(M104="","",IF(J104&gt;1,(CONCATENATE(VALUE(J104),"+")),"+")))),"")</f>
        <v/>
      </c>
    </row>
    <row r="105" s="4" customFormat="true" ht="14.05" hidden="false" customHeight="false" outlineLevel="0" collapsed="false">
      <c r="A105" s="5" t="n">
        <v>4</v>
      </c>
      <c r="B105" s="5" t="n">
        <v>0</v>
      </c>
      <c r="C105" s="5" t="n">
        <v>0</v>
      </c>
      <c r="D105" s="5" t="n">
        <v>4</v>
      </c>
      <c r="E105" s="5" t="n">
        <v>2</v>
      </c>
      <c r="F105" s="5" t="n">
        <v>3</v>
      </c>
      <c r="G105" s="5" t="n">
        <v>5</v>
      </c>
      <c r="H105" s="5" t="n">
        <v>0</v>
      </c>
      <c r="I105" s="5" t="n">
        <v>281</v>
      </c>
      <c r="J105" s="5" t="n">
        <v>5</v>
      </c>
      <c r="K105" s="6" t="n">
        <v>56.2</v>
      </c>
      <c r="L105" s="7" t="n">
        <v>56.2</v>
      </c>
      <c r="M105" s="5" t="str">
        <f aca="false">IF(K105="no cation","",IF(L105="","non-candidate",IF(J105&gt;1,"","Y")))</f>
        <v/>
      </c>
      <c r="N105" s="5" t="str">
        <f aca="false">IF(M105="","",IF(B105&gt;0,U105,CONCATENATE("[",IF(M105="","",CONCATENATE("Al",IF(C105+(D105*(1+(C105*3)))&gt;1,VALUE(C105+(D105*(1+(C105*3)))),""),CONCATENATE(IF((E105*(1+(C105*3)))+(C105*H105)&gt;0," O",""),IF((E105*(1+(C105*3)))+(C105*H105)&gt;1,VALUE((E105*(1+(C105*3)))+(C105*H105)),"")),IF(F105=0,"",CONCATENATE("(OH)",IF((F105*(1+(C105*3)))+(C105*(4-H105))&gt;1,VALUE((F105*(1+(C105*3)))+(C105*(4-H105))),""))),IF(G105=0,"",CONCATENATE("(OH2)",IF(G105&gt;1,VALUE(G105),""))))),"]",IF(M105="","",IF(J105&gt;1,(CONCATENATE(VALUE(J105),"+")),"+")))))</f>
        <v/>
      </c>
      <c r="O105" s="5" t="str">
        <f aca="false">IF(B105&gt;0,"",IF(C105=0,CONCATENATE("[",CONCATENATE("Al",IF(D105&gt;1,VALUE(D105),""),IF(E105=0,"",CONCATENATE(" O",IF(E105&gt;1,VALUE(E105),""))),IF(F105=0,"",CONCATENATE("(OH)",IF(F105&gt;1,VALUE(F105),""))),IF(G105=0,"",CONCATENATE("(OH2)",IF(G105&gt;1,VALUE(G105),"")))),"]",IF(J105&gt;1,(CONCATENATE(VALUE(J105),"+")),"+")),CONCATENATE("[",S105,IF(P105&gt;1,VALUE(P105),""),IF((D105*3)&gt;((E105*2)+F105),"+","")," ]",VALUE(4)," ",T105,IF(H105&gt;0,VALUE(H105+1),""),"-"," ")))</f>
        <v>[Al4 O2(OH)3(OH2)5]5+</v>
      </c>
      <c r="P105" s="5" t="str">
        <f aca="false">IF(C105&lt;1,"",(IF((3*D105)-(2*E105)-F105&gt;0, (3*D105)-(2*E105)-F105, 0)))</f>
        <v/>
      </c>
      <c r="Q105" s="5" t="str">
        <f aca="false">IF(C105&lt;1,"",(27*D105)+(16*(E105+F105+G105))+(F105+(G105*2)))</f>
        <v/>
      </c>
      <c r="R105" s="5" t="str">
        <f aca="false">IF(C105&lt;1,"",27+(16*(H105+(4-H105)))+(4-H105))</f>
        <v/>
      </c>
      <c r="S105" s="5" t="str">
        <f aca="false">CONCATENATE("[",CONCATENATE("Al",IF(D105&gt;1,VALUE(D105),""),IF(E105=0,"",CONCATENATE(" O",IF(E105&gt;1,VALUE(E105),""))),IF(F105=0,"",CONCATENATE("(OH)",IF(F105&gt;1,VALUE(F105),""))),IF(G105=0,"",CONCATENATE("(OH2)",IF(G105&gt;1,VALUE(G105),"")))),"]")</f>
        <v>[Al4 O2(OH)3(OH2)5]</v>
      </c>
      <c r="T105" s="5" t="str">
        <f aca="false">CONCATENATE("[",CONCATENATE("Al",IF(H105=0,"",CONCATENATE("O",IF(H105&gt;1,VALUE(H105),""))),CONCATENATE(IF((4-H105)&gt;0,"(OH)",""),IF((4-H105)&gt;1,VALUE(4-H105),""))),"]")</f>
        <v>[Al(OH)4]</v>
      </c>
      <c r="U105" s="5" t="str">
        <f aca="false">IF(B105&gt;0,IF(M105="","",CONCATENATE("[",IF(M105="","",CONCATENATE("Al",IF(D105&gt;1,VALUE(D105),""),IF(E105=0,"",CONCATENATE(" O",IF(E105&gt;1,VALUE(E105),""))),IF(F105=0,"",CONCATENATE("(OH)",IF(F105&gt;1,VALUE(F105),""))),IF(G105=0,"",CONCATENATE("(OH2)",IF(G105&gt;1,VALUE(G105),""))))),"]",IF(M105="","",IF(J105&gt;1,(CONCATENATE(VALUE(J105),"+")),"+")))),"")</f>
        <v/>
      </c>
    </row>
    <row r="106" s="4" customFormat="true" ht="14.05" hidden="false" customHeight="false" outlineLevel="0" collapsed="false">
      <c r="A106" s="5" t="n">
        <v>6</v>
      </c>
      <c r="B106" s="5" t="n">
        <v>0</v>
      </c>
      <c r="C106" s="5" t="n">
        <v>0</v>
      </c>
      <c r="D106" s="5" t="n">
        <v>6</v>
      </c>
      <c r="E106" s="5" t="n">
        <v>0</v>
      </c>
      <c r="F106" s="5" t="n">
        <v>7</v>
      </c>
      <c r="G106" s="5" t="n">
        <v>19</v>
      </c>
      <c r="H106" s="5" t="n">
        <v>0</v>
      </c>
      <c r="I106" s="5" t="n">
        <v>623</v>
      </c>
      <c r="J106" s="5" t="n">
        <v>11</v>
      </c>
      <c r="K106" s="6" t="n">
        <v>56.6363636363636</v>
      </c>
      <c r="L106" s="7" t="n">
        <v>56.6363636363636</v>
      </c>
      <c r="M106" s="5" t="str">
        <f aca="false">IF(K106="no cation","",IF(L106="","non-candidate",IF(J106&gt;1,"","Y")))</f>
        <v/>
      </c>
      <c r="N106" s="5" t="str">
        <f aca="false">IF(M106="","",IF(B106&gt;0,U106,CONCATENATE("[",IF(M106="","",CONCATENATE("Al",IF(C106+(D106*(1+(C106*3)))&gt;1,VALUE(C106+(D106*(1+(C106*3)))),""),CONCATENATE(IF((E106*(1+(C106*3)))+(C106*H106)&gt;0," O",""),IF((E106*(1+(C106*3)))+(C106*H106)&gt;1,VALUE((E106*(1+(C106*3)))+(C106*H106)),"")),IF(F106=0,"",CONCATENATE("(OH)",IF((F106*(1+(C106*3)))+(C106*(4-H106))&gt;1,VALUE((F106*(1+(C106*3)))+(C106*(4-H106))),""))),IF(G106=0,"",CONCATENATE("(OH2)",IF(G106&gt;1,VALUE(G106),""))))),"]",IF(M106="","",IF(J106&gt;1,(CONCATENATE(VALUE(J106),"+")),"+")))))</f>
        <v/>
      </c>
      <c r="O106" s="5" t="str">
        <f aca="false">IF(B106&gt;0,"",IF(C106=0,CONCATENATE("[",CONCATENATE("Al",IF(D106&gt;1,VALUE(D106),""),IF(E106=0,"",CONCATENATE(" O",IF(E106&gt;1,VALUE(E106),""))),IF(F106=0,"",CONCATENATE("(OH)",IF(F106&gt;1,VALUE(F106),""))),IF(G106=0,"",CONCATENATE("(OH2)",IF(G106&gt;1,VALUE(G106),"")))),"]",IF(J106&gt;1,(CONCATENATE(VALUE(J106),"+")),"+")),CONCATENATE("[",S106,IF(P106&gt;1,VALUE(P106),""),IF((D106*3)&gt;((E106*2)+F106),"+","")," ]",VALUE(4)," ",T106,IF(H106&gt;0,VALUE(H106+1),""),"-"," ")))</f>
        <v>[Al6(OH)7(OH2)19]11+</v>
      </c>
      <c r="P106" s="5" t="str">
        <f aca="false">IF(C106&lt;1,"",(IF((3*D106)-(2*E106)-F106&gt;0, (3*D106)-(2*E106)-F106, 0)))</f>
        <v/>
      </c>
      <c r="Q106" s="5" t="str">
        <f aca="false">IF(C106&lt;1,"",(27*D106)+(16*(E106+F106+G106))+(F106+(G106*2)))</f>
        <v/>
      </c>
      <c r="R106" s="5" t="str">
        <f aca="false">IF(C106&lt;1,"",27+(16*(H106+(4-H106)))+(4-H106))</f>
        <v/>
      </c>
      <c r="S106" s="5" t="str">
        <f aca="false">CONCATENATE("[",CONCATENATE("Al",IF(D106&gt;1,VALUE(D106),""),IF(E106=0,"",CONCATENATE(" O",IF(E106&gt;1,VALUE(E106),""))),IF(F106=0,"",CONCATENATE("(OH)",IF(F106&gt;1,VALUE(F106),""))),IF(G106=0,"",CONCATENATE("(OH2)",IF(G106&gt;1,VALUE(G106),"")))),"]")</f>
        <v>[Al6(OH)7(OH2)19]</v>
      </c>
      <c r="T106" s="5" t="str">
        <f aca="false">CONCATENATE("[",CONCATENATE("Al",IF(H106=0,"",CONCATENATE("O",IF(H106&gt;1,VALUE(H106),""))),CONCATENATE(IF((4-H106)&gt;0,"(OH)",""),IF((4-H106)&gt;1,VALUE(4-H106),""))),"]")</f>
        <v>[Al(OH)4]</v>
      </c>
      <c r="U106" s="5" t="str">
        <f aca="false">IF(B106&gt;0,IF(M106="","",CONCATENATE("[",IF(M106="","",CONCATENATE("Al",IF(D106&gt;1,VALUE(D106),""),IF(E106=0,"",CONCATENATE(" O",IF(E106&gt;1,VALUE(E106),""))),IF(F106=0,"",CONCATENATE("(OH)",IF(F106&gt;1,VALUE(F106),""))),IF(G106=0,"",CONCATENATE("(OH2)",IF(G106&gt;1,VALUE(G106),""))))),"]",IF(M106="","",IF(J106&gt;1,(CONCATENATE(VALUE(J106),"+")),"+")))),"")</f>
        <v/>
      </c>
    </row>
    <row r="107" s="4" customFormat="true" ht="14.05" hidden="false" customHeight="false" outlineLevel="0" collapsed="false">
      <c r="A107" s="5" t="n">
        <v>6</v>
      </c>
      <c r="B107" s="5" t="n">
        <v>0</v>
      </c>
      <c r="C107" s="5" t="n">
        <v>0</v>
      </c>
      <c r="D107" s="5" t="n">
        <v>6</v>
      </c>
      <c r="E107" s="5" t="n">
        <v>2</v>
      </c>
      <c r="F107" s="5" t="n">
        <v>3</v>
      </c>
      <c r="G107" s="5" t="n">
        <v>21</v>
      </c>
      <c r="H107" s="5" t="n">
        <v>0</v>
      </c>
      <c r="I107" s="5" t="n">
        <v>623</v>
      </c>
      <c r="J107" s="5" t="n">
        <v>11</v>
      </c>
      <c r="K107" s="6" t="n">
        <v>56.6363636363636</v>
      </c>
      <c r="L107" s="7" t="n">
        <v>56.6363636363636</v>
      </c>
      <c r="M107" s="5" t="str">
        <f aca="false">IF(K107="no cation","",IF(L107="","non-candidate",IF(J107&gt;1,"","Y")))</f>
        <v/>
      </c>
      <c r="N107" s="5" t="str">
        <f aca="false">IF(M107="","",IF(B107&gt;0,U107,CONCATENATE("[",IF(M107="","",CONCATENATE("Al",IF(C107+(D107*(1+(C107*3)))&gt;1,VALUE(C107+(D107*(1+(C107*3)))),""),CONCATENATE(IF((E107*(1+(C107*3)))+(C107*H107)&gt;0," O",""),IF((E107*(1+(C107*3)))+(C107*H107)&gt;1,VALUE((E107*(1+(C107*3)))+(C107*H107)),"")),IF(F107=0,"",CONCATENATE("(OH)",IF((F107*(1+(C107*3)))+(C107*(4-H107))&gt;1,VALUE((F107*(1+(C107*3)))+(C107*(4-H107))),""))),IF(G107=0,"",CONCATENATE("(OH2)",IF(G107&gt;1,VALUE(G107),""))))),"]",IF(M107="","",IF(J107&gt;1,(CONCATENATE(VALUE(J107),"+")),"+")))))</f>
        <v/>
      </c>
      <c r="O107" s="5" t="str">
        <f aca="false">IF(B107&gt;0,"",IF(C107=0,CONCATENATE("[",CONCATENATE("Al",IF(D107&gt;1,VALUE(D107),""),IF(E107=0,"",CONCATENATE(" O",IF(E107&gt;1,VALUE(E107),""))),IF(F107=0,"",CONCATENATE("(OH)",IF(F107&gt;1,VALUE(F107),""))),IF(G107=0,"",CONCATENATE("(OH2)",IF(G107&gt;1,VALUE(G107),"")))),"]",IF(J107&gt;1,(CONCATENATE(VALUE(J107),"+")),"+")),CONCATENATE("[",S107,IF(P107&gt;1,VALUE(P107),""),IF((D107*3)&gt;((E107*2)+F107),"+","")," ]",VALUE(4)," ",T107,IF(H107&gt;0,VALUE(H107+1),""),"-"," ")))</f>
        <v>[Al6 O2(OH)3(OH2)21]11+</v>
      </c>
      <c r="P107" s="5" t="str">
        <f aca="false">IF(C107&lt;1,"",(IF((3*D107)-(2*E107)-F107&gt;0, (3*D107)-(2*E107)-F107, 0)))</f>
        <v/>
      </c>
      <c r="Q107" s="5" t="str">
        <f aca="false">IF(C107&lt;1,"",(27*D107)+(16*(E107+F107+G107))+(F107+(G107*2)))</f>
        <v/>
      </c>
      <c r="R107" s="5" t="str">
        <f aca="false">IF(C107&lt;1,"",27+(16*(H107+(4-H107)))+(4-H107))</f>
        <v/>
      </c>
      <c r="S107" s="5" t="str">
        <f aca="false">CONCATENATE("[",CONCATENATE("Al",IF(D107&gt;1,VALUE(D107),""),IF(E107=0,"",CONCATENATE(" O",IF(E107&gt;1,VALUE(E107),""))),IF(F107=0,"",CONCATENATE("(OH)",IF(F107&gt;1,VALUE(F107),""))),IF(G107=0,"",CONCATENATE("(OH2)",IF(G107&gt;1,VALUE(G107),"")))),"]")</f>
        <v>[Al6 O2(OH)3(OH2)21]</v>
      </c>
      <c r="T107" s="5" t="str">
        <f aca="false">CONCATENATE("[",CONCATENATE("Al",IF(H107=0,"",CONCATENATE("O",IF(H107&gt;1,VALUE(H107),""))),CONCATENATE(IF((4-H107)&gt;0,"(OH)",""),IF((4-H107)&gt;1,VALUE(4-H107),""))),"]")</f>
        <v>[Al(OH)4]</v>
      </c>
      <c r="U107" s="5" t="str">
        <f aca="false">IF(B107&gt;0,IF(M107="","",CONCATENATE("[",IF(M107="","",CONCATENATE("Al",IF(D107&gt;1,VALUE(D107),""),IF(E107=0,"",CONCATENATE(" O",IF(E107&gt;1,VALUE(E107),""))),IF(F107=0,"",CONCATENATE("(OH)",IF(F107&gt;1,VALUE(F107),""))),IF(G107=0,"",CONCATENATE("(OH2)",IF(G107&gt;1,VALUE(G107),""))))),"]",IF(M107="","",IF(J107&gt;1,(CONCATENATE(VALUE(J107),"+")),"+")))),"")</f>
        <v/>
      </c>
    </row>
    <row r="108" s="4" customFormat="true" ht="14.05" hidden="false" customHeight="false" outlineLevel="0" collapsed="false">
      <c r="A108" s="5" t="n">
        <v>4</v>
      </c>
      <c r="B108" s="5" t="n">
        <v>0</v>
      </c>
      <c r="C108" s="5" t="n">
        <v>0</v>
      </c>
      <c r="D108" s="5" t="n">
        <v>5</v>
      </c>
      <c r="E108" s="5" t="n">
        <v>0</v>
      </c>
      <c r="F108" s="5" t="n">
        <v>9</v>
      </c>
      <c r="G108" s="5" t="n">
        <v>3</v>
      </c>
      <c r="H108" s="5" t="n">
        <v>0</v>
      </c>
      <c r="I108" s="5" t="n">
        <v>342</v>
      </c>
      <c r="J108" s="5" t="n">
        <v>6</v>
      </c>
      <c r="K108" s="6" t="n">
        <v>57</v>
      </c>
      <c r="L108" s="7" t="n">
        <v>57</v>
      </c>
      <c r="M108" s="5" t="str">
        <f aca="false">IF(K108="no cation","",IF(L108="","non-candidate",IF(J108&gt;1,"","Y")))</f>
        <v/>
      </c>
      <c r="N108" s="5" t="str">
        <f aca="false">IF(M108="","",IF(B108&gt;0,U108,CONCATENATE("[",IF(M108="","",CONCATENATE("Al",IF(C108+(D108*(1+(C108*3)))&gt;1,VALUE(C108+(D108*(1+(C108*3)))),""),CONCATENATE(IF((E108*(1+(C108*3)))+(C108*H108)&gt;0," O",""),IF((E108*(1+(C108*3)))+(C108*H108)&gt;1,VALUE((E108*(1+(C108*3)))+(C108*H108)),"")),IF(F108=0,"",CONCATENATE("(OH)",IF((F108*(1+(C108*3)))+(C108*(4-H108))&gt;1,VALUE((F108*(1+(C108*3)))+(C108*(4-H108))),""))),IF(G108=0,"",CONCATENATE("(OH2)",IF(G108&gt;1,VALUE(G108),""))))),"]",IF(M108="","",IF(J108&gt;1,(CONCATENATE(VALUE(J108),"+")),"+")))))</f>
        <v/>
      </c>
      <c r="O108" s="5" t="str">
        <f aca="false">IF(B108&gt;0,"",IF(C108=0,CONCATENATE("[",CONCATENATE("Al",IF(D108&gt;1,VALUE(D108),""),IF(E108=0,"",CONCATENATE(" O",IF(E108&gt;1,VALUE(E108),""))),IF(F108=0,"",CONCATENATE("(OH)",IF(F108&gt;1,VALUE(F108),""))),IF(G108=0,"",CONCATENATE("(OH2)",IF(G108&gt;1,VALUE(G108),"")))),"]",IF(J108&gt;1,(CONCATENATE(VALUE(J108),"+")),"+")),CONCATENATE("[",S108,IF(P108&gt;1,VALUE(P108),""),IF((D108*3)&gt;((E108*2)+F108),"+","")," ]",VALUE(4)," ",T108,IF(H108&gt;0,VALUE(H108+1),""),"-"," ")))</f>
        <v>[Al5(OH)9(OH2)3]6+</v>
      </c>
      <c r="P108" s="5" t="str">
        <f aca="false">IF(C108&lt;1,"",(IF((3*D108)-(2*E108)-F108&gt;0, (3*D108)-(2*E108)-F108, 0)))</f>
        <v/>
      </c>
      <c r="Q108" s="5" t="str">
        <f aca="false">IF(C108&lt;1,"",(27*D108)+(16*(E108+F108+G108))+(F108+(G108*2)))</f>
        <v/>
      </c>
      <c r="R108" s="5" t="str">
        <f aca="false">IF(C108&lt;1,"",27+(16*(H108+(4-H108)))+(4-H108))</f>
        <v/>
      </c>
      <c r="S108" s="5" t="str">
        <f aca="false">CONCATENATE("[",CONCATENATE("Al",IF(D108&gt;1,VALUE(D108),""),IF(E108=0,"",CONCATENATE(" O",IF(E108&gt;1,VALUE(E108),""))),IF(F108=0,"",CONCATENATE("(OH)",IF(F108&gt;1,VALUE(F108),""))),IF(G108=0,"",CONCATENATE("(OH2)",IF(G108&gt;1,VALUE(G108),"")))),"]")</f>
        <v>[Al5(OH)9(OH2)3]</v>
      </c>
      <c r="T108" s="5" t="str">
        <f aca="false">CONCATENATE("[",CONCATENATE("Al",IF(H108=0,"",CONCATENATE("O",IF(H108&gt;1,VALUE(H108),""))),CONCATENATE(IF((4-H108)&gt;0,"(OH)",""),IF((4-H108)&gt;1,VALUE(4-H108),""))),"]")</f>
        <v>[Al(OH)4]</v>
      </c>
      <c r="U108" s="5" t="str">
        <f aca="false">IF(B108&gt;0,IF(M108="","",CONCATENATE("[",IF(M108="","",CONCATENATE("Al",IF(D108&gt;1,VALUE(D108),""),IF(E108=0,"",CONCATENATE(" O",IF(E108&gt;1,VALUE(E108),""))),IF(F108=0,"",CONCATENATE("(OH)",IF(F108&gt;1,VALUE(F108),""))),IF(G108=0,"",CONCATENATE("(OH2)",IF(G108&gt;1,VALUE(G108),""))))),"]",IF(M108="","",IF(J108&gt;1,(CONCATENATE(VALUE(J108),"+")),"+")))),"")</f>
        <v/>
      </c>
    </row>
    <row r="109" s="4" customFormat="true" ht="14.05" hidden="false" customHeight="false" outlineLevel="0" collapsed="false">
      <c r="A109" s="5" t="n">
        <v>4</v>
      </c>
      <c r="B109" s="5" t="n">
        <v>0</v>
      </c>
      <c r="C109" s="5" t="n">
        <v>0</v>
      </c>
      <c r="D109" s="5" t="n">
        <v>5</v>
      </c>
      <c r="E109" s="5" t="n">
        <v>2</v>
      </c>
      <c r="F109" s="5" t="n">
        <v>5</v>
      </c>
      <c r="G109" s="5" t="n">
        <v>5</v>
      </c>
      <c r="H109" s="5" t="n">
        <v>0</v>
      </c>
      <c r="I109" s="5" t="n">
        <v>342</v>
      </c>
      <c r="J109" s="5" t="n">
        <v>6</v>
      </c>
      <c r="K109" s="6" t="n">
        <v>57</v>
      </c>
      <c r="L109" s="7" t="n">
        <v>57</v>
      </c>
      <c r="M109" s="5" t="str">
        <f aca="false">IF(K109="no cation","",IF(L109="","non-candidate",IF(J109&gt;1,"","Y")))</f>
        <v/>
      </c>
      <c r="N109" s="5" t="str">
        <f aca="false">IF(M109="","",IF(B109&gt;0,U109,CONCATENATE("[",IF(M109="","",CONCATENATE("Al",IF(C109+(D109*(1+(C109*3)))&gt;1,VALUE(C109+(D109*(1+(C109*3)))),""),CONCATENATE(IF((E109*(1+(C109*3)))+(C109*H109)&gt;0," O",""),IF((E109*(1+(C109*3)))+(C109*H109)&gt;1,VALUE((E109*(1+(C109*3)))+(C109*H109)),"")),IF(F109=0,"",CONCATENATE("(OH)",IF((F109*(1+(C109*3)))+(C109*(4-H109))&gt;1,VALUE((F109*(1+(C109*3)))+(C109*(4-H109))),""))),IF(G109=0,"",CONCATENATE("(OH2)",IF(G109&gt;1,VALUE(G109),""))))),"]",IF(M109="","",IF(J109&gt;1,(CONCATENATE(VALUE(J109),"+")),"+")))))</f>
        <v/>
      </c>
      <c r="O109" s="5" t="str">
        <f aca="false">IF(B109&gt;0,"",IF(C109=0,CONCATENATE("[",CONCATENATE("Al",IF(D109&gt;1,VALUE(D109),""),IF(E109=0,"",CONCATENATE(" O",IF(E109&gt;1,VALUE(E109),""))),IF(F109=0,"",CONCATENATE("(OH)",IF(F109&gt;1,VALUE(F109),""))),IF(G109=0,"",CONCATENATE("(OH2)",IF(G109&gt;1,VALUE(G109),"")))),"]",IF(J109&gt;1,(CONCATENATE(VALUE(J109),"+")),"+")),CONCATENATE("[",S109,IF(P109&gt;1,VALUE(P109),""),IF((D109*3)&gt;((E109*2)+F109),"+","")," ]",VALUE(4)," ",T109,IF(H109&gt;0,VALUE(H109+1),""),"-"," ")))</f>
        <v>[Al5 O2(OH)5(OH2)5]6+</v>
      </c>
      <c r="P109" s="5" t="str">
        <f aca="false">IF(C109&lt;1,"",(IF((3*D109)-(2*E109)-F109&gt;0, (3*D109)-(2*E109)-F109, 0)))</f>
        <v/>
      </c>
      <c r="Q109" s="5" t="str">
        <f aca="false">IF(C109&lt;1,"",(27*D109)+(16*(E109+F109+G109))+(F109+(G109*2)))</f>
        <v/>
      </c>
      <c r="R109" s="5" t="str">
        <f aca="false">IF(C109&lt;1,"",27+(16*(H109+(4-H109)))+(4-H109))</f>
        <v/>
      </c>
      <c r="S109" s="5" t="str">
        <f aca="false">CONCATENATE("[",CONCATENATE("Al",IF(D109&gt;1,VALUE(D109),""),IF(E109=0,"",CONCATENATE(" O",IF(E109&gt;1,VALUE(E109),""))),IF(F109=0,"",CONCATENATE("(OH)",IF(F109&gt;1,VALUE(F109),""))),IF(G109=0,"",CONCATENATE("(OH2)",IF(G109&gt;1,VALUE(G109),"")))),"]")</f>
        <v>[Al5 O2(OH)5(OH2)5]</v>
      </c>
      <c r="T109" s="5" t="str">
        <f aca="false">CONCATENATE("[",CONCATENATE("Al",IF(H109=0,"",CONCATENATE("O",IF(H109&gt;1,VALUE(H109),""))),CONCATENATE(IF((4-H109)&gt;0,"(OH)",""),IF((4-H109)&gt;1,VALUE(4-H109),""))),"]")</f>
        <v>[Al(OH)4]</v>
      </c>
      <c r="U109" s="5" t="str">
        <f aca="false">IF(B109&gt;0,IF(M109="","",CONCATENATE("[",IF(M109="","",CONCATENATE("Al",IF(D109&gt;1,VALUE(D109),""),IF(E109=0,"",CONCATENATE(" O",IF(E109&gt;1,VALUE(E109),""))),IF(F109=0,"",CONCATENATE("(OH)",IF(F109&gt;1,VALUE(F109),""))),IF(G109=0,"",CONCATENATE("(OH2)",IF(G109&gt;1,VALUE(G109),""))))),"]",IF(M109="","",IF(J109&gt;1,(CONCATENATE(VALUE(J109),"+")),"+")))),"")</f>
        <v/>
      </c>
    </row>
    <row r="110" s="4" customFormat="true" ht="14.05" hidden="false" customHeight="false" outlineLevel="0" collapsed="false">
      <c r="A110" s="5" t="n">
        <v>4</v>
      </c>
      <c r="B110" s="5" t="n">
        <v>0</v>
      </c>
      <c r="C110" s="5" t="n">
        <v>0</v>
      </c>
      <c r="D110" s="3" t="n">
        <v>5</v>
      </c>
      <c r="E110" s="3" t="n">
        <v>4</v>
      </c>
      <c r="F110" s="5" t="n">
        <v>1</v>
      </c>
      <c r="G110" s="5" t="n">
        <v>7</v>
      </c>
      <c r="H110" s="5" t="n">
        <v>0</v>
      </c>
      <c r="I110" s="5" t="n">
        <v>342</v>
      </c>
      <c r="J110" s="5" t="n">
        <v>6</v>
      </c>
      <c r="K110" s="6" t="n">
        <v>57</v>
      </c>
      <c r="L110" s="7" t="n">
        <v>57</v>
      </c>
      <c r="M110" s="5" t="str">
        <f aca="false">IF(K110="no cation","",IF(L110="","non-candidate",IF(J110&gt;1,"","Y")))</f>
        <v/>
      </c>
      <c r="N110" s="5" t="str">
        <f aca="false">IF(M110="","",IF(B110&gt;0,U110,CONCATENATE("[",IF(M110="","",CONCATENATE("Al",IF(C110+(D110*(1+(C110*3)))&gt;1,VALUE(C110+(D110*(1+(C110*3)))),""),CONCATENATE(IF((E110*(1+(C110*3)))+(C110*H110)&gt;0," O",""),IF((E110*(1+(C110*3)))+(C110*H110)&gt;1,VALUE((E110*(1+(C110*3)))+(C110*H110)),"")),IF(F110=0,"",CONCATENATE("(OH)",IF((F110*(1+(C110*3)))+(C110*(4-H110))&gt;1,VALUE((F110*(1+(C110*3)))+(C110*(4-H110))),""))),IF(G110=0,"",CONCATENATE("(OH2)",IF(G110&gt;1,VALUE(G110),""))))),"]",IF(M110="","",IF(J110&gt;1,(CONCATENATE(VALUE(J110),"+")),"+")))))</f>
        <v/>
      </c>
      <c r="O110" s="5" t="str">
        <f aca="false">IF(B110&gt;0,"",IF(C110=0,CONCATENATE("[",CONCATENATE("Al",IF(D110&gt;1,VALUE(D110),""),IF(E110=0,"",CONCATENATE(" O",IF(E110&gt;1,VALUE(E110),""))),IF(F110=0,"",CONCATENATE("(OH)",IF(F110&gt;1,VALUE(F110),""))),IF(G110=0,"",CONCATENATE("(OH2)",IF(G110&gt;1,VALUE(G110),"")))),"]",IF(J110&gt;1,(CONCATENATE(VALUE(J110),"+")),"+")),CONCATENATE("[",S110,IF(P110&gt;1,VALUE(P110),""),IF((D110*3)&gt;((E110*2)+F110),"+","")," ]",VALUE(4)," ",T110,IF(H110&gt;0,VALUE(H110+1),""),"-"," ")))</f>
        <v>[Al5 O4(OH)(OH2)7]6+</v>
      </c>
      <c r="P110" s="5" t="str">
        <f aca="false">IF(C110&lt;1,"",(IF((3*D110)-(2*E110)-F110&gt;0, (3*D110)-(2*E110)-F110, 0)))</f>
        <v/>
      </c>
      <c r="Q110" s="5" t="str">
        <f aca="false">IF(C110&lt;1,"",(27*D110)+(16*(E110+F110+G110))+(F110+(G110*2)))</f>
        <v/>
      </c>
      <c r="R110" s="5" t="str">
        <f aca="false">IF(C110&lt;1,"",27+(16*(H110+(4-H110)))+(4-H110))</f>
        <v/>
      </c>
      <c r="S110" s="5" t="str">
        <f aca="false">CONCATENATE("[",CONCATENATE("Al",IF(D110&gt;1,VALUE(D110),""),IF(E110=0,"",CONCATENATE(" O",IF(E110&gt;1,VALUE(E110),""))),IF(F110=0,"",CONCATENATE("(OH)",IF(F110&gt;1,VALUE(F110),""))),IF(G110=0,"",CONCATENATE("(OH2)",IF(G110&gt;1,VALUE(G110),"")))),"]")</f>
        <v>[Al5 O4(OH)(OH2)7]</v>
      </c>
      <c r="T110" s="5" t="str">
        <f aca="false">CONCATENATE("[",CONCATENATE("Al",IF(H110=0,"",CONCATENATE("O",IF(H110&gt;1,VALUE(H110),""))),CONCATENATE(IF((4-H110)&gt;0,"(OH)",""),IF((4-H110)&gt;1,VALUE(4-H110),""))),"]")</f>
        <v>[Al(OH)4]</v>
      </c>
      <c r="U110" s="5" t="str">
        <f aca="false">IF(B110&gt;0,IF(M110="","",CONCATENATE("[",IF(M110="","",CONCATENATE("Al",IF(D110&gt;1,VALUE(D110),""),IF(E110=0,"",CONCATENATE(" O",IF(E110&gt;1,VALUE(E110),""))),IF(F110=0,"",CONCATENATE("(OH)",IF(F110&gt;1,VALUE(F110),""))),IF(G110=0,"",CONCATENATE("(OH2)",IF(G110&gt;1,VALUE(G110),""))))),"]",IF(M110="","",IF(J110&gt;1,(CONCATENATE(VALUE(J110),"+")),"+")))),"")</f>
        <v/>
      </c>
    </row>
    <row r="111" s="4" customFormat="true" ht="14.05" hidden="false" customHeight="false" outlineLevel="0" collapsed="false">
      <c r="A111" s="5" t="n">
        <v>4</v>
      </c>
      <c r="B111" s="5" t="n">
        <v>0</v>
      </c>
      <c r="C111" s="5" t="n">
        <v>0</v>
      </c>
      <c r="D111" s="5" t="n">
        <v>6</v>
      </c>
      <c r="E111" s="5" t="n">
        <v>0</v>
      </c>
      <c r="F111" s="5" t="n">
        <v>11</v>
      </c>
      <c r="G111" s="5" t="n">
        <v>3</v>
      </c>
      <c r="H111" s="5" t="n">
        <v>0</v>
      </c>
      <c r="I111" s="5" t="n">
        <v>403</v>
      </c>
      <c r="J111" s="5" t="n">
        <v>7</v>
      </c>
      <c r="K111" s="6" t="n">
        <v>57.5714285714286</v>
      </c>
      <c r="L111" s="7" t="n">
        <v>57.5714285714286</v>
      </c>
      <c r="M111" s="5" t="str">
        <f aca="false">IF(K111="no cation","",IF(L111="","non-candidate",IF(J111&gt;1,"","Y")))</f>
        <v/>
      </c>
      <c r="N111" s="5" t="str">
        <f aca="false">IF(M111="","",IF(B111&gt;0,U111,CONCATENATE("[",IF(M111="","",CONCATENATE("Al",IF(C111+(D111*(1+(C111*3)))&gt;1,VALUE(C111+(D111*(1+(C111*3)))),""),CONCATENATE(IF((E111*(1+(C111*3)))+(C111*H111)&gt;0," O",""),IF((E111*(1+(C111*3)))+(C111*H111)&gt;1,VALUE((E111*(1+(C111*3)))+(C111*H111)),"")),IF(F111=0,"",CONCATENATE("(OH)",IF((F111*(1+(C111*3)))+(C111*(4-H111))&gt;1,VALUE((F111*(1+(C111*3)))+(C111*(4-H111))),""))),IF(G111=0,"",CONCATENATE("(OH2)",IF(G111&gt;1,VALUE(G111),""))))),"]",IF(M111="","",IF(J111&gt;1,(CONCATENATE(VALUE(J111),"+")),"+")))))</f>
        <v/>
      </c>
      <c r="O111" s="5" t="str">
        <f aca="false">IF(B111&gt;0,"",IF(C111=0,CONCATENATE("[",CONCATENATE("Al",IF(D111&gt;1,VALUE(D111),""),IF(E111=0,"",CONCATENATE(" O",IF(E111&gt;1,VALUE(E111),""))),IF(F111=0,"",CONCATENATE("(OH)",IF(F111&gt;1,VALUE(F111),""))),IF(G111=0,"",CONCATENATE("(OH2)",IF(G111&gt;1,VALUE(G111),"")))),"]",IF(J111&gt;1,(CONCATENATE(VALUE(J111),"+")),"+")),CONCATENATE("[",S111,IF(P111&gt;1,VALUE(P111),""),IF((D111*3)&gt;((E111*2)+F111),"+","")," ]",VALUE(4)," ",T111,IF(H111&gt;0,VALUE(H111+1),""),"-"," ")))</f>
        <v>[Al6(OH)11(OH2)3]7+</v>
      </c>
      <c r="P111" s="5" t="str">
        <f aca="false">IF(C111&lt;1,"",(IF((3*D111)-(2*E111)-F111&gt;0, (3*D111)-(2*E111)-F111, 0)))</f>
        <v/>
      </c>
      <c r="Q111" s="5" t="str">
        <f aca="false">IF(C111&lt;1,"",(27*D111)+(16*(E111+F111+G111))+(F111+(G111*2)))</f>
        <v/>
      </c>
      <c r="R111" s="5" t="str">
        <f aca="false">IF(C111&lt;1,"",27+(16*(H111+(4-H111)))+(4-H111))</f>
        <v/>
      </c>
      <c r="S111" s="5" t="str">
        <f aca="false">CONCATENATE("[",CONCATENATE("Al",IF(D111&gt;1,VALUE(D111),""),IF(E111=0,"",CONCATENATE(" O",IF(E111&gt;1,VALUE(E111),""))),IF(F111=0,"",CONCATENATE("(OH)",IF(F111&gt;1,VALUE(F111),""))),IF(G111=0,"",CONCATENATE("(OH2)",IF(G111&gt;1,VALUE(G111),"")))),"]")</f>
        <v>[Al6(OH)11(OH2)3]</v>
      </c>
      <c r="T111" s="5" t="str">
        <f aca="false">CONCATENATE("[",CONCATENATE("Al",IF(H111=0,"",CONCATENATE("O",IF(H111&gt;1,VALUE(H111),""))),CONCATENATE(IF((4-H111)&gt;0,"(OH)",""),IF((4-H111)&gt;1,VALUE(4-H111),""))),"]")</f>
        <v>[Al(OH)4]</v>
      </c>
      <c r="U111" s="5" t="str">
        <f aca="false">IF(B111&gt;0,IF(M111="","",CONCATENATE("[",IF(M111="","",CONCATENATE("Al",IF(D111&gt;1,VALUE(D111),""),IF(E111=0,"",CONCATENATE(" O",IF(E111&gt;1,VALUE(E111),""))),IF(F111=0,"",CONCATENATE("(OH)",IF(F111&gt;1,VALUE(F111),""))),IF(G111=0,"",CONCATENATE("(OH2)",IF(G111&gt;1,VALUE(G111),""))))),"]",IF(M111="","",IF(J111&gt;1,(CONCATENATE(VALUE(J111),"+")),"+")))),"")</f>
        <v/>
      </c>
    </row>
    <row r="112" s="4" customFormat="true" ht="14.05" hidden="false" customHeight="false" outlineLevel="0" collapsed="false">
      <c r="A112" s="5" t="n">
        <v>4</v>
      </c>
      <c r="B112" s="5" t="n">
        <v>0</v>
      </c>
      <c r="C112" s="5" t="n">
        <v>0</v>
      </c>
      <c r="D112" s="5" t="n">
        <v>6</v>
      </c>
      <c r="E112" s="5" t="n">
        <v>2</v>
      </c>
      <c r="F112" s="5" t="n">
        <v>7</v>
      </c>
      <c r="G112" s="5" t="n">
        <v>5</v>
      </c>
      <c r="H112" s="5" t="n">
        <v>0</v>
      </c>
      <c r="I112" s="5" t="n">
        <v>403</v>
      </c>
      <c r="J112" s="5" t="n">
        <v>7</v>
      </c>
      <c r="K112" s="6" t="n">
        <v>57.5714285714286</v>
      </c>
      <c r="L112" s="7" t="n">
        <v>57.5714285714286</v>
      </c>
      <c r="M112" s="5" t="str">
        <f aca="false">IF(K112="no cation","",IF(L112="","non-candidate",IF(J112&gt;1,"","Y")))</f>
        <v/>
      </c>
      <c r="N112" s="5" t="str">
        <f aca="false">IF(M112="","",IF(B112&gt;0,U112,CONCATENATE("[",IF(M112="","",CONCATENATE("Al",IF(C112+(D112*(1+(C112*3)))&gt;1,VALUE(C112+(D112*(1+(C112*3)))),""),CONCATENATE(IF((E112*(1+(C112*3)))+(C112*H112)&gt;0," O",""),IF((E112*(1+(C112*3)))+(C112*H112)&gt;1,VALUE((E112*(1+(C112*3)))+(C112*H112)),"")),IF(F112=0,"",CONCATENATE("(OH)",IF((F112*(1+(C112*3)))+(C112*(4-H112))&gt;1,VALUE((F112*(1+(C112*3)))+(C112*(4-H112))),""))),IF(G112=0,"",CONCATENATE("(OH2)",IF(G112&gt;1,VALUE(G112),""))))),"]",IF(M112="","",IF(J112&gt;1,(CONCATENATE(VALUE(J112),"+")),"+")))))</f>
        <v/>
      </c>
      <c r="O112" s="5" t="str">
        <f aca="false">IF(B112&gt;0,"",IF(C112=0,CONCATENATE("[",CONCATENATE("Al",IF(D112&gt;1,VALUE(D112),""),IF(E112=0,"",CONCATENATE(" O",IF(E112&gt;1,VALUE(E112),""))),IF(F112=0,"",CONCATENATE("(OH)",IF(F112&gt;1,VALUE(F112),""))),IF(G112=0,"",CONCATENATE("(OH2)",IF(G112&gt;1,VALUE(G112),"")))),"]",IF(J112&gt;1,(CONCATENATE(VALUE(J112),"+")),"+")),CONCATENATE("[",S112,IF(P112&gt;1,VALUE(P112),""),IF((D112*3)&gt;((E112*2)+F112),"+","")," ]",VALUE(4)," ",T112,IF(H112&gt;0,VALUE(H112+1),""),"-"," ")))</f>
        <v>[Al6 O2(OH)7(OH2)5]7+</v>
      </c>
      <c r="P112" s="5" t="str">
        <f aca="false">IF(C112&lt;1,"",(IF((3*D112)-(2*E112)-F112&gt;0, (3*D112)-(2*E112)-F112, 0)))</f>
        <v/>
      </c>
      <c r="Q112" s="5" t="str">
        <f aca="false">IF(C112&lt;1,"",(27*D112)+(16*(E112+F112+G112))+(F112+(G112*2)))</f>
        <v/>
      </c>
      <c r="R112" s="5" t="str">
        <f aca="false">IF(C112&lt;1,"",27+(16*(H112+(4-H112)))+(4-H112))</f>
        <v/>
      </c>
      <c r="S112" s="5" t="str">
        <f aca="false">CONCATENATE("[",CONCATENATE("Al",IF(D112&gt;1,VALUE(D112),""),IF(E112=0,"",CONCATENATE(" O",IF(E112&gt;1,VALUE(E112),""))),IF(F112=0,"",CONCATENATE("(OH)",IF(F112&gt;1,VALUE(F112),""))),IF(G112=0,"",CONCATENATE("(OH2)",IF(G112&gt;1,VALUE(G112),"")))),"]")</f>
        <v>[Al6 O2(OH)7(OH2)5]</v>
      </c>
      <c r="T112" s="5" t="str">
        <f aca="false">CONCATENATE("[",CONCATENATE("Al",IF(H112=0,"",CONCATENATE("O",IF(H112&gt;1,VALUE(H112),""))),CONCATENATE(IF((4-H112)&gt;0,"(OH)",""),IF((4-H112)&gt;1,VALUE(4-H112),""))),"]")</f>
        <v>[Al(OH)4]</v>
      </c>
      <c r="U112" s="5" t="str">
        <f aca="false">IF(B112&gt;0,IF(M112="","",CONCATENATE("[",IF(M112="","",CONCATENATE("Al",IF(D112&gt;1,VALUE(D112),""),IF(E112=0,"",CONCATENATE(" O",IF(E112&gt;1,VALUE(E112),""))),IF(F112=0,"",CONCATENATE("(OH)",IF(F112&gt;1,VALUE(F112),""))),IF(G112=0,"",CONCATENATE("(OH2)",IF(G112&gt;1,VALUE(G112),""))))),"]",IF(M112="","",IF(J112&gt;1,(CONCATENATE(VALUE(J112),"+")),"+")))),"")</f>
        <v/>
      </c>
    </row>
    <row r="113" s="4" customFormat="true" ht="14.05" hidden="false" customHeight="false" outlineLevel="0" collapsed="false">
      <c r="A113" s="5" t="n">
        <v>4</v>
      </c>
      <c r="B113" s="5" t="n">
        <v>0</v>
      </c>
      <c r="C113" s="5" t="n">
        <v>0</v>
      </c>
      <c r="D113" s="5" t="n">
        <v>6</v>
      </c>
      <c r="E113" s="5" t="n">
        <v>4</v>
      </c>
      <c r="F113" s="5" t="n">
        <v>3</v>
      </c>
      <c r="G113" s="5" t="n">
        <v>7</v>
      </c>
      <c r="H113" s="5" t="n">
        <v>0</v>
      </c>
      <c r="I113" s="5" t="n">
        <v>403</v>
      </c>
      <c r="J113" s="5" t="n">
        <v>7</v>
      </c>
      <c r="K113" s="6" t="n">
        <v>57.5714285714286</v>
      </c>
      <c r="L113" s="7" t="n">
        <v>57.5714285714286</v>
      </c>
      <c r="M113" s="5" t="str">
        <f aca="false">IF(K113="no cation","",IF(L113="","non-candidate",IF(J113&gt;1,"","Y")))</f>
        <v/>
      </c>
      <c r="N113" s="5" t="str">
        <f aca="false">IF(M113="","",IF(B113&gt;0,U113,CONCATENATE("[",IF(M113="","",CONCATENATE("Al",IF(C113+(D113*(1+(C113*3)))&gt;1,VALUE(C113+(D113*(1+(C113*3)))),""),CONCATENATE(IF((E113*(1+(C113*3)))+(C113*H113)&gt;0," O",""),IF((E113*(1+(C113*3)))+(C113*H113)&gt;1,VALUE((E113*(1+(C113*3)))+(C113*H113)),"")),IF(F113=0,"",CONCATENATE("(OH)",IF((F113*(1+(C113*3)))+(C113*(4-H113))&gt;1,VALUE((F113*(1+(C113*3)))+(C113*(4-H113))),""))),IF(G113=0,"",CONCATENATE("(OH2)",IF(G113&gt;1,VALUE(G113),""))))),"]",IF(M113="","",IF(J113&gt;1,(CONCATENATE(VALUE(J113),"+")),"+")))))</f>
        <v/>
      </c>
      <c r="O113" s="5" t="str">
        <f aca="false">IF(B113&gt;0,"",IF(C113=0,CONCATENATE("[",CONCATENATE("Al",IF(D113&gt;1,VALUE(D113),""),IF(E113=0,"",CONCATENATE(" O",IF(E113&gt;1,VALUE(E113),""))),IF(F113=0,"",CONCATENATE("(OH)",IF(F113&gt;1,VALUE(F113),""))),IF(G113=0,"",CONCATENATE("(OH2)",IF(G113&gt;1,VALUE(G113),"")))),"]",IF(J113&gt;1,(CONCATENATE(VALUE(J113),"+")),"+")),CONCATENATE("[",S113,IF(P113&gt;1,VALUE(P113),""),IF((D113*3)&gt;((E113*2)+F113),"+","")," ]",VALUE(4)," ",T113,IF(H113&gt;0,VALUE(H113+1),""),"-"," ")))</f>
        <v>[Al6 O4(OH)3(OH2)7]7+</v>
      </c>
      <c r="P113" s="5" t="str">
        <f aca="false">IF(C113&lt;1,"",(IF((3*D113)-(2*E113)-F113&gt;0, (3*D113)-(2*E113)-F113, 0)))</f>
        <v/>
      </c>
      <c r="Q113" s="5" t="str">
        <f aca="false">IF(C113&lt;1,"",(27*D113)+(16*(E113+F113+G113))+(F113+(G113*2)))</f>
        <v/>
      </c>
      <c r="R113" s="5" t="str">
        <f aca="false">IF(C113&lt;1,"",27+(16*(H113+(4-H113)))+(4-H113))</f>
        <v/>
      </c>
      <c r="S113" s="5" t="str">
        <f aca="false">CONCATENATE("[",CONCATENATE("Al",IF(D113&gt;1,VALUE(D113),""),IF(E113=0,"",CONCATENATE(" O",IF(E113&gt;1,VALUE(E113),""))),IF(F113=0,"",CONCATENATE("(OH)",IF(F113&gt;1,VALUE(F113),""))),IF(G113=0,"",CONCATENATE("(OH2)",IF(G113&gt;1,VALUE(G113),"")))),"]")</f>
        <v>[Al6 O4(OH)3(OH2)7]</v>
      </c>
      <c r="T113" s="5" t="str">
        <f aca="false">CONCATENATE("[",CONCATENATE("Al",IF(H113=0,"",CONCATENATE("O",IF(H113&gt;1,VALUE(H113),""))),CONCATENATE(IF((4-H113)&gt;0,"(OH)",""),IF((4-H113)&gt;1,VALUE(4-H113),""))),"]")</f>
        <v>[Al(OH)4]</v>
      </c>
      <c r="U113" s="5" t="str">
        <f aca="false">IF(B113&gt;0,IF(M113="","",CONCATENATE("[",IF(M113="","",CONCATENATE("Al",IF(D113&gt;1,VALUE(D113),""),IF(E113=0,"",CONCATENATE(" O",IF(E113&gt;1,VALUE(E113),""))),IF(F113=0,"",CONCATENATE("(OH)",IF(F113&gt;1,VALUE(F113),""))),IF(G113=0,"",CONCATENATE("(OH2)",IF(G113&gt;1,VALUE(G113),""))))),"]",IF(M113="","",IF(J113&gt;1,(CONCATENATE(VALUE(J113),"+")),"+")))),"")</f>
        <v/>
      </c>
    </row>
    <row r="114" s="4" customFormat="true" ht="14.05" hidden="false" customHeight="false" outlineLevel="0" collapsed="false">
      <c r="A114" s="5" t="n">
        <v>6</v>
      </c>
      <c r="B114" s="5" t="n">
        <v>0</v>
      </c>
      <c r="C114" s="5" t="n">
        <v>0</v>
      </c>
      <c r="D114" s="5" t="n">
        <v>2</v>
      </c>
      <c r="E114" s="5" t="n">
        <v>0</v>
      </c>
      <c r="F114" s="5" t="n">
        <v>2</v>
      </c>
      <c r="G114" s="5" t="n">
        <v>8</v>
      </c>
      <c r="H114" s="5" t="n">
        <v>0</v>
      </c>
      <c r="I114" s="5" t="n">
        <v>232</v>
      </c>
      <c r="J114" s="5" t="n">
        <v>4</v>
      </c>
      <c r="K114" s="6" t="n">
        <v>58</v>
      </c>
      <c r="L114" s="7" t="n">
        <v>58</v>
      </c>
      <c r="M114" s="5" t="str">
        <f aca="false">IF(K114="no cation","",IF(L114="","non-candidate",IF(J114&gt;1,"","Y")))</f>
        <v/>
      </c>
      <c r="N114" s="5" t="str">
        <f aca="false">IF(M114="","",IF(B114&gt;0,U114,CONCATENATE("[",IF(M114="","",CONCATENATE("Al",IF(C114+(D114*(1+(C114*3)))&gt;1,VALUE(C114+(D114*(1+(C114*3)))),""),CONCATENATE(IF((E114*(1+(C114*3)))+(C114*H114)&gt;0," O",""),IF((E114*(1+(C114*3)))+(C114*H114)&gt;1,VALUE((E114*(1+(C114*3)))+(C114*H114)),"")),IF(F114=0,"",CONCATENATE("(OH)",IF((F114*(1+(C114*3)))+(C114*(4-H114))&gt;1,VALUE((F114*(1+(C114*3)))+(C114*(4-H114))),""))),IF(G114=0,"",CONCATENATE("(OH2)",IF(G114&gt;1,VALUE(G114),""))))),"]",IF(M114="","",IF(J114&gt;1,(CONCATENATE(VALUE(J114),"+")),"+")))))</f>
        <v/>
      </c>
      <c r="O114" s="5" t="str">
        <f aca="false">IF(B114&gt;0,"",IF(C114=0,CONCATENATE("[",CONCATENATE("Al",IF(D114&gt;1,VALUE(D114),""),IF(E114=0,"",CONCATENATE(" O",IF(E114&gt;1,VALUE(E114),""))),IF(F114=0,"",CONCATENATE("(OH)",IF(F114&gt;1,VALUE(F114),""))),IF(G114=0,"",CONCATENATE("(OH2)",IF(G114&gt;1,VALUE(G114),"")))),"]",IF(J114&gt;1,(CONCATENATE(VALUE(J114),"+")),"+")),CONCATENATE("[",S114,IF(P114&gt;1,VALUE(P114),""),IF((D114*3)&gt;((E114*2)+F114),"+","")," ]",VALUE(4)," ",T114,IF(H114&gt;0,VALUE(H114+1),""),"-"," ")))</f>
        <v>[Al2(OH)2(OH2)8]4+</v>
      </c>
      <c r="P114" s="5" t="str">
        <f aca="false">IF(C114&lt;1,"",(IF((3*D114)-(2*E114)-F114&gt;0, (3*D114)-(2*E114)-F114, 0)))</f>
        <v/>
      </c>
      <c r="Q114" s="5" t="str">
        <f aca="false">IF(C114&lt;1,"",(27*D114)+(16*(E114+F114+G114))+(F114+(G114*2)))</f>
        <v/>
      </c>
      <c r="R114" s="5" t="str">
        <f aca="false">IF(C114&lt;1,"",27+(16*(H114+(4-H114)))+(4-H114))</f>
        <v/>
      </c>
      <c r="S114" s="5" t="str">
        <f aca="false">CONCATENATE("[",CONCATENATE("Al",IF(D114&gt;1,VALUE(D114),""),IF(E114=0,"",CONCATENATE(" O",IF(E114&gt;1,VALUE(E114),""))),IF(F114=0,"",CONCATENATE("(OH)",IF(F114&gt;1,VALUE(F114),""))),IF(G114=0,"",CONCATENATE("(OH2)",IF(G114&gt;1,VALUE(G114),"")))),"]")</f>
        <v>[Al2(OH)2(OH2)8]</v>
      </c>
      <c r="T114" s="5" t="str">
        <f aca="false">CONCATENATE("[",CONCATENATE("Al",IF(H114=0,"",CONCATENATE("O",IF(H114&gt;1,VALUE(H114),""))),CONCATENATE(IF((4-H114)&gt;0,"(OH)",""),IF((4-H114)&gt;1,VALUE(4-H114),""))),"]")</f>
        <v>[Al(OH)4]</v>
      </c>
      <c r="U114" s="5" t="str">
        <f aca="false">IF(B114&gt;0,IF(M114="","",CONCATENATE("[",IF(M114="","",CONCATENATE("Al",IF(D114&gt;1,VALUE(D114),""),IF(E114=0,"",CONCATENATE(" O",IF(E114&gt;1,VALUE(E114),""))),IF(F114=0,"",CONCATENATE("(OH)",IF(F114&gt;1,VALUE(F114),""))),IF(G114=0,"",CONCATENATE("(OH2)",IF(G114&gt;1,VALUE(G114),""))))),"]",IF(M114="","",IF(J114&gt;1,(CONCATENATE(VALUE(J114),"+")),"+")))),"")</f>
        <v/>
      </c>
    </row>
    <row r="115" s="4" customFormat="true" ht="14.05" hidden="false" customHeight="false" outlineLevel="0" collapsed="false">
      <c r="A115" s="5" t="n">
        <v>6</v>
      </c>
      <c r="B115" s="5" t="n">
        <v>0</v>
      </c>
      <c r="C115" s="5" t="n">
        <v>0</v>
      </c>
      <c r="D115" s="5" t="n">
        <v>5</v>
      </c>
      <c r="E115" s="5" t="n">
        <v>0</v>
      </c>
      <c r="F115" s="5" t="n">
        <v>6</v>
      </c>
      <c r="G115" s="5" t="n">
        <v>16</v>
      </c>
      <c r="H115" s="5" t="n">
        <v>0</v>
      </c>
      <c r="I115" s="5" t="n">
        <v>525</v>
      </c>
      <c r="J115" s="5" t="n">
        <v>9</v>
      </c>
      <c r="K115" s="6" t="n">
        <v>58.3333333333333</v>
      </c>
      <c r="L115" s="7" t="n">
        <v>58.3333333333333</v>
      </c>
      <c r="M115" s="5" t="str">
        <f aca="false">IF(K115="no cation","",IF(L115="","non-candidate",IF(J115&gt;1,"","Y")))</f>
        <v/>
      </c>
      <c r="N115" s="5" t="str">
        <f aca="false">IF(M115="","",IF(B115&gt;0,U115,CONCATENATE("[",IF(M115="","",CONCATENATE("Al",IF(C115+(D115*(1+(C115*3)))&gt;1,VALUE(C115+(D115*(1+(C115*3)))),""),CONCATENATE(IF((E115*(1+(C115*3)))+(C115*H115)&gt;0," O",""),IF((E115*(1+(C115*3)))+(C115*H115)&gt;1,VALUE((E115*(1+(C115*3)))+(C115*H115)),"")),IF(F115=0,"",CONCATENATE("(OH)",IF((F115*(1+(C115*3)))+(C115*(4-H115))&gt;1,VALUE((F115*(1+(C115*3)))+(C115*(4-H115))),""))),IF(G115=0,"",CONCATENATE("(OH2)",IF(G115&gt;1,VALUE(G115),""))))),"]",IF(M115="","",IF(J115&gt;1,(CONCATENATE(VALUE(J115),"+")),"+")))))</f>
        <v/>
      </c>
      <c r="O115" s="5" t="str">
        <f aca="false">IF(B115&gt;0,"",IF(C115=0,CONCATENATE("[",CONCATENATE("Al",IF(D115&gt;1,VALUE(D115),""),IF(E115=0,"",CONCATENATE(" O",IF(E115&gt;1,VALUE(E115),""))),IF(F115=0,"",CONCATENATE("(OH)",IF(F115&gt;1,VALUE(F115),""))),IF(G115=0,"",CONCATENATE("(OH2)",IF(G115&gt;1,VALUE(G115),"")))),"]",IF(J115&gt;1,(CONCATENATE(VALUE(J115),"+")),"+")),CONCATENATE("[",S115,IF(P115&gt;1,VALUE(P115),""),IF((D115*3)&gt;((E115*2)+F115),"+","")," ]",VALUE(4)," ",T115,IF(H115&gt;0,VALUE(H115+1),""),"-"," ")))</f>
        <v>[Al5(OH)6(OH2)16]9+</v>
      </c>
      <c r="P115" s="5" t="str">
        <f aca="false">IF(C115&lt;1,"",(IF((3*D115)-(2*E115)-F115&gt;0, (3*D115)-(2*E115)-F115, 0)))</f>
        <v/>
      </c>
      <c r="Q115" s="5" t="str">
        <f aca="false">IF(C115&lt;1,"",(27*D115)+(16*(E115+F115+G115))+(F115+(G115*2)))</f>
        <v/>
      </c>
      <c r="R115" s="5" t="str">
        <f aca="false">IF(C115&lt;1,"",27+(16*(H115+(4-H115)))+(4-H115))</f>
        <v/>
      </c>
      <c r="S115" s="5" t="str">
        <f aca="false">CONCATENATE("[",CONCATENATE("Al",IF(D115&gt;1,VALUE(D115),""),IF(E115=0,"",CONCATENATE(" O",IF(E115&gt;1,VALUE(E115),""))),IF(F115=0,"",CONCATENATE("(OH)",IF(F115&gt;1,VALUE(F115),""))),IF(G115=0,"",CONCATENATE("(OH2)",IF(G115&gt;1,VALUE(G115),"")))),"]")</f>
        <v>[Al5(OH)6(OH2)16]</v>
      </c>
      <c r="T115" s="5" t="str">
        <f aca="false">CONCATENATE("[",CONCATENATE("Al",IF(H115=0,"",CONCATENATE("O",IF(H115&gt;1,VALUE(H115),""))),CONCATENATE(IF((4-H115)&gt;0,"(OH)",""),IF((4-H115)&gt;1,VALUE(4-H115),""))),"]")</f>
        <v>[Al(OH)4]</v>
      </c>
      <c r="U115" s="5" t="str">
        <f aca="false">IF(B115&gt;0,IF(M115="","",CONCATENATE("[",IF(M115="","",CONCATENATE("Al",IF(D115&gt;1,VALUE(D115),""),IF(E115=0,"",CONCATENATE(" O",IF(E115&gt;1,VALUE(E115),""))),IF(F115=0,"",CONCATENATE("(OH)",IF(F115&gt;1,VALUE(F115),""))),IF(G115=0,"",CONCATENATE("(OH2)",IF(G115&gt;1,VALUE(G115),""))))),"]",IF(M115="","",IF(J115&gt;1,(CONCATENATE(VALUE(J115),"+")),"+")))),"")</f>
        <v/>
      </c>
    </row>
    <row r="116" s="4" customFormat="true" ht="14.05" hidden="false" customHeight="false" outlineLevel="0" collapsed="false">
      <c r="A116" s="5" t="n">
        <v>6</v>
      </c>
      <c r="B116" s="5" t="n">
        <v>0</v>
      </c>
      <c r="C116" s="5" t="n">
        <v>0</v>
      </c>
      <c r="D116" s="5" t="n">
        <v>5</v>
      </c>
      <c r="E116" s="5" t="n">
        <v>2</v>
      </c>
      <c r="F116" s="5" t="n">
        <v>2</v>
      </c>
      <c r="G116" s="5" t="n">
        <v>18</v>
      </c>
      <c r="H116" s="5" t="n">
        <v>0</v>
      </c>
      <c r="I116" s="5" t="n">
        <v>525</v>
      </c>
      <c r="J116" s="5" t="n">
        <v>9</v>
      </c>
      <c r="K116" s="6" t="n">
        <v>58.3333333333333</v>
      </c>
      <c r="L116" s="7" t="n">
        <v>58.3333333333333</v>
      </c>
      <c r="M116" s="5" t="str">
        <f aca="false">IF(K116="no cation","",IF(L116="","non-candidate",IF(J116&gt;1,"","Y")))</f>
        <v/>
      </c>
      <c r="N116" s="5" t="str">
        <f aca="false">IF(M116="","",IF(B116&gt;0,U116,CONCATENATE("[",IF(M116="","",CONCATENATE("Al",IF(C116+(D116*(1+(C116*3)))&gt;1,VALUE(C116+(D116*(1+(C116*3)))),""),CONCATENATE(IF((E116*(1+(C116*3)))+(C116*H116)&gt;0," O",""),IF((E116*(1+(C116*3)))+(C116*H116)&gt;1,VALUE((E116*(1+(C116*3)))+(C116*H116)),"")),IF(F116=0,"",CONCATENATE("(OH)",IF((F116*(1+(C116*3)))+(C116*(4-H116))&gt;1,VALUE((F116*(1+(C116*3)))+(C116*(4-H116))),""))),IF(G116=0,"",CONCATENATE("(OH2)",IF(G116&gt;1,VALUE(G116),""))))),"]",IF(M116="","",IF(J116&gt;1,(CONCATENATE(VALUE(J116),"+")),"+")))))</f>
        <v/>
      </c>
      <c r="O116" s="5" t="str">
        <f aca="false">IF(B116&gt;0,"",IF(C116=0,CONCATENATE("[",CONCATENATE("Al",IF(D116&gt;1,VALUE(D116),""),IF(E116=0,"",CONCATENATE(" O",IF(E116&gt;1,VALUE(E116),""))),IF(F116=0,"",CONCATENATE("(OH)",IF(F116&gt;1,VALUE(F116),""))),IF(G116=0,"",CONCATENATE("(OH2)",IF(G116&gt;1,VALUE(G116),"")))),"]",IF(J116&gt;1,(CONCATENATE(VALUE(J116),"+")),"+")),CONCATENATE("[",S116,IF(P116&gt;1,VALUE(P116),""),IF((D116*3)&gt;((E116*2)+F116),"+","")," ]",VALUE(4)," ",T116,IF(H116&gt;0,VALUE(H116+1),""),"-"," ")))</f>
        <v>[Al5 O2(OH)2(OH2)18]9+</v>
      </c>
      <c r="P116" s="5" t="str">
        <f aca="false">IF(C116&lt;1,"",(IF((3*D116)-(2*E116)-F116&gt;0, (3*D116)-(2*E116)-F116, 0)))</f>
        <v/>
      </c>
      <c r="Q116" s="5" t="str">
        <f aca="false">IF(C116&lt;1,"",(27*D116)+(16*(E116+F116+G116))+(F116+(G116*2)))</f>
        <v/>
      </c>
      <c r="R116" s="5" t="str">
        <f aca="false">IF(C116&lt;1,"",27+(16*(H116+(4-H116)))+(4-H116))</f>
        <v/>
      </c>
      <c r="S116" s="5" t="str">
        <f aca="false">CONCATENATE("[",CONCATENATE("Al",IF(D116&gt;1,VALUE(D116),""),IF(E116=0,"",CONCATENATE(" O",IF(E116&gt;1,VALUE(E116),""))),IF(F116=0,"",CONCATENATE("(OH)",IF(F116&gt;1,VALUE(F116),""))),IF(G116=0,"",CONCATENATE("(OH2)",IF(G116&gt;1,VALUE(G116),"")))),"]")</f>
        <v>[Al5 O2(OH)2(OH2)18]</v>
      </c>
      <c r="T116" s="5" t="str">
        <f aca="false">CONCATENATE("[",CONCATENATE("Al",IF(H116=0,"",CONCATENATE("O",IF(H116&gt;1,VALUE(H116),""))),CONCATENATE(IF((4-H116)&gt;0,"(OH)",""),IF((4-H116)&gt;1,VALUE(4-H116),""))),"]")</f>
        <v>[Al(OH)4]</v>
      </c>
      <c r="U116" s="5" t="str">
        <f aca="false">IF(B116&gt;0,IF(M116="","",CONCATENATE("[",IF(M116="","",CONCATENATE("Al",IF(D116&gt;1,VALUE(D116),""),IF(E116=0,"",CONCATENATE(" O",IF(E116&gt;1,VALUE(E116),""))),IF(F116=0,"",CONCATENATE("(OH)",IF(F116&gt;1,VALUE(F116),""))),IF(G116=0,"",CONCATENATE("(OH2)",IF(G116&gt;1,VALUE(G116),""))))),"]",IF(M116="","",IF(J116&gt;1,(CONCATENATE(VALUE(J116),"+")),"+")))),"")</f>
        <v/>
      </c>
    </row>
    <row r="117" s="4" customFormat="true" ht="14.05" hidden="false" customHeight="false" outlineLevel="0" collapsed="false">
      <c r="A117" s="5" t="n">
        <v>6</v>
      </c>
      <c r="B117" s="5" t="n">
        <v>0</v>
      </c>
      <c r="C117" s="5" t="n">
        <v>1</v>
      </c>
      <c r="D117" s="5" t="n">
        <v>3</v>
      </c>
      <c r="E117" s="5" t="n">
        <v>0</v>
      </c>
      <c r="F117" s="5" t="n">
        <v>2</v>
      </c>
      <c r="G117" s="5" t="n">
        <v>11</v>
      </c>
      <c r="H117" s="5" t="n">
        <v>4</v>
      </c>
      <c r="I117" s="5" t="n">
        <v>1343</v>
      </c>
      <c r="J117" s="5" t="n">
        <v>23</v>
      </c>
      <c r="K117" s="6" t="n">
        <v>58.3913043478261</v>
      </c>
      <c r="L117" s="7" t="n">
        <v>58.3913043478261</v>
      </c>
      <c r="M117" s="5" t="str">
        <f aca="false">IF(K117="no cation","",IF(L117="","non-candidate",IF(J117&gt;1,"","Y")))</f>
        <v/>
      </c>
      <c r="N117" s="5" t="str">
        <f aca="false">IF(M117="","",IF(B117&gt;0,U117,CONCATENATE("[",IF(M117="","",CONCATENATE("Al",IF(C117+(D117*(1+(C117*3)))&gt;1,VALUE(C117+(D117*(1+(C117*3)))),""),CONCATENATE(IF((E117*(1+(C117*3)))+(C117*H117)&gt;0," O",""),IF((E117*(1+(C117*3)))+(C117*H117)&gt;1,VALUE((E117*(1+(C117*3)))+(C117*H117)),"")),IF(F117=0,"",CONCATENATE("(OH)",IF((F117*(1+(C117*3)))+(C117*(4-H117))&gt;1,VALUE((F117*(1+(C117*3)))+(C117*(4-H117))),""))),IF(G117=0,"",CONCATENATE("(OH2)",IF(G117&gt;1,VALUE(G117),""))))),"]",IF(M117="","",IF(J117&gt;1,(CONCATENATE(VALUE(J117),"+")),"+")))))</f>
        <v/>
      </c>
      <c r="O117" s="5" t="str">
        <f aca="false">IF(B117&gt;0,"",IF(C117=0,CONCATENATE("[",CONCATENATE("Al",IF(D117&gt;1,VALUE(D117),""),IF(E117=0,"",CONCATENATE(" O",IF(E117&gt;1,VALUE(E117),""))),IF(F117=0,"",CONCATENATE("(OH)",IF(F117&gt;1,VALUE(F117),""))),IF(G117=0,"",CONCATENATE("(OH2)",IF(G117&gt;1,VALUE(G117),"")))),"]",IF(J117&gt;1,(CONCATENATE(VALUE(J117),"+")),"+")),CONCATENATE("[",S117,IF(P117&gt;1,VALUE(P117),""),IF((D117*3)&gt;((E117*2)+F117),"+","")," ]",VALUE(4)," ",T117,IF(H117&gt;0,VALUE(H117+1),""),"-"," ")))</f>
        <v>[[Al3(OH)2(OH2)11]7+ ]4 [AlO4]5- </v>
      </c>
      <c r="P117" s="5" t="n">
        <f aca="false">IF(C117&lt;1,"",(IF((3*D117)-(2*E117)-F117&gt;0, (3*D117)-(2*E117)-F117, 0)))</f>
        <v>7</v>
      </c>
      <c r="Q117" s="5" t="n">
        <f aca="false">IF(C117&lt;1,"",(27*D117)+(16*(E117+F117+G117))+(F117+(G117*2)))</f>
        <v>313</v>
      </c>
      <c r="R117" s="5" t="n">
        <f aca="false">IF(C117&lt;1,"",27+(16*(H117+(4-H117)))+(4-H117))</f>
        <v>91</v>
      </c>
      <c r="S117" s="5" t="str">
        <f aca="false">CONCATENATE("[",CONCATENATE("Al",IF(D117&gt;1,VALUE(D117),""),IF(E117=0,"",CONCATENATE(" O",IF(E117&gt;1,VALUE(E117),""))),IF(F117=0,"",CONCATENATE("(OH)",IF(F117&gt;1,VALUE(F117),""))),IF(G117=0,"",CONCATENATE("(OH2)",IF(G117&gt;1,VALUE(G117),"")))),"]")</f>
        <v>[Al3(OH)2(OH2)11]</v>
      </c>
      <c r="T117" s="5" t="str">
        <f aca="false">CONCATENATE("[",CONCATENATE("Al",IF(H117=0,"",CONCATENATE("O",IF(H117&gt;1,VALUE(H117),""))),CONCATENATE(IF((4-H117)&gt;0,"(OH)",""),IF((4-H117)&gt;1,VALUE(4-H117),""))),"]")</f>
        <v>[AlO4]</v>
      </c>
      <c r="U117" s="5" t="str">
        <f aca="false">IF(B117&gt;0,IF(M117="","",CONCATENATE("[",IF(M117="","",CONCATENATE("Al",IF(D117&gt;1,VALUE(D117),""),IF(E117=0,"",CONCATENATE(" O",IF(E117&gt;1,VALUE(E117),""))),IF(F117=0,"",CONCATENATE("(OH)",IF(F117&gt;1,VALUE(F117),""))),IF(G117=0,"",CONCATENATE("(OH2)",IF(G117&gt;1,VALUE(G117),""))))),"]",IF(M117="","",IF(J117&gt;1,(CONCATENATE(VALUE(J117),"+")),"+")))),"")</f>
        <v/>
      </c>
    </row>
    <row r="118" s="4" customFormat="true" ht="14.05" hidden="false" customHeight="false" outlineLevel="0" collapsed="false">
      <c r="A118" s="5" t="n">
        <v>6</v>
      </c>
      <c r="B118" s="5" t="n">
        <v>0</v>
      </c>
      <c r="C118" s="5" t="n">
        <v>1</v>
      </c>
      <c r="D118" s="5" t="n">
        <v>3</v>
      </c>
      <c r="E118" s="5" t="n">
        <v>0</v>
      </c>
      <c r="F118" s="5" t="n">
        <v>3</v>
      </c>
      <c r="G118" s="5" t="n">
        <v>10</v>
      </c>
      <c r="H118" s="5" t="n">
        <v>0</v>
      </c>
      <c r="I118" s="5" t="n">
        <v>1343</v>
      </c>
      <c r="J118" s="5" t="n">
        <v>23</v>
      </c>
      <c r="K118" s="6" t="n">
        <v>58.3913043478261</v>
      </c>
      <c r="L118" s="7" t="n">
        <v>58.3913043478261</v>
      </c>
      <c r="M118" s="5" t="str">
        <f aca="false">IF(K118="no cation","",IF(L118="","non-candidate",IF(J118&gt;1,"","Y")))</f>
        <v/>
      </c>
      <c r="N118" s="5" t="str">
        <f aca="false">IF(M118="","",IF(B118&gt;0,U118,CONCATENATE("[",IF(M118="","",CONCATENATE("Al",IF(C118+(D118*(1+(C118*3)))&gt;1,VALUE(C118+(D118*(1+(C118*3)))),""),CONCATENATE(IF((E118*(1+(C118*3)))+(C118*H118)&gt;0," O",""),IF((E118*(1+(C118*3)))+(C118*H118)&gt;1,VALUE((E118*(1+(C118*3)))+(C118*H118)),"")),IF(F118=0,"",CONCATENATE("(OH)",IF((F118*(1+(C118*3)))+(C118*(4-H118))&gt;1,VALUE((F118*(1+(C118*3)))+(C118*(4-H118))),""))),IF(G118=0,"",CONCATENATE("(OH2)",IF(G118&gt;1,VALUE(G118),""))))),"]",IF(M118="","",IF(J118&gt;1,(CONCATENATE(VALUE(J118),"+")),"+")))))</f>
        <v/>
      </c>
      <c r="O118" s="5" t="str">
        <f aca="false">IF(B118&gt;0,"",IF(C118=0,CONCATENATE("[",CONCATENATE("Al",IF(D118&gt;1,VALUE(D118),""),IF(E118=0,"",CONCATENATE(" O",IF(E118&gt;1,VALUE(E118),""))),IF(F118=0,"",CONCATENATE("(OH)",IF(F118&gt;1,VALUE(F118),""))),IF(G118=0,"",CONCATENATE("(OH2)",IF(G118&gt;1,VALUE(G118),"")))),"]",IF(J118&gt;1,(CONCATENATE(VALUE(J118),"+")),"+")),CONCATENATE("[",S118,IF(P118&gt;1,VALUE(P118),""),IF((D118*3)&gt;((E118*2)+F118),"+","")," ]",VALUE(4)," ",T118,IF(H118&gt;0,VALUE(H118+1),""),"-"," ")))</f>
        <v>[[Al3(OH)3(OH2)10]6+ ]4 [Al(OH)4]- </v>
      </c>
      <c r="P118" s="5" t="n">
        <f aca="false">IF(C118&lt;1,"",(IF((3*D118)-(2*E118)-F118&gt;0, (3*D118)-(2*E118)-F118, 0)))</f>
        <v>6</v>
      </c>
      <c r="Q118" s="5" t="n">
        <f aca="false">IF(C118&lt;1,"",(27*D118)+(16*(E118+F118+G118))+(F118+(G118*2)))</f>
        <v>312</v>
      </c>
      <c r="R118" s="5" t="n">
        <f aca="false">IF(C118&lt;1,"",27+(16*(H118+(4-H118)))+(4-H118))</f>
        <v>95</v>
      </c>
      <c r="S118" s="5" t="str">
        <f aca="false">CONCATENATE("[",CONCATENATE("Al",IF(D118&gt;1,VALUE(D118),""),IF(E118=0,"",CONCATENATE(" O",IF(E118&gt;1,VALUE(E118),""))),IF(F118=0,"",CONCATENATE("(OH)",IF(F118&gt;1,VALUE(F118),""))),IF(G118=0,"",CONCATENATE("(OH2)",IF(G118&gt;1,VALUE(G118),"")))),"]")</f>
        <v>[Al3(OH)3(OH2)10]</v>
      </c>
      <c r="T118" s="5" t="str">
        <f aca="false">CONCATENATE("[",CONCATENATE("Al",IF(H118=0,"",CONCATENATE("O",IF(H118&gt;1,VALUE(H118),""))),CONCATENATE(IF((4-H118)&gt;0,"(OH)",""),IF((4-H118)&gt;1,VALUE(4-H118),""))),"]")</f>
        <v>[Al(OH)4]</v>
      </c>
      <c r="U118" s="5" t="str">
        <f aca="false">IF(B118&gt;0,IF(M118="","",CONCATENATE("[",IF(M118="","",CONCATENATE("Al",IF(D118&gt;1,VALUE(D118),""),IF(E118=0,"",CONCATENATE(" O",IF(E118&gt;1,VALUE(E118),""))),IF(F118=0,"",CONCATENATE("(OH)",IF(F118&gt;1,VALUE(F118),""))),IF(G118=0,"",CONCATENATE("(OH2)",IF(G118&gt;1,VALUE(G118),""))))),"]",IF(M118="","",IF(J118&gt;1,(CONCATENATE(VALUE(J118),"+")),"+")))),"")</f>
        <v/>
      </c>
    </row>
    <row r="119" s="4" customFormat="true" ht="14.05" hidden="false" customHeight="false" outlineLevel="0" collapsed="false">
      <c r="A119" s="3" t="n">
        <v>6</v>
      </c>
      <c r="B119" s="5" t="n">
        <v>0</v>
      </c>
      <c r="C119" s="5" t="n">
        <v>1</v>
      </c>
      <c r="D119" s="3" t="n">
        <v>3</v>
      </c>
      <c r="E119" s="3" t="n">
        <v>1</v>
      </c>
      <c r="F119" s="5" t="n">
        <v>0</v>
      </c>
      <c r="G119" s="5" t="n">
        <v>12</v>
      </c>
      <c r="H119" s="5" t="n">
        <v>4</v>
      </c>
      <c r="I119" s="5" t="n">
        <v>1343</v>
      </c>
      <c r="J119" s="5" t="n">
        <v>23</v>
      </c>
      <c r="K119" s="6" t="n">
        <v>58.3913043478261</v>
      </c>
      <c r="L119" s="7" t="n">
        <v>58.3913043478261</v>
      </c>
      <c r="M119" s="5" t="str">
        <f aca="false">IF(K119="no cation","",IF(L119="","non-candidate",IF(J119&gt;1,"","Y")))</f>
        <v/>
      </c>
      <c r="N119" s="5" t="str">
        <f aca="false">IF(M119="","",IF(B119&gt;0,U119,CONCATENATE("[",IF(M119="","",CONCATENATE("Al",IF(C119+(D119*(1+(C119*3)))&gt;1,VALUE(C119+(D119*(1+(C119*3)))),""),CONCATENATE(IF((E119*(1+(C119*3)))+(C119*H119)&gt;0," O",""),IF((E119*(1+(C119*3)))+(C119*H119)&gt;1,VALUE((E119*(1+(C119*3)))+(C119*H119)),"")),IF(F119=0,"",CONCATENATE("(OH)",IF((F119*(1+(C119*3)))+(C119*(4-H119))&gt;1,VALUE((F119*(1+(C119*3)))+(C119*(4-H119))),""))),IF(G119=0,"",CONCATENATE("(OH2)",IF(G119&gt;1,VALUE(G119),""))))),"]",IF(M119="","",IF(J119&gt;1,(CONCATENATE(VALUE(J119),"+")),"+")))))</f>
        <v/>
      </c>
      <c r="O119" s="5" t="str">
        <f aca="false">IF(B119&gt;0,"",IF(C119=0,CONCATENATE("[",CONCATENATE("Al",IF(D119&gt;1,VALUE(D119),""),IF(E119=0,"",CONCATENATE(" O",IF(E119&gt;1,VALUE(E119),""))),IF(F119=0,"",CONCATENATE("(OH)",IF(F119&gt;1,VALUE(F119),""))),IF(G119=0,"",CONCATENATE("(OH2)",IF(G119&gt;1,VALUE(G119),"")))),"]",IF(J119&gt;1,(CONCATENATE(VALUE(J119),"+")),"+")),CONCATENATE("[",S119,IF(P119&gt;1,VALUE(P119),""),IF((D119*3)&gt;((E119*2)+F119),"+","")," ]",VALUE(4)," ",T119,IF(H119&gt;0,VALUE(H119+1),""),"-"," ")))</f>
        <v>[[Al3 O(OH2)12]7+ ]4 [AlO4]5- </v>
      </c>
      <c r="P119" s="5" t="n">
        <f aca="false">IF(C119&lt;1,"",(IF((3*D119)-(2*E119)-F119&gt;0, (3*D119)-(2*E119)-F119, 0)))</f>
        <v>7</v>
      </c>
      <c r="Q119" s="5" t="n">
        <f aca="false">IF(C119&lt;1,"",(27*D119)+(16*(E119+F119+G119))+(F119+(G119*2)))</f>
        <v>313</v>
      </c>
      <c r="R119" s="5" t="n">
        <f aca="false">IF(C119&lt;1,"",27+(16*(H119+(4-H119)))+(4-H119))</f>
        <v>91</v>
      </c>
      <c r="S119" s="5" t="str">
        <f aca="false">CONCATENATE("[",CONCATENATE("Al",IF(D119&gt;1,VALUE(D119),""),IF(E119=0,"",CONCATENATE(" O",IF(E119&gt;1,VALUE(E119),""))),IF(F119=0,"",CONCATENATE("(OH)",IF(F119&gt;1,VALUE(F119),""))),IF(G119=0,"",CONCATENATE("(OH2)",IF(G119&gt;1,VALUE(G119),"")))),"]")</f>
        <v>[Al3 O(OH2)12]</v>
      </c>
      <c r="T119" s="5" t="str">
        <f aca="false">CONCATENATE("[",CONCATENATE("Al",IF(H119=0,"",CONCATENATE("O",IF(H119&gt;1,VALUE(H119),""))),CONCATENATE(IF((4-H119)&gt;0,"(OH)",""),IF((4-H119)&gt;1,VALUE(4-H119),""))),"]")</f>
        <v>[AlO4]</v>
      </c>
      <c r="U119" s="5" t="str">
        <f aca="false">IF(B119&gt;0,IF(M119="","",CONCATENATE("[",IF(M119="","",CONCATENATE("Al",IF(D119&gt;1,VALUE(D119),""),IF(E119=0,"",CONCATENATE(" O",IF(E119&gt;1,VALUE(E119),""))),IF(F119=0,"",CONCATENATE("(OH)",IF(F119&gt;1,VALUE(F119),""))),IF(G119=0,"",CONCATENATE("(OH2)",IF(G119&gt;1,VALUE(G119),""))))),"]",IF(M119="","",IF(J119&gt;1,(CONCATENATE(VALUE(J119),"+")),"+")))),"")</f>
        <v/>
      </c>
    </row>
    <row r="120" s="4" customFormat="true" ht="14.05" hidden="false" customHeight="false" outlineLevel="0" collapsed="false">
      <c r="A120" s="5" t="n">
        <v>6</v>
      </c>
      <c r="B120" s="5" t="n">
        <v>0</v>
      </c>
      <c r="C120" s="5" t="n">
        <v>1</v>
      </c>
      <c r="D120" s="5" t="n">
        <v>3</v>
      </c>
      <c r="E120" s="5" t="n">
        <v>1</v>
      </c>
      <c r="F120" s="5" t="n">
        <v>1</v>
      </c>
      <c r="G120" s="5" t="n">
        <v>11</v>
      </c>
      <c r="H120" s="5" t="n">
        <v>0</v>
      </c>
      <c r="I120" s="5" t="n">
        <v>1343</v>
      </c>
      <c r="J120" s="5" t="n">
        <v>23</v>
      </c>
      <c r="K120" s="6" t="n">
        <v>58.3913043478261</v>
      </c>
      <c r="L120" s="7" t="n">
        <v>58.3913043478261</v>
      </c>
      <c r="M120" s="5" t="str">
        <f aca="false">IF(K120="no cation","",IF(L120="","non-candidate",IF(J120&gt;1,"","Y")))</f>
        <v/>
      </c>
      <c r="N120" s="5" t="str">
        <f aca="false">IF(M120="","",IF(B120&gt;0,U120,CONCATENATE("[",IF(M120="","",CONCATENATE("Al",IF(C120+(D120*(1+(C120*3)))&gt;1,VALUE(C120+(D120*(1+(C120*3)))),""),CONCATENATE(IF((E120*(1+(C120*3)))+(C120*H120)&gt;0," O",""),IF((E120*(1+(C120*3)))+(C120*H120)&gt;1,VALUE((E120*(1+(C120*3)))+(C120*H120)),"")),IF(F120=0,"",CONCATENATE("(OH)",IF((F120*(1+(C120*3)))+(C120*(4-H120))&gt;1,VALUE((F120*(1+(C120*3)))+(C120*(4-H120))),""))),IF(G120=0,"",CONCATENATE("(OH2)",IF(G120&gt;1,VALUE(G120),""))))),"]",IF(M120="","",IF(J120&gt;1,(CONCATENATE(VALUE(J120),"+")),"+")))))</f>
        <v/>
      </c>
      <c r="O120" s="5" t="str">
        <f aca="false">IF(B120&gt;0,"",IF(C120=0,CONCATENATE("[",CONCATENATE("Al",IF(D120&gt;1,VALUE(D120),""),IF(E120=0,"",CONCATENATE(" O",IF(E120&gt;1,VALUE(E120),""))),IF(F120=0,"",CONCATENATE("(OH)",IF(F120&gt;1,VALUE(F120),""))),IF(G120=0,"",CONCATENATE("(OH2)",IF(G120&gt;1,VALUE(G120),"")))),"]",IF(J120&gt;1,(CONCATENATE(VALUE(J120),"+")),"+")),CONCATENATE("[",S120,IF(P120&gt;1,VALUE(P120),""),IF((D120*3)&gt;((E120*2)+F120),"+","")," ]",VALUE(4)," ",T120,IF(H120&gt;0,VALUE(H120+1),""),"-"," ")))</f>
        <v>[[Al3 O(OH)(OH2)11]6+ ]4 [Al(OH)4]- </v>
      </c>
      <c r="P120" s="5" t="n">
        <f aca="false">IF(C120&lt;1,"",(IF((3*D120)-(2*E120)-F120&gt;0, (3*D120)-(2*E120)-F120, 0)))</f>
        <v>6</v>
      </c>
      <c r="Q120" s="5" t="n">
        <f aca="false">IF(C120&lt;1,"",(27*D120)+(16*(E120+F120+G120))+(F120+(G120*2)))</f>
        <v>312</v>
      </c>
      <c r="R120" s="5" t="n">
        <f aca="false">IF(C120&lt;1,"",27+(16*(H120+(4-H120)))+(4-H120))</f>
        <v>95</v>
      </c>
      <c r="S120" s="5" t="str">
        <f aca="false">CONCATENATE("[",CONCATENATE("Al",IF(D120&gt;1,VALUE(D120),""),IF(E120=0,"",CONCATENATE(" O",IF(E120&gt;1,VALUE(E120),""))),IF(F120=0,"",CONCATENATE("(OH)",IF(F120&gt;1,VALUE(F120),""))),IF(G120=0,"",CONCATENATE("(OH2)",IF(G120&gt;1,VALUE(G120),"")))),"]")</f>
        <v>[Al3 O(OH)(OH2)11]</v>
      </c>
      <c r="T120" s="5" t="str">
        <f aca="false">CONCATENATE("[",CONCATENATE("Al",IF(H120=0,"",CONCATENATE("O",IF(H120&gt;1,VALUE(H120),""))),CONCATENATE(IF((4-H120)&gt;0,"(OH)",""),IF((4-H120)&gt;1,VALUE(4-H120),""))),"]")</f>
        <v>[Al(OH)4]</v>
      </c>
      <c r="U120" s="5" t="str">
        <f aca="false">IF(B120&gt;0,IF(M120="","",CONCATENATE("[",IF(M120="","",CONCATENATE("Al",IF(D120&gt;1,VALUE(D120),""),IF(E120=0,"",CONCATENATE(" O",IF(E120&gt;1,VALUE(E120),""))),IF(F120=0,"",CONCATENATE("(OH)",IF(F120&gt;1,VALUE(F120),""))),IF(G120=0,"",CONCATENATE("(OH2)",IF(G120&gt;1,VALUE(G120),""))))),"]",IF(M120="","",IF(J120&gt;1,(CONCATENATE(VALUE(J120),"+")),"+")))),"")</f>
        <v/>
      </c>
    </row>
    <row r="121" s="4" customFormat="true" ht="14.05" hidden="false" customHeight="false" outlineLevel="0" collapsed="false">
      <c r="A121" s="5" t="n">
        <v>6</v>
      </c>
      <c r="B121" s="5" t="n">
        <v>1</v>
      </c>
      <c r="C121" s="5" t="n">
        <v>0</v>
      </c>
      <c r="D121" s="5" t="n">
        <v>6</v>
      </c>
      <c r="E121" s="5" t="n">
        <v>0</v>
      </c>
      <c r="F121" s="5" t="n">
        <v>8</v>
      </c>
      <c r="G121" s="5" t="n">
        <v>16</v>
      </c>
      <c r="H121" s="5" t="n">
        <v>0</v>
      </c>
      <c r="I121" s="5" t="n">
        <v>586</v>
      </c>
      <c r="J121" s="5" t="n">
        <v>10</v>
      </c>
      <c r="K121" s="6" t="n">
        <v>58.6</v>
      </c>
      <c r="L121" s="7" t="n">
        <v>58.6</v>
      </c>
      <c r="M121" s="5" t="str">
        <f aca="false">IF(K121="no cation","",IF(L121="","non-candidate",IF(J121&gt;1,"","Y")))</f>
        <v/>
      </c>
      <c r="N121" s="5" t="str">
        <f aca="false">IF(M121="","",IF(B121&gt;0,U121,CONCATENATE("[",IF(M121="","",CONCATENATE("Al",IF(C121+(D121*(1+(C121*3)))&gt;1,VALUE(C121+(D121*(1+(C121*3)))),""),CONCATENATE(IF((E121*(1+(C121*3)))+(C121*H121)&gt;0," O",""),IF((E121*(1+(C121*3)))+(C121*H121)&gt;1,VALUE((E121*(1+(C121*3)))+(C121*H121)),"")),IF(F121=0,"",CONCATENATE("(OH)",IF((F121*(1+(C121*3)))+(C121*(4-H121))&gt;1,VALUE((F121*(1+(C121*3)))+(C121*(4-H121))),""))),IF(G121=0,"",CONCATENATE("(OH2)",IF(G121&gt;1,VALUE(G121),""))))),"]",IF(M121="","",IF(J121&gt;1,(CONCATENATE(VALUE(J121),"+")),"+")))))</f>
        <v/>
      </c>
      <c r="O121" s="5" t="str">
        <f aca="false">IF(B121&gt;0,"",IF(C121=0,CONCATENATE("[",CONCATENATE("Al",IF(D121&gt;1,VALUE(D121),""),IF(E121=0,"",CONCATENATE(" O",IF(E121&gt;1,VALUE(E121),""))),IF(F121=0,"",CONCATENATE("(OH)",IF(F121&gt;1,VALUE(F121),""))),IF(G121=0,"",CONCATENATE("(OH2)",IF(G121&gt;1,VALUE(G121),"")))),"]",IF(J121&gt;1,(CONCATENATE(VALUE(J121),"+")),"+")),CONCATENATE("[",S121,IF(P121&gt;1,VALUE(P121),""),IF((D121*3)&gt;((E121*2)+F121),"+","")," ]",VALUE(4)," ",T121,IF(H121&gt;0,VALUE(H121+1),""),"-"," ")))</f>
        <v/>
      </c>
      <c r="P121" s="5" t="str">
        <f aca="false">IF(C121&lt;1,"",(IF((3*D121)-(2*E121)-F121&gt;0, (3*D121)-(2*E121)-F121, 0)))</f>
        <v/>
      </c>
      <c r="Q121" s="5" t="str">
        <f aca="false">IF(C121&lt;1,"",(27*D121)+(16*(E121+F121+G121))+(F121+(G121*2)))</f>
        <v/>
      </c>
      <c r="R121" s="5" t="str">
        <f aca="false">IF(C121&lt;1,"",27+(16*(H121+(4-H121)))+(4-H121))</f>
        <v/>
      </c>
      <c r="S121" s="5" t="str">
        <f aca="false">CONCATENATE("[",CONCATENATE("Al",IF(D121&gt;1,VALUE(D121),""),IF(E121=0,"",CONCATENATE(" O",IF(E121&gt;1,VALUE(E121),""))),IF(F121=0,"",CONCATENATE("(OH)",IF(F121&gt;1,VALUE(F121),""))),IF(G121=0,"",CONCATENATE("(OH2)",IF(G121&gt;1,VALUE(G121),"")))),"]")</f>
        <v>[Al6(OH)8(OH2)16]</v>
      </c>
      <c r="T121" s="5" t="str">
        <f aca="false">CONCATENATE("[",CONCATENATE("Al",IF(H121=0,"",CONCATENATE("O",IF(H121&gt;1,VALUE(H121),""))),CONCATENATE(IF((4-H121)&gt;0,"(OH)",""),IF((4-H121)&gt;1,VALUE(4-H121),""))),"]")</f>
        <v>[Al(OH)4]</v>
      </c>
      <c r="U121" s="5" t="str">
        <f aca="false">IF(B121&gt;0,IF(M121="","",CONCATENATE("[",IF(M121="","",CONCATENATE("Al",IF(D121&gt;1,VALUE(D121),""),IF(E121=0,"",CONCATENATE(" O",IF(E121&gt;1,VALUE(E121),""))),IF(F121=0,"",CONCATENATE("(OH)",IF(F121&gt;1,VALUE(F121),""))),IF(G121=0,"",CONCATENATE("(OH2)",IF(G121&gt;1,VALUE(G121),""))))),"]",IF(M121="","",IF(J121&gt;1,(CONCATENATE(VALUE(J121),"+")),"+")))),"")</f>
        <v/>
      </c>
    </row>
    <row r="122" s="4" customFormat="true" ht="14.05" hidden="false" customHeight="false" outlineLevel="0" collapsed="false">
      <c r="A122" s="5" t="n">
        <v>6</v>
      </c>
      <c r="B122" s="5" t="n">
        <v>1</v>
      </c>
      <c r="C122" s="5" t="n">
        <v>0</v>
      </c>
      <c r="D122" s="5" t="n">
        <v>6</v>
      </c>
      <c r="E122" s="5" t="n">
        <v>2</v>
      </c>
      <c r="F122" s="5" t="n">
        <v>4</v>
      </c>
      <c r="G122" s="5" t="n">
        <v>18</v>
      </c>
      <c r="H122" s="5" t="n">
        <v>0</v>
      </c>
      <c r="I122" s="5" t="n">
        <v>586</v>
      </c>
      <c r="J122" s="5" t="n">
        <v>10</v>
      </c>
      <c r="K122" s="6" t="n">
        <v>58.6</v>
      </c>
      <c r="L122" s="7" t="n">
        <v>58.6</v>
      </c>
      <c r="M122" s="5" t="str">
        <f aca="false">IF(K122="no cation","",IF(L122="","non-candidate",IF(J122&gt;1,"","Y")))</f>
        <v/>
      </c>
      <c r="N122" s="5" t="str">
        <f aca="false">IF(M122="","",IF(B122&gt;0,U122,CONCATENATE("[",IF(M122="","",CONCATENATE("Al",IF(C122+(D122*(1+(C122*3)))&gt;1,VALUE(C122+(D122*(1+(C122*3)))),""),CONCATENATE(IF((E122*(1+(C122*3)))+(C122*H122)&gt;0," O",""),IF((E122*(1+(C122*3)))+(C122*H122)&gt;1,VALUE((E122*(1+(C122*3)))+(C122*H122)),"")),IF(F122=0,"",CONCATENATE("(OH)",IF((F122*(1+(C122*3)))+(C122*(4-H122))&gt;1,VALUE((F122*(1+(C122*3)))+(C122*(4-H122))),""))),IF(G122=0,"",CONCATENATE("(OH2)",IF(G122&gt;1,VALUE(G122),""))))),"]",IF(M122="","",IF(J122&gt;1,(CONCATENATE(VALUE(J122),"+")),"+")))))</f>
        <v/>
      </c>
      <c r="O122" s="5" t="str">
        <f aca="false">IF(B122&gt;0,"",IF(C122=0,CONCATENATE("[",CONCATENATE("Al",IF(D122&gt;1,VALUE(D122),""),IF(E122=0,"",CONCATENATE(" O",IF(E122&gt;1,VALUE(E122),""))),IF(F122=0,"",CONCATENATE("(OH)",IF(F122&gt;1,VALUE(F122),""))),IF(G122=0,"",CONCATENATE("(OH2)",IF(G122&gt;1,VALUE(G122),"")))),"]",IF(J122&gt;1,(CONCATENATE(VALUE(J122),"+")),"+")),CONCATENATE("[",S122,IF(P122&gt;1,VALUE(P122),""),IF((D122*3)&gt;((E122*2)+F122),"+","")," ]",VALUE(4)," ",T122,IF(H122&gt;0,VALUE(H122+1),""),"-"," ")))</f>
        <v/>
      </c>
      <c r="P122" s="5" t="str">
        <f aca="false">IF(C122&lt;1,"",(IF((3*D122)-(2*E122)-F122&gt;0, (3*D122)-(2*E122)-F122, 0)))</f>
        <v/>
      </c>
      <c r="Q122" s="5" t="str">
        <f aca="false">IF(C122&lt;1,"",(27*D122)+(16*(E122+F122+G122))+(F122+(G122*2)))</f>
        <v/>
      </c>
      <c r="R122" s="5" t="str">
        <f aca="false">IF(C122&lt;1,"",27+(16*(H122+(4-H122)))+(4-H122))</f>
        <v/>
      </c>
      <c r="S122" s="5" t="str">
        <f aca="false">CONCATENATE("[",CONCATENATE("Al",IF(D122&gt;1,VALUE(D122),""),IF(E122=0,"",CONCATENATE(" O",IF(E122&gt;1,VALUE(E122),""))),IF(F122=0,"",CONCATENATE("(OH)",IF(F122&gt;1,VALUE(F122),""))),IF(G122=0,"",CONCATENATE("(OH2)",IF(G122&gt;1,VALUE(G122),"")))),"]")</f>
        <v>[Al6 O2(OH)4(OH2)18]</v>
      </c>
      <c r="T122" s="5" t="str">
        <f aca="false">CONCATENATE("[",CONCATENATE("Al",IF(H122=0,"",CONCATENATE("O",IF(H122&gt;1,VALUE(H122),""))),CONCATENATE(IF((4-H122)&gt;0,"(OH)",""),IF((4-H122)&gt;1,VALUE(4-H122),""))),"]")</f>
        <v>[Al(OH)4]</v>
      </c>
      <c r="U122" s="5" t="str">
        <f aca="false">IF(B122&gt;0,IF(M122="","",CONCATENATE("[",IF(M122="","",CONCATENATE("Al",IF(D122&gt;1,VALUE(D122),""),IF(E122=0,"",CONCATENATE(" O",IF(E122&gt;1,VALUE(E122),""))),IF(F122=0,"",CONCATENATE("(OH)",IF(F122&gt;1,VALUE(F122),""))),IF(G122=0,"",CONCATENATE("(OH2)",IF(G122&gt;1,VALUE(G122),""))))),"]",IF(M122="","",IF(J122&gt;1,(CONCATENATE(VALUE(J122),"+")),"+")))),"")</f>
        <v/>
      </c>
    </row>
    <row r="123" s="4" customFormat="true" ht="14.05" hidden="false" customHeight="false" outlineLevel="0" collapsed="false">
      <c r="A123" s="5" t="n">
        <v>6</v>
      </c>
      <c r="B123" s="5" t="n">
        <v>1</v>
      </c>
      <c r="C123" s="5" t="n">
        <v>0</v>
      </c>
      <c r="D123" s="5" t="n">
        <v>6</v>
      </c>
      <c r="E123" s="5" t="n">
        <v>4</v>
      </c>
      <c r="F123" s="5" t="n">
        <v>0</v>
      </c>
      <c r="G123" s="5" t="n">
        <v>20</v>
      </c>
      <c r="H123" s="5" t="n">
        <v>0</v>
      </c>
      <c r="I123" s="5" t="n">
        <v>586</v>
      </c>
      <c r="J123" s="5" t="n">
        <v>10</v>
      </c>
      <c r="K123" s="6" t="n">
        <v>58.6</v>
      </c>
      <c r="L123" s="7" t="n">
        <v>58.6</v>
      </c>
      <c r="M123" s="5" t="str">
        <f aca="false">IF(K123="no cation","",IF(L123="","non-candidate",IF(J123&gt;1,"","Y")))</f>
        <v/>
      </c>
      <c r="N123" s="5" t="str">
        <f aca="false">IF(M123="","",IF(B123&gt;0,U123,CONCATENATE("[",IF(M123="","",CONCATENATE("Al",IF(C123+(D123*(1+(C123*3)))&gt;1,VALUE(C123+(D123*(1+(C123*3)))),""),CONCATENATE(IF((E123*(1+(C123*3)))+(C123*H123)&gt;0," O",""),IF((E123*(1+(C123*3)))+(C123*H123)&gt;1,VALUE((E123*(1+(C123*3)))+(C123*H123)),"")),IF(F123=0,"",CONCATENATE("(OH)",IF((F123*(1+(C123*3)))+(C123*(4-H123))&gt;1,VALUE((F123*(1+(C123*3)))+(C123*(4-H123))),""))),IF(G123=0,"",CONCATENATE("(OH2)",IF(G123&gt;1,VALUE(G123),""))))),"]",IF(M123="","",IF(J123&gt;1,(CONCATENATE(VALUE(J123),"+")),"+")))))</f>
        <v/>
      </c>
      <c r="O123" s="5" t="str">
        <f aca="false">IF(B123&gt;0,"",IF(C123=0,CONCATENATE("[",CONCATENATE("Al",IF(D123&gt;1,VALUE(D123),""),IF(E123=0,"",CONCATENATE(" O",IF(E123&gt;1,VALUE(E123),""))),IF(F123=0,"",CONCATENATE("(OH)",IF(F123&gt;1,VALUE(F123),""))),IF(G123=0,"",CONCATENATE("(OH2)",IF(G123&gt;1,VALUE(G123),"")))),"]",IF(J123&gt;1,(CONCATENATE(VALUE(J123),"+")),"+")),CONCATENATE("[",S123,IF(P123&gt;1,VALUE(P123),""),IF((D123*3)&gt;((E123*2)+F123),"+","")," ]",VALUE(4)," ",T123,IF(H123&gt;0,VALUE(H123+1),""),"-"," ")))</f>
        <v/>
      </c>
      <c r="P123" s="5" t="str">
        <f aca="false">IF(C123&lt;1,"",(IF((3*D123)-(2*E123)-F123&gt;0, (3*D123)-(2*E123)-F123, 0)))</f>
        <v/>
      </c>
      <c r="Q123" s="5" t="str">
        <f aca="false">IF(C123&lt;1,"",(27*D123)+(16*(E123+F123+G123))+(F123+(G123*2)))</f>
        <v/>
      </c>
      <c r="R123" s="5" t="str">
        <f aca="false">IF(C123&lt;1,"",27+(16*(H123+(4-H123)))+(4-H123))</f>
        <v/>
      </c>
      <c r="S123" s="5" t="str">
        <f aca="false">CONCATENATE("[",CONCATENATE("Al",IF(D123&gt;1,VALUE(D123),""),IF(E123=0,"",CONCATENATE(" O",IF(E123&gt;1,VALUE(E123),""))),IF(F123=0,"",CONCATENATE("(OH)",IF(F123&gt;1,VALUE(F123),""))),IF(G123=0,"",CONCATENATE("(OH2)",IF(G123&gt;1,VALUE(G123),"")))),"]")</f>
        <v>[Al6 O4(OH2)20]</v>
      </c>
      <c r="T123" s="5" t="str">
        <f aca="false">CONCATENATE("[",CONCATENATE("Al",IF(H123=0,"",CONCATENATE("O",IF(H123&gt;1,VALUE(H123),""))),CONCATENATE(IF((4-H123)&gt;0,"(OH)",""),IF((4-H123)&gt;1,VALUE(4-H123),""))),"]")</f>
        <v>[Al(OH)4]</v>
      </c>
      <c r="U123" s="5" t="str">
        <f aca="false">IF(B123&gt;0,IF(M123="","",CONCATENATE("[",IF(M123="","",CONCATENATE("Al",IF(D123&gt;1,VALUE(D123),""),IF(E123=0,"",CONCATENATE(" O",IF(E123&gt;1,VALUE(E123),""))),IF(F123=0,"",CONCATENATE("(OH)",IF(F123&gt;1,VALUE(F123),""))),IF(G123=0,"",CONCATENATE("(OH2)",IF(G123&gt;1,VALUE(G123),""))))),"]",IF(M123="","",IF(J123&gt;1,(CONCATENATE(VALUE(J123),"+")),"+")))),"")</f>
        <v/>
      </c>
    </row>
    <row r="124" s="4" customFormat="true" ht="14.05" hidden="false" customHeight="false" outlineLevel="0" collapsed="false">
      <c r="A124" s="5" t="n">
        <v>6</v>
      </c>
      <c r="B124" s="5" t="n">
        <v>0</v>
      </c>
      <c r="C124" s="5" t="n">
        <v>0</v>
      </c>
      <c r="D124" s="5" t="n">
        <v>4</v>
      </c>
      <c r="E124" s="5" t="n">
        <v>0</v>
      </c>
      <c r="F124" s="5" t="n">
        <v>5</v>
      </c>
      <c r="G124" s="5" t="n">
        <v>13</v>
      </c>
      <c r="H124" s="5" t="n">
        <v>0</v>
      </c>
      <c r="I124" s="5" t="n">
        <v>427</v>
      </c>
      <c r="J124" s="5" t="n">
        <v>7</v>
      </c>
      <c r="K124" s="6" t="n">
        <v>61</v>
      </c>
      <c r="L124" s="7" t="n">
        <v>61</v>
      </c>
      <c r="M124" s="5" t="str">
        <f aca="false">IF(K124="no cation","",IF(L124="","non-candidate",IF(J124&gt;1,"","Y")))</f>
        <v/>
      </c>
      <c r="N124" s="5" t="str">
        <f aca="false">IF(M124="","",IF(B124&gt;0,U124,CONCATENATE("[",IF(M124="","",CONCATENATE("Al",IF(C124+(D124*(1+(C124*3)))&gt;1,VALUE(C124+(D124*(1+(C124*3)))),""),CONCATENATE(IF((E124*(1+(C124*3)))+(C124*H124)&gt;0," O",""),IF((E124*(1+(C124*3)))+(C124*H124)&gt;1,VALUE((E124*(1+(C124*3)))+(C124*H124)),"")),IF(F124=0,"",CONCATENATE("(OH)",IF((F124*(1+(C124*3)))+(C124*(4-H124))&gt;1,VALUE((F124*(1+(C124*3)))+(C124*(4-H124))),""))),IF(G124=0,"",CONCATENATE("(OH2)",IF(G124&gt;1,VALUE(G124),""))))),"]",IF(M124="","",IF(J124&gt;1,(CONCATENATE(VALUE(J124),"+")),"+")))))</f>
        <v/>
      </c>
      <c r="O124" s="5" t="str">
        <f aca="false">IF(B124&gt;0,"",IF(C124=0,CONCATENATE("[",CONCATENATE("Al",IF(D124&gt;1,VALUE(D124),""),IF(E124=0,"",CONCATENATE(" O",IF(E124&gt;1,VALUE(E124),""))),IF(F124=0,"",CONCATENATE("(OH)",IF(F124&gt;1,VALUE(F124),""))),IF(G124=0,"",CONCATENATE("(OH2)",IF(G124&gt;1,VALUE(G124),"")))),"]",IF(J124&gt;1,(CONCATENATE(VALUE(J124),"+")),"+")),CONCATENATE("[",S124,IF(P124&gt;1,VALUE(P124),""),IF((D124*3)&gt;((E124*2)+F124),"+","")," ]",VALUE(4)," ",T124,IF(H124&gt;0,VALUE(H124+1),""),"-"," ")))</f>
        <v>[Al4(OH)5(OH2)13]7+</v>
      </c>
      <c r="P124" s="5" t="str">
        <f aca="false">IF(C124&lt;1,"",(IF((3*D124)-(2*E124)-F124&gt;0, (3*D124)-(2*E124)-F124, 0)))</f>
        <v/>
      </c>
      <c r="Q124" s="5" t="str">
        <f aca="false">IF(C124&lt;1,"",(27*D124)+(16*(E124+F124+G124))+(F124+(G124*2)))</f>
        <v/>
      </c>
      <c r="R124" s="5" t="str">
        <f aca="false">IF(C124&lt;1,"",27+(16*(H124+(4-H124)))+(4-H124))</f>
        <v/>
      </c>
      <c r="S124" s="5" t="str">
        <f aca="false">CONCATENATE("[",CONCATENATE("Al",IF(D124&gt;1,VALUE(D124),""),IF(E124=0,"",CONCATENATE(" O",IF(E124&gt;1,VALUE(E124),""))),IF(F124=0,"",CONCATENATE("(OH)",IF(F124&gt;1,VALUE(F124),""))),IF(G124=0,"",CONCATENATE("(OH2)",IF(G124&gt;1,VALUE(G124),"")))),"]")</f>
        <v>[Al4(OH)5(OH2)13]</v>
      </c>
      <c r="T124" s="5" t="str">
        <f aca="false">CONCATENATE("[",CONCATENATE("Al",IF(H124=0,"",CONCATENATE("O",IF(H124&gt;1,VALUE(H124),""))),CONCATENATE(IF((4-H124)&gt;0,"(OH)",""),IF((4-H124)&gt;1,VALUE(4-H124),""))),"]")</f>
        <v>[Al(OH)4]</v>
      </c>
      <c r="U124" s="5" t="str">
        <f aca="false">IF(B124&gt;0,IF(M124="","",CONCATENATE("[",IF(M124="","",CONCATENATE("Al",IF(D124&gt;1,VALUE(D124),""),IF(E124=0,"",CONCATENATE(" O",IF(E124&gt;1,VALUE(E124),""))),IF(F124=0,"",CONCATENATE("(OH)",IF(F124&gt;1,VALUE(F124),""))),IF(G124=0,"",CONCATENATE("(OH2)",IF(G124&gt;1,VALUE(G124),""))))),"]",IF(M124="","",IF(J124&gt;1,(CONCATENATE(VALUE(J124),"+")),"+")))),"")</f>
        <v/>
      </c>
    </row>
    <row r="125" s="4" customFormat="true" ht="14.05" hidden="false" customHeight="false" outlineLevel="0" collapsed="false">
      <c r="A125" s="5" t="n">
        <v>6</v>
      </c>
      <c r="B125" s="5" t="n">
        <v>0</v>
      </c>
      <c r="C125" s="5" t="n">
        <v>0</v>
      </c>
      <c r="D125" s="5" t="n">
        <v>6</v>
      </c>
      <c r="E125" s="5" t="n">
        <v>0</v>
      </c>
      <c r="F125" s="5" t="n">
        <v>8</v>
      </c>
      <c r="G125" s="5" t="n">
        <v>18</v>
      </c>
      <c r="H125" s="5" t="n">
        <v>0</v>
      </c>
      <c r="I125" s="5" t="n">
        <v>622</v>
      </c>
      <c r="J125" s="5" t="n">
        <v>10</v>
      </c>
      <c r="K125" s="6" t="n">
        <v>62.2</v>
      </c>
      <c r="L125" s="7" t="n">
        <v>62.2</v>
      </c>
      <c r="M125" s="5" t="str">
        <f aca="false">IF(K125="no cation","",IF(L125="","non-candidate",IF(J125&gt;1,"","Y")))</f>
        <v/>
      </c>
      <c r="N125" s="5" t="str">
        <f aca="false">IF(M125="","",IF(B125&gt;0,U125,CONCATENATE("[",IF(M125="","",CONCATENATE("Al",IF(C125+(D125*(1+(C125*3)))&gt;1,VALUE(C125+(D125*(1+(C125*3)))),""),CONCATENATE(IF((E125*(1+(C125*3)))+(C125*H125)&gt;0," O",""),IF((E125*(1+(C125*3)))+(C125*H125)&gt;1,VALUE((E125*(1+(C125*3)))+(C125*H125)),"")),IF(F125=0,"",CONCATENATE("(OH)",IF((F125*(1+(C125*3)))+(C125*(4-H125))&gt;1,VALUE((F125*(1+(C125*3)))+(C125*(4-H125))),""))),IF(G125=0,"",CONCATENATE("(OH2)",IF(G125&gt;1,VALUE(G125),""))))),"]",IF(M125="","",IF(J125&gt;1,(CONCATENATE(VALUE(J125),"+")),"+")))))</f>
        <v/>
      </c>
      <c r="O125" s="5" t="str">
        <f aca="false">IF(B125&gt;0,"",IF(C125=0,CONCATENATE("[",CONCATENATE("Al",IF(D125&gt;1,VALUE(D125),""),IF(E125=0,"",CONCATENATE(" O",IF(E125&gt;1,VALUE(E125),""))),IF(F125=0,"",CONCATENATE("(OH)",IF(F125&gt;1,VALUE(F125),""))),IF(G125=0,"",CONCATENATE("(OH2)",IF(G125&gt;1,VALUE(G125),"")))),"]",IF(J125&gt;1,(CONCATENATE(VALUE(J125),"+")),"+")),CONCATENATE("[",S125,IF(P125&gt;1,VALUE(P125),""),IF((D125*3)&gt;((E125*2)+F125),"+","")," ]",VALUE(4)," ",T125,IF(H125&gt;0,VALUE(H125+1),""),"-"," ")))</f>
        <v>[Al6(OH)8(OH2)18]10+</v>
      </c>
      <c r="P125" s="5" t="str">
        <f aca="false">IF(C125&lt;1,"",(IF((3*D125)-(2*E125)-F125&gt;0, (3*D125)-(2*E125)-F125, 0)))</f>
        <v/>
      </c>
      <c r="Q125" s="5" t="str">
        <f aca="false">IF(C125&lt;1,"",(27*D125)+(16*(E125+F125+G125))+(F125+(G125*2)))</f>
        <v/>
      </c>
      <c r="R125" s="5" t="str">
        <f aca="false">IF(C125&lt;1,"",27+(16*(H125+(4-H125)))+(4-H125))</f>
        <v/>
      </c>
      <c r="S125" s="5" t="str">
        <f aca="false">CONCATENATE("[",CONCATENATE("Al",IF(D125&gt;1,VALUE(D125),""),IF(E125=0,"",CONCATENATE(" O",IF(E125&gt;1,VALUE(E125),""))),IF(F125=0,"",CONCATENATE("(OH)",IF(F125&gt;1,VALUE(F125),""))),IF(G125=0,"",CONCATENATE("(OH2)",IF(G125&gt;1,VALUE(G125),"")))),"]")</f>
        <v>[Al6(OH)8(OH2)18]</v>
      </c>
      <c r="T125" s="5" t="str">
        <f aca="false">CONCATENATE("[",CONCATENATE("Al",IF(H125=0,"",CONCATENATE("O",IF(H125&gt;1,VALUE(H125),""))),CONCATENATE(IF((4-H125)&gt;0,"(OH)",""),IF((4-H125)&gt;1,VALUE(4-H125),""))),"]")</f>
        <v>[Al(OH)4]</v>
      </c>
      <c r="U125" s="5" t="str">
        <f aca="false">IF(B125&gt;0,IF(M125="","",CONCATENATE("[",IF(M125="","",CONCATENATE("Al",IF(D125&gt;1,VALUE(D125),""),IF(E125=0,"",CONCATENATE(" O",IF(E125&gt;1,VALUE(E125),""))),IF(F125=0,"",CONCATENATE("(OH)",IF(F125&gt;1,VALUE(F125),""))),IF(G125=0,"",CONCATENATE("(OH2)",IF(G125&gt;1,VALUE(G125),""))))),"]",IF(M125="","",IF(J125&gt;1,(CONCATENATE(VALUE(J125),"+")),"+")))),"")</f>
        <v/>
      </c>
    </row>
    <row r="126" s="4" customFormat="true" ht="14.05" hidden="false" customHeight="false" outlineLevel="0" collapsed="false">
      <c r="A126" s="5" t="n">
        <v>6</v>
      </c>
      <c r="B126" s="5" t="n">
        <v>0</v>
      </c>
      <c r="C126" s="5" t="n">
        <v>0</v>
      </c>
      <c r="D126" s="5" t="n">
        <v>6</v>
      </c>
      <c r="E126" s="5" t="n">
        <v>2</v>
      </c>
      <c r="F126" s="5" t="n">
        <v>4</v>
      </c>
      <c r="G126" s="5" t="n">
        <v>20</v>
      </c>
      <c r="H126" s="5" t="n">
        <v>0</v>
      </c>
      <c r="I126" s="5" t="n">
        <v>622</v>
      </c>
      <c r="J126" s="5" t="n">
        <v>10</v>
      </c>
      <c r="K126" s="6" t="n">
        <v>62.2</v>
      </c>
      <c r="L126" s="7" t="n">
        <v>62.2</v>
      </c>
      <c r="M126" s="5" t="str">
        <f aca="false">IF(K126="no cation","",IF(L126="","non-candidate",IF(J126&gt;1,"","Y")))</f>
        <v/>
      </c>
      <c r="N126" s="5" t="str">
        <f aca="false">IF(M126="","",IF(B126&gt;0,U126,CONCATENATE("[",IF(M126="","",CONCATENATE("Al",IF(C126+(D126*(1+(C126*3)))&gt;1,VALUE(C126+(D126*(1+(C126*3)))),""),CONCATENATE(IF((E126*(1+(C126*3)))+(C126*H126)&gt;0," O",""),IF((E126*(1+(C126*3)))+(C126*H126)&gt;1,VALUE((E126*(1+(C126*3)))+(C126*H126)),"")),IF(F126=0,"",CONCATENATE("(OH)",IF((F126*(1+(C126*3)))+(C126*(4-H126))&gt;1,VALUE((F126*(1+(C126*3)))+(C126*(4-H126))),""))),IF(G126=0,"",CONCATENATE("(OH2)",IF(G126&gt;1,VALUE(G126),""))))),"]",IF(M126="","",IF(J126&gt;1,(CONCATENATE(VALUE(J126),"+")),"+")))))</f>
        <v/>
      </c>
      <c r="O126" s="5" t="str">
        <f aca="false">IF(B126&gt;0,"",IF(C126=0,CONCATENATE("[",CONCATENATE("Al",IF(D126&gt;1,VALUE(D126),""),IF(E126=0,"",CONCATENATE(" O",IF(E126&gt;1,VALUE(E126),""))),IF(F126=0,"",CONCATENATE("(OH)",IF(F126&gt;1,VALUE(F126),""))),IF(G126=0,"",CONCATENATE("(OH2)",IF(G126&gt;1,VALUE(G126),"")))),"]",IF(J126&gt;1,(CONCATENATE(VALUE(J126),"+")),"+")),CONCATENATE("[",S126,IF(P126&gt;1,VALUE(P126),""),IF((D126*3)&gt;((E126*2)+F126),"+","")," ]",VALUE(4)," ",T126,IF(H126&gt;0,VALUE(H126+1),""),"-"," ")))</f>
        <v>[Al6 O2(OH)4(OH2)20]10+</v>
      </c>
      <c r="P126" s="5" t="str">
        <f aca="false">IF(C126&lt;1,"",(IF((3*D126)-(2*E126)-F126&gt;0, (3*D126)-(2*E126)-F126, 0)))</f>
        <v/>
      </c>
      <c r="Q126" s="5" t="str">
        <f aca="false">IF(C126&lt;1,"",(27*D126)+(16*(E126+F126+G126))+(F126+(G126*2)))</f>
        <v/>
      </c>
      <c r="R126" s="5" t="str">
        <f aca="false">IF(C126&lt;1,"",27+(16*(H126+(4-H126)))+(4-H126))</f>
        <v/>
      </c>
      <c r="S126" s="5" t="str">
        <f aca="false">CONCATENATE("[",CONCATENATE("Al",IF(D126&gt;1,VALUE(D126),""),IF(E126=0,"",CONCATENATE(" O",IF(E126&gt;1,VALUE(E126),""))),IF(F126=0,"",CONCATENATE("(OH)",IF(F126&gt;1,VALUE(F126),""))),IF(G126=0,"",CONCATENATE("(OH2)",IF(G126&gt;1,VALUE(G126),"")))),"]")</f>
        <v>[Al6 O2(OH)4(OH2)20]</v>
      </c>
      <c r="T126" s="5" t="str">
        <f aca="false">CONCATENATE("[",CONCATENATE("Al",IF(H126=0,"",CONCATENATE("O",IF(H126&gt;1,VALUE(H126),""))),CONCATENATE(IF((4-H126)&gt;0,"(OH)",""),IF((4-H126)&gt;1,VALUE(4-H126),""))),"]")</f>
        <v>[Al(OH)4]</v>
      </c>
      <c r="U126" s="5" t="str">
        <f aca="false">IF(B126&gt;0,IF(M126="","",CONCATENATE("[",IF(M126="","",CONCATENATE("Al",IF(D126&gt;1,VALUE(D126),""),IF(E126=0,"",CONCATENATE(" O",IF(E126&gt;1,VALUE(E126),""))),IF(F126=0,"",CONCATENATE("(OH)",IF(F126&gt;1,VALUE(F126),""))),IF(G126=0,"",CONCATENATE("(OH2)",IF(G126&gt;1,VALUE(G126),""))))),"]",IF(M126="","",IF(J126&gt;1,(CONCATENATE(VALUE(J126),"+")),"+")))),"")</f>
        <v/>
      </c>
    </row>
    <row r="127" s="4" customFormat="true" ht="14.05" hidden="false" customHeight="false" outlineLevel="0" collapsed="false">
      <c r="A127" s="5" t="n">
        <v>6</v>
      </c>
      <c r="B127" s="5" t="n">
        <v>0</v>
      </c>
      <c r="C127" s="5" t="n">
        <v>0</v>
      </c>
      <c r="D127" s="5" t="n">
        <v>6</v>
      </c>
      <c r="E127" s="5" t="n">
        <v>4</v>
      </c>
      <c r="F127" s="5" t="n">
        <v>0</v>
      </c>
      <c r="G127" s="5" t="n">
        <v>22</v>
      </c>
      <c r="H127" s="5" t="n">
        <v>0</v>
      </c>
      <c r="I127" s="5" t="n">
        <v>622</v>
      </c>
      <c r="J127" s="5" t="n">
        <v>10</v>
      </c>
      <c r="K127" s="6" t="n">
        <v>62.2</v>
      </c>
      <c r="L127" s="7" t="n">
        <v>62.2</v>
      </c>
      <c r="M127" s="5" t="str">
        <f aca="false">IF(K127="no cation","",IF(L127="","non-candidate",IF(J127&gt;1,"","Y")))</f>
        <v/>
      </c>
      <c r="N127" s="5" t="str">
        <f aca="false">IF(M127="","",IF(B127&gt;0,U127,CONCATENATE("[",IF(M127="","",CONCATENATE("Al",IF(C127+(D127*(1+(C127*3)))&gt;1,VALUE(C127+(D127*(1+(C127*3)))),""),CONCATENATE(IF((E127*(1+(C127*3)))+(C127*H127)&gt;0," O",""),IF((E127*(1+(C127*3)))+(C127*H127)&gt;1,VALUE((E127*(1+(C127*3)))+(C127*H127)),"")),IF(F127=0,"",CONCATENATE("(OH)",IF((F127*(1+(C127*3)))+(C127*(4-H127))&gt;1,VALUE((F127*(1+(C127*3)))+(C127*(4-H127))),""))),IF(G127=0,"",CONCATENATE("(OH2)",IF(G127&gt;1,VALUE(G127),""))))),"]",IF(M127="","",IF(J127&gt;1,(CONCATENATE(VALUE(J127),"+")),"+")))))</f>
        <v/>
      </c>
      <c r="O127" s="5" t="str">
        <f aca="false">IF(B127&gt;0,"",IF(C127=0,CONCATENATE("[",CONCATENATE("Al",IF(D127&gt;1,VALUE(D127),""),IF(E127=0,"",CONCATENATE(" O",IF(E127&gt;1,VALUE(E127),""))),IF(F127=0,"",CONCATENATE("(OH)",IF(F127&gt;1,VALUE(F127),""))),IF(G127=0,"",CONCATENATE("(OH2)",IF(G127&gt;1,VALUE(G127),"")))),"]",IF(J127&gt;1,(CONCATENATE(VALUE(J127),"+")),"+")),CONCATENATE("[",S127,IF(P127&gt;1,VALUE(P127),""),IF((D127*3)&gt;((E127*2)+F127),"+","")," ]",VALUE(4)," ",T127,IF(H127&gt;0,VALUE(H127+1),""),"-"," ")))</f>
        <v>[Al6 O4(OH2)22]10+</v>
      </c>
      <c r="P127" s="5" t="str">
        <f aca="false">IF(C127&lt;1,"",(IF((3*D127)-(2*E127)-F127&gt;0, (3*D127)-(2*E127)-F127, 0)))</f>
        <v/>
      </c>
      <c r="Q127" s="5" t="str">
        <f aca="false">IF(C127&lt;1,"",(27*D127)+(16*(E127+F127+G127))+(F127+(G127*2)))</f>
        <v/>
      </c>
      <c r="R127" s="5" t="str">
        <f aca="false">IF(C127&lt;1,"",27+(16*(H127+(4-H127)))+(4-H127))</f>
        <v/>
      </c>
      <c r="S127" s="5" t="str">
        <f aca="false">CONCATENATE("[",CONCATENATE("Al",IF(D127&gt;1,VALUE(D127),""),IF(E127=0,"",CONCATENATE(" O",IF(E127&gt;1,VALUE(E127),""))),IF(F127=0,"",CONCATENATE("(OH)",IF(F127&gt;1,VALUE(F127),""))),IF(G127=0,"",CONCATENATE("(OH2)",IF(G127&gt;1,VALUE(G127),"")))),"]")</f>
        <v>[Al6 O4(OH2)22]</v>
      </c>
      <c r="T127" s="5" t="str">
        <f aca="false">CONCATENATE("[",CONCATENATE("Al",IF(H127=0,"",CONCATENATE("O",IF(H127&gt;1,VALUE(H127),""))),CONCATENATE(IF((4-H127)&gt;0,"(OH)",""),IF((4-H127)&gt;1,VALUE(4-H127),""))),"]")</f>
        <v>[Al(OH)4]</v>
      </c>
      <c r="U127" s="5" t="str">
        <f aca="false">IF(B127&gt;0,IF(M127="","",CONCATENATE("[",IF(M127="","",CONCATENATE("Al",IF(D127&gt;1,VALUE(D127),""),IF(E127=0,"",CONCATENATE(" O",IF(E127&gt;1,VALUE(E127),""))),IF(F127=0,"",CONCATENATE("(OH)",IF(F127&gt;1,VALUE(F127),""))),IF(G127=0,"",CONCATENATE("(OH2)",IF(G127&gt;1,VALUE(G127),""))))),"]",IF(M127="","",IF(J127&gt;1,(CONCATENATE(VALUE(J127),"+")),"+")))),"")</f>
        <v/>
      </c>
    </row>
    <row r="128" s="4" customFormat="true" ht="14.05" hidden="false" customHeight="false" outlineLevel="0" collapsed="false">
      <c r="A128" s="5" t="n">
        <v>6</v>
      </c>
      <c r="B128" s="5" t="n">
        <v>0</v>
      </c>
      <c r="C128" s="5" t="n">
        <v>0</v>
      </c>
      <c r="D128" s="5" t="n">
        <v>5</v>
      </c>
      <c r="E128" s="5" t="n">
        <v>0</v>
      </c>
      <c r="F128" s="5" t="n">
        <v>7</v>
      </c>
      <c r="G128" s="5" t="n">
        <v>15</v>
      </c>
      <c r="H128" s="5" t="n">
        <v>0</v>
      </c>
      <c r="I128" s="5" t="n">
        <v>524</v>
      </c>
      <c r="J128" s="5" t="n">
        <v>8</v>
      </c>
      <c r="K128" s="6" t="n">
        <v>65.5</v>
      </c>
      <c r="L128" s="7" t="n">
        <v>65.5</v>
      </c>
      <c r="M128" s="5" t="str">
        <f aca="false">IF(K128="no cation","",IF(L128="","non-candidate",IF(J128&gt;1,"","Y")))</f>
        <v/>
      </c>
      <c r="N128" s="5" t="str">
        <f aca="false">IF(M128="","",IF(B128&gt;0,U128,CONCATENATE("[",IF(M128="","",CONCATENATE("Al",IF(C128+(D128*(1+(C128*3)))&gt;1,VALUE(C128+(D128*(1+(C128*3)))),""),CONCATENATE(IF((E128*(1+(C128*3)))+(C128*H128)&gt;0," O",""),IF((E128*(1+(C128*3)))+(C128*H128)&gt;1,VALUE((E128*(1+(C128*3)))+(C128*H128)),"")),IF(F128=0,"",CONCATENATE("(OH)",IF((F128*(1+(C128*3)))+(C128*(4-H128))&gt;1,VALUE((F128*(1+(C128*3)))+(C128*(4-H128))),""))),IF(G128=0,"",CONCATENATE("(OH2)",IF(G128&gt;1,VALUE(G128),""))))),"]",IF(M128="","",IF(J128&gt;1,(CONCATENATE(VALUE(J128),"+")),"+")))))</f>
        <v/>
      </c>
      <c r="O128" s="5" t="str">
        <f aca="false">IF(B128&gt;0,"",IF(C128=0,CONCATENATE("[",CONCATENATE("Al",IF(D128&gt;1,VALUE(D128),""),IF(E128=0,"",CONCATENATE(" O",IF(E128&gt;1,VALUE(E128),""))),IF(F128=0,"",CONCATENATE("(OH)",IF(F128&gt;1,VALUE(F128),""))),IF(G128=0,"",CONCATENATE("(OH2)",IF(G128&gt;1,VALUE(G128),"")))),"]",IF(J128&gt;1,(CONCATENATE(VALUE(J128),"+")),"+")),CONCATENATE("[",S128,IF(P128&gt;1,VALUE(P128),""),IF((D128*3)&gt;((E128*2)+F128),"+","")," ]",VALUE(4)," ",T128,IF(H128&gt;0,VALUE(H128+1),""),"-"," ")))</f>
        <v>[Al5(OH)7(OH2)15]8+</v>
      </c>
      <c r="P128" s="5" t="str">
        <f aca="false">IF(C128&lt;1,"",(IF((3*D128)-(2*E128)-F128&gt;0, (3*D128)-(2*E128)-F128, 0)))</f>
        <v/>
      </c>
      <c r="Q128" s="5" t="str">
        <f aca="false">IF(C128&lt;1,"",(27*D128)+(16*(E128+F128+G128))+(F128+(G128*2)))</f>
        <v/>
      </c>
      <c r="R128" s="5" t="str">
        <f aca="false">IF(C128&lt;1,"",27+(16*(H128+(4-H128)))+(4-H128))</f>
        <v/>
      </c>
      <c r="S128" s="5" t="str">
        <f aca="false">CONCATENATE("[",CONCATENATE("Al",IF(D128&gt;1,VALUE(D128),""),IF(E128=0,"",CONCATENATE(" O",IF(E128&gt;1,VALUE(E128),""))),IF(F128=0,"",CONCATENATE("(OH)",IF(F128&gt;1,VALUE(F128),""))),IF(G128=0,"",CONCATENATE("(OH2)",IF(G128&gt;1,VALUE(G128),"")))),"]")</f>
        <v>[Al5(OH)7(OH2)15]</v>
      </c>
      <c r="T128" s="5" t="str">
        <f aca="false">CONCATENATE("[",CONCATENATE("Al",IF(H128=0,"",CONCATENATE("O",IF(H128&gt;1,VALUE(H128),""))),CONCATENATE(IF((4-H128)&gt;0,"(OH)",""),IF((4-H128)&gt;1,VALUE(4-H128),""))),"]")</f>
        <v>[Al(OH)4]</v>
      </c>
      <c r="U128" s="5" t="str">
        <f aca="false">IF(B128&gt;0,IF(M128="","",CONCATENATE("[",IF(M128="","",CONCATENATE("Al",IF(D128&gt;1,VALUE(D128),""),IF(E128=0,"",CONCATENATE(" O",IF(E128&gt;1,VALUE(E128),""))),IF(F128=0,"",CONCATENATE("(OH)",IF(F128&gt;1,VALUE(F128),""))),IF(G128=0,"",CONCATENATE("(OH2)",IF(G128&gt;1,VALUE(G128),""))))),"]",IF(M128="","",IF(J128&gt;1,(CONCATENATE(VALUE(J128),"+")),"+")))),"")</f>
        <v/>
      </c>
    </row>
    <row r="129" s="4" customFormat="true" ht="14.05" hidden="false" customHeight="false" outlineLevel="0" collapsed="false">
      <c r="A129" s="5" t="n">
        <v>6</v>
      </c>
      <c r="B129" s="5" t="n">
        <v>0</v>
      </c>
      <c r="C129" s="5" t="n">
        <v>0</v>
      </c>
      <c r="D129" s="5" t="n">
        <v>5</v>
      </c>
      <c r="E129" s="5" t="n">
        <v>2</v>
      </c>
      <c r="F129" s="5" t="n">
        <v>3</v>
      </c>
      <c r="G129" s="5" t="n">
        <v>17</v>
      </c>
      <c r="H129" s="5" t="n">
        <v>0</v>
      </c>
      <c r="I129" s="5" t="n">
        <v>524</v>
      </c>
      <c r="J129" s="5" t="n">
        <v>8</v>
      </c>
      <c r="K129" s="6" t="n">
        <v>65.5</v>
      </c>
      <c r="L129" s="7" t="n">
        <v>65.5</v>
      </c>
      <c r="M129" s="5" t="str">
        <f aca="false">IF(K129="no cation","",IF(L129="","non-candidate",IF(J129&gt;1,"","Y")))</f>
        <v/>
      </c>
      <c r="N129" s="5" t="str">
        <f aca="false">IF(M129="","",IF(B129&gt;0,U129,CONCATENATE("[",IF(M129="","",CONCATENATE("Al",IF(C129+(D129*(1+(C129*3)))&gt;1,VALUE(C129+(D129*(1+(C129*3)))),""),CONCATENATE(IF((E129*(1+(C129*3)))+(C129*H129)&gt;0," O",""),IF((E129*(1+(C129*3)))+(C129*H129)&gt;1,VALUE((E129*(1+(C129*3)))+(C129*H129)),"")),IF(F129=0,"",CONCATENATE("(OH)",IF((F129*(1+(C129*3)))+(C129*(4-H129))&gt;1,VALUE((F129*(1+(C129*3)))+(C129*(4-H129))),""))),IF(G129=0,"",CONCATENATE("(OH2)",IF(G129&gt;1,VALUE(G129),""))))),"]",IF(M129="","",IF(J129&gt;1,(CONCATENATE(VALUE(J129),"+")),"+")))))</f>
        <v/>
      </c>
      <c r="O129" s="5" t="str">
        <f aca="false">IF(B129&gt;0,"",IF(C129=0,CONCATENATE("[",CONCATENATE("Al",IF(D129&gt;1,VALUE(D129),""),IF(E129=0,"",CONCATENATE(" O",IF(E129&gt;1,VALUE(E129),""))),IF(F129=0,"",CONCATENATE("(OH)",IF(F129&gt;1,VALUE(F129),""))),IF(G129=0,"",CONCATENATE("(OH2)",IF(G129&gt;1,VALUE(G129),"")))),"]",IF(J129&gt;1,(CONCATENATE(VALUE(J129),"+")),"+")),CONCATENATE("[",S129,IF(P129&gt;1,VALUE(P129),""),IF((D129*3)&gt;((E129*2)+F129),"+","")," ]",VALUE(4)," ",T129,IF(H129&gt;0,VALUE(H129+1),""),"-"," ")))</f>
        <v>[Al5 O2(OH)3(OH2)17]8+</v>
      </c>
      <c r="P129" s="5" t="str">
        <f aca="false">IF(C129&lt;1,"",(IF((3*D129)-(2*E129)-F129&gt;0, (3*D129)-(2*E129)-F129, 0)))</f>
        <v/>
      </c>
      <c r="Q129" s="5" t="str">
        <f aca="false">IF(C129&lt;1,"",(27*D129)+(16*(E129+F129+G129))+(F129+(G129*2)))</f>
        <v/>
      </c>
      <c r="R129" s="5" t="str">
        <f aca="false">IF(C129&lt;1,"",27+(16*(H129+(4-H129)))+(4-H129))</f>
        <v/>
      </c>
      <c r="S129" s="5" t="str">
        <f aca="false">CONCATENATE("[",CONCATENATE("Al",IF(D129&gt;1,VALUE(D129),""),IF(E129=0,"",CONCATENATE(" O",IF(E129&gt;1,VALUE(E129),""))),IF(F129=0,"",CONCATENATE("(OH)",IF(F129&gt;1,VALUE(F129),""))),IF(G129=0,"",CONCATENATE("(OH2)",IF(G129&gt;1,VALUE(G129),"")))),"]")</f>
        <v>[Al5 O2(OH)3(OH2)17]</v>
      </c>
      <c r="T129" s="5" t="str">
        <f aca="false">CONCATENATE("[",CONCATENATE("Al",IF(H129=0,"",CONCATENATE("O",IF(H129&gt;1,VALUE(H129),""))),CONCATENATE(IF((4-H129)&gt;0,"(OH)",""),IF((4-H129)&gt;1,VALUE(4-H129),""))),"]")</f>
        <v>[Al(OH)4]</v>
      </c>
      <c r="U129" s="5" t="str">
        <f aca="false">IF(B129&gt;0,IF(M129="","",CONCATENATE("[",IF(M129="","",CONCATENATE("Al",IF(D129&gt;1,VALUE(D129),""),IF(E129=0,"",CONCATENATE(" O",IF(E129&gt;1,VALUE(E129),""))),IF(F129=0,"",CONCATENATE("(OH)",IF(F129&gt;1,VALUE(F129),""))),IF(G129=0,"",CONCATENATE("(OH2)",IF(G129&gt;1,VALUE(G129),""))))),"]",IF(M129="","",IF(J129&gt;1,(CONCATENATE(VALUE(J129),"+")),"+")))),"")</f>
        <v/>
      </c>
    </row>
    <row r="130" s="4" customFormat="true" ht="14.05" hidden="false" customHeight="false" outlineLevel="0" collapsed="false">
      <c r="A130" s="5" t="n">
        <v>6</v>
      </c>
      <c r="B130" s="5" t="n">
        <v>0</v>
      </c>
      <c r="C130" s="5" t="n">
        <v>0</v>
      </c>
      <c r="D130" s="5" t="n">
        <v>3</v>
      </c>
      <c r="E130" s="5" t="n">
        <v>0</v>
      </c>
      <c r="F130" s="5" t="n">
        <v>4</v>
      </c>
      <c r="G130" s="5" t="n">
        <v>10</v>
      </c>
      <c r="H130" s="5" t="n">
        <v>0</v>
      </c>
      <c r="I130" s="5" t="n">
        <v>329</v>
      </c>
      <c r="J130" s="5" t="n">
        <v>5</v>
      </c>
      <c r="K130" s="6" t="n">
        <v>65.8</v>
      </c>
      <c r="L130" s="7" t="n">
        <v>65.8</v>
      </c>
      <c r="M130" s="5" t="str">
        <f aca="false">IF(K130="no cation","",IF(L130="","non-candidate",IF(J130&gt;1,"","Y")))</f>
        <v/>
      </c>
      <c r="N130" s="5" t="str">
        <f aca="false">IF(M130="","",IF(B130&gt;0,U130,CONCATENATE("[",IF(M130="","",CONCATENATE("Al",IF(C130+(D130*(1+(C130*3)))&gt;1,VALUE(C130+(D130*(1+(C130*3)))),""),CONCATENATE(IF((E130*(1+(C130*3)))+(C130*H130)&gt;0," O",""),IF((E130*(1+(C130*3)))+(C130*H130)&gt;1,VALUE((E130*(1+(C130*3)))+(C130*H130)),"")),IF(F130=0,"",CONCATENATE("(OH)",IF((F130*(1+(C130*3)))+(C130*(4-H130))&gt;1,VALUE((F130*(1+(C130*3)))+(C130*(4-H130))),""))),IF(G130=0,"",CONCATENATE("(OH2)",IF(G130&gt;1,VALUE(G130),""))))),"]",IF(M130="","",IF(J130&gt;1,(CONCATENATE(VALUE(J130),"+")),"+")))))</f>
        <v/>
      </c>
      <c r="O130" s="5" t="str">
        <f aca="false">IF(B130&gt;0,"",IF(C130=0,CONCATENATE("[",CONCATENATE("Al",IF(D130&gt;1,VALUE(D130),""),IF(E130=0,"",CONCATENATE(" O",IF(E130&gt;1,VALUE(E130),""))),IF(F130=0,"",CONCATENATE("(OH)",IF(F130&gt;1,VALUE(F130),""))),IF(G130=0,"",CONCATENATE("(OH2)",IF(G130&gt;1,VALUE(G130),"")))),"]",IF(J130&gt;1,(CONCATENATE(VALUE(J130),"+")),"+")),CONCATENATE("[",S130,IF(P130&gt;1,VALUE(P130),""),IF((D130*3)&gt;((E130*2)+F130),"+","")," ]",VALUE(4)," ",T130,IF(H130&gt;0,VALUE(H130+1),""),"-"," ")))</f>
        <v>[Al3(OH)4(OH2)10]5+</v>
      </c>
      <c r="P130" s="5" t="str">
        <f aca="false">IF(C130&lt;1,"",(IF((3*D130)-(2*E130)-F130&gt;0, (3*D130)-(2*E130)-F130, 0)))</f>
        <v/>
      </c>
      <c r="Q130" s="5" t="str">
        <f aca="false">IF(C130&lt;1,"",(27*D130)+(16*(E130+F130+G130))+(F130+(G130*2)))</f>
        <v/>
      </c>
      <c r="R130" s="5" t="str">
        <f aca="false">IF(C130&lt;1,"",27+(16*(H130+(4-H130)))+(4-H130))</f>
        <v/>
      </c>
      <c r="S130" s="5" t="str">
        <f aca="false">CONCATENATE("[",CONCATENATE("Al",IF(D130&gt;1,VALUE(D130),""),IF(E130=0,"",CONCATENATE(" O",IF(E130&gt;1,VALUE(E130),""))),IF(F130=0,"",CONCATENATE("(OH)",IF(F130&gt;1,VALUE(F130),""))),IF(G130=0,"",CONCATENATE("(OH2)",IF(G130&gt;1,VALUE(G130),"")))),"]")</f>
        <v>[Al3(OH)4(OH2)10]</v>
      </c>
      <c r="T130" s="5" t="str">
        <f aca="false">CONCATENATE("[",CONCATENATE("Al",IF(H130=0,"",CONCATENATE("O",IF(H130&gt;1,VALUE(H130),""))),CONCATENATE(IF((4-H130)&gt;0,"(OH)",""),IF((4-H130)&gt;1,VALUE(4-H130),""))),"]")</f>
        <v>[Al(OH)4]</v>
      </c>
      <c r="U130" s="5" t="str">
        <f aca="false">IF(B130&gt;0,IF(M130="","",CONCATENATE("[",IF(M130="","",CONCATENATE("Al",IF(D130&gt;1,VALUE(D130),""),IF(E130=0,"",CONCATENATE(" O",IF(E130&gt;1,VALUE(E130),""))),IF(F130=0,"",CONCATENATE("(OH)",IF(F130&gt;1,VALUE(F130),""))),IF(G130=0,"",CONCATENATE("(OH2)",IF(G130&gt;1,VALUE(G130),""))))),"]",IF(M130="","",IF(J130&gt;1,(CONCATENATE(VALUE(J130),"+")),"+")))),"")</f>
        <v/>
      </c>
    </row>
    <row r="131" s="4" customFormat="true" ht="14.05" hidden="false" customHeight="false" outlineLevel="0" collapsed="false">
      <c r="A131" s="5" t="n">
        <v>6</v>
      </c>
      <c r="B131" s="5" t="n">
        <v>0</v>
      </c>
      <c r="C131" s="5" t="n">
        <v>0</v>
      </c>
      <c r="D131" s="5" t="n">
        <v>3</v>
      </c>
      <c r="E131" s="5" t="n">
        <v>2</v>
      </c>
      <c r="F131" s="5" t="n">
        <v>0</v>
      </c>
      <c r="G131" s="5" t="n">
        <v>12</v>
      </c>
      <c r="H131" s="5" t="n">
        <v>0</v>
      </c>
      <c r="I131" s="5" t="n">
        <v>329</v>
      </c>
      <c r="J131" s="5" t="n">
        <v>5</v>
      </c>
      <c r="K131" s="6" t="n">
        <v>65.8</v>
      </c>
      <c r="L131" s="7" t="n">
        <v>65.8</v>
      </c>
      <c r="M131" s="5" t="str">
        <f aca="false">IF(K131="no cation","",IF(L131="","non-candidate",IF(J131&gt;1,"","Y")))</f>
        <v/>
      </c>
      <c r="N131" s="5" t="str">
        <f aca="false">IF(M131="","",IF(B131&gt;0,U131,CONCATENATE("[",IF(M131="","",CONCATENATE("Al",IF(C131+(D131*(1+(C131*3)))&gt;1,VALUE(C131+(D131*(1+(C131*3)))),""),CONCATENATE(IF((E131*(1+(C131*3)))+(C131*H131)&gt;0," O",""),IF((E131*(1+(C131*3)))+(C131*H131)&gt;1,VALUE((E131*(1+(C131*3)))+(C131*H131)),"")),IF(F131=0,"",CONCATENATE("(OH)",IF((F131*(1+(C131*3)))+(C131*(4-H131))&gt;1,VALUE((F131*(1+(C131*3)))+(C131*(4-H131))),""))),IF(G131=0,"",CONCATENATE("(OH2)",IF(G131&gt;1,VALUE(G131),""))))),"]",IF(M131="","",IF(J131&gt;1,(CONCATENATE(VALUE(J131),"+")),"+")))))</f>
        <v/>
      </c>
      <c r="O131" s="5" t="str">
        <f aca="false">IF(B131&gt;0,"",IF(C131=0,CONCATENATE("[",CONCATENATE("Al",IF(D131&gt;1,VALUE(D131),""),IF(E131=0,"",CONCATENATE(" O",IF(E131&gt;1,VALUE(E131),""))),IF(F131=0,"",CONCATENATE("(OH)",IF(F131&gt;1,VALUE(F131),""))),IF(G131=0,"",CONCATENATE("(OH2)",IF(G131&gt;1,VALUE(G131),"")))),"]",IF(J131&gt;1,(CONCATENATE(VALUE(J131),"+")),"+")),CONCATENATE("[",S131,IF(P131&gt;1,VALUE(P131),""),IF((D131*3)&gt;((E131*2)+F131),"+","")," ]",VALUE(4)," ",T131,IF(H131&gt;0,VALUE(H131+1),""),"-"," ")))</f>
        <v>[Al3 O2(OH2)12]5+</v>
      </c>
      <c r="P131" s="5" t="str">
        <f aca="false">IF(C131&lt;1,"",(IF((3*D131)-(2*E131)-F131&gt;0, (3*D131)-(2*E131)-F131, 0)))</f>
        <v/>
      </c>
      <c r="Q131" s="5" t="str">
        <f aca="false">IF(C131&lt;1,"",(27*D131)+(16*(E131+F131+G131))+(F131+(G131*2)))</f>
        <v/>
      </c>
      <c r="R131" s="5" t="str">
        <f aca="false">IF(C131&lt;1,"",27+(16*(H131+(4-H131)))+(4-H131))</f>
        <v/>
      </c>
      <c r="S131" s="5" t="str">
        <f aca="false">CONCATENATE("[",CONCATENATE("Al",IF(D131&gt;1,VALUE(D131),""),IF(E131=0,"",CONCATENATE(" O",IF(E131&gt;1,VALUE(E131),""))),IF(F131=0,"",CONCATENATE("(OH)",IF(F131&gt;1,VALUE(F131),""))),IF(G131=0,"",CONCATENATE("(OH2)",IF(G131&gt;1,VALUE(G131),"")))),"]")</f>
        <v>[Al3 O2(OH2)12]</v>
      </c>
      <c r="T131" s="5" t="str">
        <f aca="false">CONCATENATE("[",CONCATENATE("Al",IF(H131=0,"",CONCATENATE("O",IF(H131&gt;1,VALUE(H131),""))),CONCATENATE(IF((4-H131)&gt;0,"(OH)",""),IF((4-H131)&gt;1,VALUE(4-H131),""))),"]")</f>
        <v>[Al(OH)4]</v>
      </c>
      <c r="U131" s="5" t="str">
        <f aca="false">IF(B131&gt;0,IF(M131="","",CONCATENATE("[",IF(M131="","",CONCATENATE("Al",IF(D131&gt;1,VALUE(D131),""),IF(E131=0,"",CONCATENATE(" O",IF(E131&gt;1,VALUE(E131),""))),IF(F131=0,"",CONCATENATE("(OH)",IF(F131&gt;1,VALUE(F131),""))),IF(G131=0,"",CONCATENATE("(OH2)",IF(G131&gt;1,VALUE(G131),""))))),"]",IF(M131="","",IF(J131&gt;1,(CONCATENATE(VALUE(J131),"+")),"+")))),"")</f>
        <v/>
      </c>
    </row>
    <row r="132" s="4" customFormat="true" ht="14.05" hidden="false" customHeight="false" outlineLevel="0" collapsed="false">
      <c r="A132" s="5" t="n">
        <v>6</v>
      </c>
      <c r="B132" s="5" t="n">
        <v>0</v>
      </c>
      <c r="C132" s="5" t="n">
        <v>0</v>
      </c>
      <c r="D132" s="5" t="n">
        <v>1</v>
      </c>
      <c r="E132" s="5" t="n">
        <v>0</v>
      </c>
      <c r="F132" s="5" t="n">
        <v>1</v>
      </c>
      <c r="G132" s="5" t="n">
        <v>5</v>
      </c>
      <c r="H132" s="5" t="n">
        <v>0</v>
      </c>
      <c r="I132" s="5" t="n">
        <v>134</v>
      </c>
      <c r="J132" s="5" t="n">
        <v>2</v>
      </c>
      <c r="K132" s="6" t="n">
        <v>67</v>
      </c>
      <c r="L132" s="7" t="n">
        <v>67</v>
      </c>
      <c r="M132" s="5" t="str">
        <f aca="false">IF(K132="no cation","",IF(L132="","non-candidate",IF(J132&gt;1,"","Y")))</f>
        <v/>
      </c>
      <c r="N132" s="5" t="str">
        <f aca="false">IF(M132="","",IF(B132&gt;0,U132,CONCATENATE("[",IF(M132="","",CONCATENATE("Al",IF(C132+(D132*(1+(C132*3)))&gt;1,VALUE(C132+(D132*(1+(C132*3)))),""),CONCATENATE(IF((E132*(1+(C132*3)))+(C132*H132)&gt;0," O",""),IF((E132*(1+(C132*3)))+(C132*H132)&gt;1,VALUE((E132*(1+(C132*3)))+(C132*H132)),"")),IF(F132=0,"",CONCATENATE("(OH)",IF((F132*(1+(C132*3)))+(C132*(4-H132))&gt;1,VALUE((F132*(1+(C132*3)))+(C132*(4-H132))),""))),IF(G132=0,"",CONCATENATE("(OH2)",IF(G132&gt;1,VALUE(G132),""))))),"]",IF(M132="","",IF(J132&gt;1,(CONCATENATE(VALUE(J132),"+")),"+")))))</f>
        <v/>
      </c>
      <c r="O132" s="5" t="str">
        <f aca="false">IF(B132&gt;0,"",IF(C132=0,CONCATENATE("[",CONCATENATE("Al",IF(D132&gt;1,VALUE(D132),""),IF(E132=0,"",CONCATENATE(" O",IF(E132&gt;1,VALUE(E132),""))),IF(F132=0,"",CONCATENATE("(OH)",IF(F132&gt;1,VALUE(F132),""))),IF(G132=0,"",CONCATENATE("(OH2)",IF(G132&gt;1,VALUE(G132),"")))),"]",IF(J132&gt;1,(CONCATENATE(VALUE(J132),"+")),"+")),CONCATENATE("[",S132,IF(P132&gt;1,VALUE(P132),""),IF((D132*3)&gt;((E132*2)+F132),"+","")," ]",VALUE(4)," ",T132,IF(H132&gt;0,VALUE(H132+1),""),"-"," ")))</f>
        <v>[Al(OH)(OH2)5]2+</v>
      </c>
      <c r="P132" s="5" t="str">
        <f aca="false">IF(C132&lt;1,"",(IF((3*D132)-(2*E132)-F132&gt;0, (3*D132)-(2*E132)-F132, 0)))</f>
        <v/>
      </c>
      <c r="Q132" s="5" t="str">
        <f aca="false">IF(C132&lt;1,"",(27*D132)+(16*(E132+F132+G132))+(F132+(G132*2)))</f>
        <v/>
      </c>
      <c r="R132" s="5" t="str">
        <f aca="false">IF(C132&lt;1,"",27+(16*(H132+(4-H132)))+(4-H132))</f>
        <v/>
      </c>
      <c r="S132" s="5" t="str">
        <f aca="false">CONCATENATE("[",CONCATENATE("Al",IF(D132&gt;1,VALUE(D132),""),IF(E132=0,"",CONCATENATE(" O",IF(E132&gt;1,VALUE(E132),""))),IF(F132=0,"",CONCATENATE("(OH)",IF(F132&gt;1,VALUE(F132),""))),IF(G132=0,"",CONCATENATE("(OH2)",IF(G132&gt;1,VALUE(G132),"")))),"]")</f>
        <v>[Al(OH)(OH2)5]</v>
      </c>
      <c r="T132" s="5" t="str">
        <f aca="false">CONCATENATE("[",CONCATENATE("Al",IF(H132=0,"",CONCATENATE("O",IF(H132&gt;1,VALUE(H132),""))),CONCATENATE(IF((4-H132)&gt;0,"(OH)",""),IF((4-H132)&gt;1,VALUE(4-H132),""))),"]")</f>
        <v>[Al(OH)4]</v>
      </c>
      <c r="U132" s="5" t="str">
        <f aca="false">IF(B132&gt;0,IF(M132="","",CONCATENATE("[",IF(M132="","",CONCATENATE("Al",IF(D132&gt;1,VALUE(D132),""),IF(E132=0,"",CONCATENATE(" O",IF(E132&gt;1,VALUE(E132),""))),IF(F132=0,"",CONCATENATE("(OH)",IF(F132&gt;1,VALUE(F132),""))),IF(G132=0,"",CONCATENATE("(OH2)",IF(G132&gt;1,VALUE(G132),""))))),"]",IF(M132="","",IF(J132&gt;1,(CONCATENATE(VALUE(J132),"+")),"+")))),"")</f>
        <v/>
      </c>
    </row>
    <row r="133" s="4" customFormat="true" ht="14.05" hidden="false" customHeight="false" outlineLevel="0" collapsed="false">
      <c r="A133" s="5" t="n">
        <v>4</v>
      </c>
      <c r="B133" s="5" t="n">
        <v>0</v>
      </c>
      <c r="C133" s="5" t="n">
        <v>0</v>
      </c>
      <c r="D133" s="5" t="n">
        <v>6</v>
      </c>
      <c r="E133" s="5" t="n">
        <v>0</v>
      </c>
      <c r="F133" s="5" t="n">
        <v>12</v>
      </c>
      <c r="G133" s="5" t="n">
        <v>2</v>
      </c>
      <c r="H133" s="5" t="n">
        <v>0</v>
      </c>
      <c r="I133" s="5" t="n">
        <v>402</v>
      </c>
      <c r="J133" s="5" t="n">
        <v>6</v>
      </c>
      <c r="K133" s="6" t="n">
        <v>67</v>
      </c>
      <c r="L133" s="7" t="n">
        <v>67</v>
      </c>
      <c r="M133" s="5" t="str">
        <f aca="false">IF(K133="no cation","",IF(L133="","non-candidate",IF(J133&gt;1,"","Y")))</f>
        <v/>
      </c>
      <c r="N133" s="5" t="str">
        <f aca="false">IF(M133="","",IF(B133&gt;0,U133,CONCATENATE("[",IF(M133="","",CONCATENATE("Al",IF(C133+(D133*(1+(C133*3)))&gt;1,VALUE(C133+(D133*(1+(C133*3)))),""),CONCATENATE(IF((E133*(1+(C133*3)))+(C133*H133)&gt;0," O",""),IF((E133*(1+(C133*3)))+(C133*H133)&gt;1,VALUE((E133*(1+(C133*3)))+(C133*H133)),"")),IF(F133=0,"",CONCATENATE("(OH)",IF((F133*(1+(C133*3)))+(C133*(4-H133))&gt;1,VALUE((F133*(1+(C133*3)))+(C133*(4-H133))),""))),IF(G133=0,"",CONCATENATE("(OH2)",IF(G133&gt;1,VALUE(G133),""))))),"]",IF(M133="","",IF(J133&gt;1,(CONCATENATE(VALUE(J133),"+")),"+")))))</f>
        <v/>
      </c>
      <c r="O133" s="5" t="str">
        <f aca="false">IF(B133&gt;0,"",IF(C133=0,CONCATENATE("[",CONCATENATE("Al",IF(D133&gt;1,VALUE(D133),""),IF(E133=0,"",CONCATENATE(" O",IF(E133&gt;1,VALUE(E133),""))),IF(F133=0,"",CONCATENATE("(OH)",IF(F133&gt;1,VALUE(F133),""))),IF(G133=0,"",CONCATENATE("(OH2)",IF(G133&gt;1,VALUE(G133),"")))),"]",IF(J133&gt;1,(CONCATENATE(VALUE(J133),"+")),"+")),CONCATENATE("[",S133,IF(P133&gt;1,VALUE(P133),""),IF((D133*3)&gt;((E133*2)+F133),"+","")," ]",VALUE(4)," ",T133,IF(H133&gt;0,VALUE(H133+1),""),"-"," ")))</f>
        <v>[Al6(OH)12(OH2)2]6+</v>
      </c>
      <c r="P133" s="5" t="str">
        <f aca="false">IF(C133&lt;1,"",(IF((3*D133)-(2*E133)-F133&gt;0, (3*D133)-(2*E133)-F133, 0)))</f>
        <v/>
      </c>
      <c r="Q133" s="5" t="str">
        <f aca="false">IF(C133&lt;1,"",(27*D133)+(16*(E133+F133+G133))+(F133+(G133*2)))</f>
        <v/>
      </c>
      <c r="R133" s="5" t="str">
        <f aca="false">IF(C133&lt;1,"",27+(16*(H133+(4-H133)))+(4-H133))</f>
        <v/>
      </c>
      <c r="S133" s="5" t="str">
        <f aca="false">CONCATENATE("[",CONCATENATE("Al",IF(D133&gt;1,VALUE(D133),""),IF(E133=0,"",CONCATENATE(" O",IF(E133&gt;1,VALUE(E133),""))),IF(F133=0,"",CONCATENATE("(OH)",IF(F133&gt;1,VALUE(F133),""))),IF(G133=0,"",CONCATENATE("(OH2)",IF(G133&gt;1,VALUE(G133),"")))),"]")</f>
        <v>[Al6(OH)12(OH2)2]</v>
      </c>
      <c r="T133" s="5" t="str">
        <f aca="false">CONCATENATE("[",CONCATENATE("Al",IF(H133=0,"",CONCATENATE("O",IF(H133&gt;1,VALUE(H133),""))),CONCATENATE(IF((4-H133)&gt;0,"(OH)",""),IF((4-H133)&gt;1,VALUE(4-H133),""))),"]")</f>
        <v>[Al(OH)4]</v>
      </c>
      <c r="U133" s="5" t="str">
        <f aca="false">IF(B133&gt;0,IF(M133="","",CONCATENATE("[",IF(M133="","",CONCATENATE("Al",IF(D133&gt;1,VALUE(D133),""),IF(E133=0,"",CONCATENATE(" O",IF(E133&gt;1,VALUE(E133),""))),IF(F133=0,"",CONCATENATE("(OH)",IF(F133&gt;1,VALUE(F133),""))),IF(G133=0,"",CONCATENATE("(OH2)",IF(G133&gt;1,VALUE(G133),""))))),"]",IF(M133="","",IF(J133&gt;1,(CONCATENATE(VALUE(J133),"+")),"+")))),"")</f>
        <v/>
      </c>
    </row>
    <row r="134" s="4" customFormat="true" ht="14.05" hidden="false" customHeight="false" outlineLevel="0" collapsed="false">
      <c r="A134" s="5" t="n">
        <v>4</v>
      </c>
      <c r="B134" s="5" t="n">
        <v>0</v>
      </c>
      <c r="C134" s="5" t="n">
        <v>0</v>
      </c>
      <c r="D134" s="5" t="n">
        <v>6</v>
      </c>
      <c r="E134" s="5" t="n">
        <v>2</v>
      </c>
      <c r="F134" s="5" t="n">
        <v>8</v>
      </c>
      <c r="G134" s="5" t="n">
        <v>4</v>
      </c>
      <c r="H134" s="5" t="n">
        <v>0</v>
      </c>
      <c r="I134" s="5" t="n">
        <v>402</v>
      </c>
      <c r="J134" s="5" t="n">
        <v>6</v>
      </c>
      <c r="K134" s="6" t="n">
        <v>67</v>
      </c>
      <c r="L134" s="7" t="n">
        <v>67</v>
      </c>
      <c r="M134" s="5" t="str">
        <f aca="false">IF(K134="no cation","",IF(L134="","non-candidate",IF(J134&gt;1,"","Y")))</f>
        <v/>
      </c>
      <c r="N134" s="5" t="str">
        <f aca="false">IF(M134="","",IF(B134&gt;0,U134,CONCATENATE("[",IF(M134="","",CONCATENATE("Al",IF(C134+(D134*(1+(C134*3)))&gt;1,VALUE(C134+(D134*(1+(C134*3)))),""),CONCATENATE(IF((E134*(1+(C134*3)))+(C134*H134)&gt;0," O",""),IF((E134*(1+(C134*3)))+(C134*H134)&gt;1,VALUE((E134*(1+(C134*3)))+(C134*H134)),"")),IF(F134=0,"",CONCATENATE("(OH)",IF((F134*(1+(C134*3)))+(C134*(4-H134))&gt;1,VALUE((F134*(1+(C134*3)))+(C134*(4-H134))),""))),IF(G134=0,"",CONCATENATE("(OH2)",IF(G134&gt;1,VALUE(G134),""))))),"]",IF(M134="","",IF(J134&gt;1,(CONCATENATE(VALUE(J134),"+")),"+")))))</f>
        <v/>
      </c>
      <c r="O134" s="5" t="str">
        <f aca="false">IF(B134&gt;0,"",IF(C134=0,CONCATENATE("[",CONCATENATE("Al",IF(D134&gt;1,VALUE(D134),""),IF(E134=0,"",CONCATENATE(" O",IF(E134&gt;1,VALUE(E134),""))),IF(F134=0,"",CONCATENATE("(OH)",IF(F134&gt;1,VALUE(F134),""))),IF(G134=0,"",CONCATENATE("(OH2)",IF(G134&gt;1,VALUE(G134),"")))),"]",IF(J134&gt;1,(CONCATENATE(VALUE(J134),"+")),"+")),CONCATENATE("[",S134,IF(P134&gt;1,VALUE(P134),""),IF((D134*3)&gt;((E134*2)+F134),"+","")," ]",VALUE(4)," ",T134,IF(H134&gt;0,VALUE(H134+1),""),"-"," ")))</f>
        <v>[Al6 O2(OH)8(OH2)4]6+</v>
      </c>
      <c r="P134" s="5" t="str">
        <f aca="false">IF(C134&lt;1,"",(IF((3*D134)-(2*E134)-F134&gt;0, (3*D134)-(2*E134)-F134, 0)))</f>
        <v/>
      </c>
      <c r="Q134" s="5" t="str">
        <f aca="false">IF(C134&lt;1,"",(27*D134)+(16*(E134+F134+G134))+(F134+(G134*2)))</f>
        <v/>
      </c>
      <c r="R134" s="5" t="str">
        <f aca="false">IF(C134&lt;1,"",27+(16*(H134+(4-H134)))+(4-H134))</f>
        <v/>
      </c>
      <c r="S134" s="5" t="str">
        <f aca="false">CONCATENATE("[",CONCATENATE("Al",IF(D134&gt;1,VALUE(D134),""),IF(E134=0,"",CONCATENATE(" O",IF(E134&gt;1,VALUE(E134),""))),IF(F134=0,"",CONCATENATE("(OH)",IF(F134&gt;1,VALUE(F134),""))),IF(G134=0,"",CONCATENATE("(OH2)",IF(G134&gt;1,VALUE(G134),"")))),"]")</f>
        <v>[Al6 O2(OH)8(OH2)4]</v>
      </c>
      <c r="T134" s="5" t="str">
        <f aca="false">CONCATENATE("[",CONCATENATE("Al",IF(H134=0,"",CONCATENATE("O",IF(H134&gt;1,VALUE(H134),""))),CONCATENATE(IF((4-H134)&gt;0,"(OH)",""),IF((4-H134)&gt;1,VALUE(4-H134),""))),"]")</f>
        <v>[Al(OH)4]</v>
      </c>
      <c r="U134" s="5" t="str">
        <f aca="false">IF(B134&gt;0,IF(M134="","",CONCATENATE("[",IF(M134="","",CONCATENATE("Al",IF(D134&gt;1,VALUE(D134),""),IF(E134=0,"",CONCATENATE(" O",IF(E134&gt;1,VALUE(E134),""))),IF(F134=0,"",CONCATENATE("(OH)",IF(F134&gt;1,VALUE(F134),""))),IF(G134=0,"",CONCATENATE("(OH2)",IF(G134&gt;1,VALUE(G134),""))))),"]",IF(M134="","",IF(J134&gt;1,(CONCATENATE(VALUE(J134),"+")),"+")))),"")</f>
        <v/>
      </c>
    </row>
    <row r="135" s="4" customFormat="true" ht="14.05" hidden="false" customHeight="false" outlineLevel="0" collapsed="false">
      <c r="A135" s="5" t="n">
        <v>4</v>
      </c>
      <c r="B135" s="5" t="n">
        <v>0</v>
      </c>
      <c r="C135" s="5" t="n">
        <v>0</v>
      </c>
      <c r="D135" s="5" t="n">
        <v>6</v>
      </c>
      <c r="E135" s="5" t="n">
        <v>4</v>
      </c>
      <c r="F135" s="5" t="n">
        <v>4</v>
      </c>
      <c r="G135" s="5" t="n">
        <v>6</v>
      </c>
      <c r="H135" s="5" t="n">
        <v>0</v>
      </c>
      <c r="I135" s="5" t="n">
        <v>402</v>
      </c>
      <c r="J135" s="5" t="n">
        <v>6</v>
      </c>
      <c r="K135" s="6" t="n">
        <v>67</v>
      </c>
      <c r="L135" s="7" t="n">
        <v>67</v>
      </c>
      <c r="M135" s="5" t="str">
        <f aca="false">IF(K135="no cation","",IF(L135="","non-candidate",IF(J135&gt;1,"","Y")))</f>
        <v/>
      </c>
      <c r="N135" s="5" t="str">
        <f aca="false">IF(M135="","",IF(B135&gt;0,U135,CONCATENATE("[",IF(M135="","",CONCATENATE("Al",IF(C135+(D135*(1+(C135*3)))&gt;1,VALUE(C135+(D135*(1+(C135*3)))),""),CONCATENATE(IF((E135*(1+(C135*3)))+(C135*H135)&gt;0," O",""),IF((E135*(1+(C135*3)))+(C135*H135)&gt;1,VALUE((E135*(1+(C135*3)))+(C135*H135)),"")),IF(F135=0,"",CONCATENATE("(OH)",IF((F135*(1+(C135*3)))+(C135*(4-H135))&gt;1,VALUE((F135*(1+(C135*3)))+(C135*(4-H135))),""))),IF(G135=0,"",CONCATENATE("(OH2)",IF(G135&gt;1,VALUE(G135),""))))),"]",IF(M135="","",IF(J135&gt;1,(CONCATENATE(VALUE(J135),"+")),"+")))))</f>
        <v/>
      </c>
      <c r="O135" s="5" t="str">
        <f aca="false">IF(B135&gt;0,"",IF(C135=0,CONCATENATE("[",CONCATENATE("Al",IF(D135&gt;1,VALUE(D135),""),IF(E135=0,"",CONCATENATE(" O",IF(E135&gt;1,VALUE(E135),""))),IF(F135=0,"",CONCATENATE("(OH)",IF(F135&gt;1,VALUE(F135),""))),IF(G135=0,"",CONCATENATE("(OH2)",IF(G135&gt;1,VALUE(G135),"")))),"]",IF(J135&gt;1,(CONCATENATE(VALUE(J135),"+")),"+")),CONCATENATE("[",S135,IF(P135&gt;1,VALUE(P135),""),IF((D135*3)&gt;((E135*2)+F135),"+","")," ]",VALUE(4)," ",T135,IF(H135&gt;0,VALUE(H135+1),""),"-"," ")))</f>
        <v>[Al6 O4(OH)4(OH2)6]6+</v>
      </c>
      <c r="P135" s="5" t="str">
        <f aca="false">IF(C135&lt;1,"",(IF((3*D135)-(2*E135)-F135&gt;0, (3*D135)-(2*E135)-F135, 0)))</f>
        <v/>
      </c>
      <c r="Q135" s="5" t="str">
        <f aca="false">IF(C135&lt;1,"",(27*D135)+(16*(E135+F135+G135))+(F135+(G135*2)))</f>
        <v/>
      </c>
      <c r="R135" s="5" t="str">
        <f aca="false">IF(C135&lt;1,"",27+(16*(H135+(4-H135)))+(4-H135))</f>
        <v/>
      </c>
      <c r="S135" s="5" t="str">
        <f aca="false">CONCATENATE("[",CONCATENATE("Al",IF(D135&gt;1,VALUE(D135),""),IF(E135=0,"",CONCATENATE(" O",IF(E135&gt;1,VALUE(E135),""))),IF(F135=0,"",CONCATENATE("(OH)",IF(F135&gt;1,VALUE(F135),""))),IF(G135=0,"",CONCATENATE("(OH2)",IF(G135&gt;1,VALUE(G135),"")))),"]")</f>
        <v>[Al6 O4(OH)4(OH2)6]</v>
      </c>
      <c r="T135" s="5" t="str">
        <f aca="false">CONCATENATE("[",CONCATENATE("Al",IF(H135=0,"",CONCATENATE("O",IF(H135&gt;1,VALUE(H135),""))),CONCATENATE(IF((4-H135)&gt;0,"(OH)",""),IF((4-H135)&gt;1,VALUE(4-H135),""))),"]")</f>
        <v>[Al(OH)4]</v>
      </c>
      <c r="U135" s="5" t="str">
        <f aca="false">IF(B135&gt;0,IF(M135="","",CONCATENATE("[",IF(M135="","",CONCATENATE("Al",IF(D135&gt;1,VALUE(D135),""),IF(E135=0,"",CONCATENATE(" O",IF(E135&gt;1,VALUE(E135),""))),IF(F135=0,"",CONCATENATE("(OH)",IF(F135&gt;1,VALUE(F135),""))),IF(G135=0,"",CONCATENATE("(OH2)",IF(G135&gt;1,VALUE(G135),""))))),"]",IF(M135="","",IF(J135&gt;1,(CONCATENATE(VALUE(J135),"+")),"+")))),"")</f>
        <v/>
      </c>
    </row>
    <row r="136" s="4" customFormat="true" ht="14.05" hidden="false" customHeight="false" outlineLevel="0" collapsed="false">
      <c r="A136" s="5" t="n">
        <v>4</v>
      </c>
      <c r="B136" s="5" t="n">
        <v>0</v>
      </c>
      <c r="C136" s="5" t="n">
        <v>0</v>
      </c>
      <c r="D136" s="5" t="n">
        <v>6</v>
      </c>
      <c r="E136" s="5" t="n">
        <v>6</v>
      </c>
      <c r="F136" s="5" t="n">
        <v>0</v>
      </c>
      <c r="G136" s="5" t="n">
        <v>8</v>
      </c>
      <c r="H136" s="5" t="n">
        <v>0</v>
      </c>
      <c r="I136" s="5" t="n">
        <v>402</v>
      </c>
      <c r="J136" s="5" t="n">
        <v>6</v>
      </c>
      <c r="K136" s="6" t="n">
        <v>67</v>
      </c>
      <c r="L136" s="7" t="n">
        <v>67</v>
      </c>
      <c r="M136" s="5" t="str">
        <f aca="false">IF(K136="no cation","",IF(L136="","non-candidate",IF(J136&gt;1,"","Y")))</f>
        <v/>
      </c>
      <c r="N136" s="5" t="str">
        <f aca="false">IF(M136="","",IF(B136&gt;0,U136,CONCATENATE("[",IF(M136="","",CONCATENATE("Al",IF(C136+(D136*(1+(C136*3)))&gt;1,VALUE(C136+(D136*(1+(C136*3)))),""),CONCATENATE(IF((E136*(1+(C136*3)))+(C136*H136)&gt;0," O",""),IF((E136*(1+(C136*3)))+(C136*H136)&gt;1,VALUE((E136*(1+(C136*3)))+(C136*H136)),"")),IF(F136=0,"",CONCATENATE("(OH)",IF((F136*(1+(C136*3)))+(C136*(4-H136))&gt;1,VALUE((F136*(1+(C136*3)))+(C136*(4-H136))),""))),IF(G136=0,"",CONCATENATE("(OH2)",IF(G136&gt;1,VALUE(G136),""))))),"]",IF(M136="","",IF(J136&gt;1,(CONCATENATE(VALUE(J136),"+")),"+")))))</f>
        <v/>
      </c>
      <c r="O136" s="5" t="str">
        <f aca="false">IF(B136&gt;0,"",IF(C136=0,CONCATENATE("[",CONCATENATE("Al",IF(D136&gt;1,VALUE(D136),""),IF(E136=0,"",CONCATENATE(" O",IF(E136&gt;1,VALUE(E136),""))),IF(F136=0,"",CONCATENATE("(OH)",IF(F136&gt;1,VALUE(F136),""))),IF(G136=0,"",CONCATENATE("(OH2)",IF(G136&gt;1,VALUE(G136),"")))),"]",IF(J136&gt;1,(CONCATENATE(VALUE(J136),"+")),"+")),CONCATENATE("[",S136,IF(P136&gt;1,VALUE(P136),""),IF((D136*3)&gt;((E136*2)+F136),"+","")," ]",VALUE(4)," ",T136,IF(H136&gt;0,VALUE(H136+1),""),"-"," ")))</f>
        <v>[Al6 O6(OH2)8]6+</v>
      </c>
      <c r="P136" s="5" t="str">
        <f aca="false">IF(C136&lt;1,"",(IF((3*D136)-(2*E136)-F136&gt;0, (3*D136)-(2*E136)-F136, 0)))</f>
        <v/>
      </c>
      <c r="Q136" s="5" t="str">
        <f aca="false">IF(C136&lt;1,"",(27*D136)+(16*(E136+F136+G136))+(F136+(G136*2)))</f>
        <v/>
      </c>
      <c r="R136" s="5" t="str">
        <f aca="false">IF(C136&lt;1,"",27+(16*(H136+(4-H136)))+(4-H136))</f>
        <v/>
      </c>
      <c r="S136" s="5" t="str">
        <f aca="false">CONCATENATE("[",CONCATENATE("Al",IF(D136&gt;1,VALUE(D136),""),IF(E136=0,"",CONCATENATE(" O",IF(E136&gt;1,VALUE(E136),""))),IF(F136=0,"",CONCATENATE("(OH)",IF(F136&gt;1,VALUE(F136),""))),IF(G136=0,"",CONCATENATE("(OH2)",IF(G136&gt;1,VALUE(G136),"")))),"]")</f>
        <v>[Al6 O6(OH2)8]</v>
      </c>
      <c r="T136" s="5" t="str">
        <f aca="false">CONCATENATE("[",CONCATENATE("Al",IF(H136=0,"",CONCATENATE("O",IF(H136&gt;1,VALUE(H136),""))),CONCATENATE(IF((4-H136)&gt;0,"(OH)",""),IF((4-H136)&gt;1,VALUE(4-H136),""))),"]")</f>
        <v>[Al(OH)4]</v>
      </c>
      <c r="U136" s="5" t="str">
        <f aca="false">IF(B136&gt;0,IF(M136="","",CONCATENATE("[",IF(M136="","",CONCATENATE("Al",IF(D136&gt;1,VALUE(D136),""),IF(E136=0,"",CONCATENATE(" O",IF(E136&gt;1,VALUE(E136),""))),IF(F136=0,"",CONCATENATE("(OH)",IF(F136&gt;1,VALUE(F136),""))),IF(G136=0,"",CONCATENATE("(OH2)",IF(G136&gt;1,VALUE(G136),""))))),"]",IF(M136="","",IF(J136&gt;1,(CONCATENATE(VALUE(J136),"+")),"+")))),"")</f>
        <v/>
      </c>
    </row>
    <row r="137" s="4" customFormat="true" ht="14.05" hidden="false" customHeight="false" outlineLevel="0" collapsed="false">
      <c r="A137" s="5" t="n">
        <v>4</v>
      </c>
      <c r="B137" s="5" t="n">
        <v>0</v>
      </c>
      <c r="C137" s="5" t="n">
        <v>0</v>
      </c>
      <c r="D137" s="5" t="n">
        <v>5</v>
      </c>
      <c r="E137" s="5" t="n">
        <v>0</v>
      </c>
      <c r="F137" s="5" t="n">
        <v>10</v>
      </c>
      <c r="G137" s="5" t="n">
        <v>2</v>
      </c>
      <c r="H137" s="5" t="n">
        <v>0</v>
      </c>
      <c r="I137" s="5" t="n">
        <v>341</v>
      </c>
      <c r="J137" s="5" t="n">
        <v>5</v>
      </c>
      <c r="K137" s="6" t="n">
        <v>68.2</v>
      </c>
      <c r="L137" s="7" t="n">
        <v>68.2</v>
      </c>
      <c r="M137" s="5" t="str">
        <f aca="false">IF(K137="no cation","",IF(L137="","non-candidate",IF(J137&gt;1,"","Y")))</f>
        <v/>
      </c>
      <c r="N137" s="5" t="str">
        <f aca="false">IF(M137="","",IF(B137&gt;0,U137,CONCATENATE("[",IF(M137="","",CONCATENATE("Al",IF(C137+(D137*(1+(C137*3)))&gt;1,VALUE(C137+(D137*(1+(C137*3)))),""),CONCATENATE(IF((E137*(1+(C137*3)))+(C137*H137)&gt;0," O",""),IF((E137*(1+(C137*3)))+(C137*H137)&gt;1,VALUE((E137*(1+(C137*3)))+(C137*H137)),"")),IF(F137=0,"",CONCATENATE("(OH)",IF((F137*(1+(C137*3)))+(C137*(4-H137))&gt;1,VALUE((F137*(1+(C137*3)))+(C137*(4-H137))),""))),IF(G137=0,"",CONCATENATE("(OH2)",IF(G137&gt;1,VALUE(G137),""))))),"]",IF(M137="","",IF(J137&gt;1,(CONCATENATE(VALUE(J137),"+")),"+")))))</f>
        <v/>
      </c>
      <c r="O137" s="5" t="str">
        <f aca="false">IF(B137&gt;0,"",IF(C137=0,CONCATENATE("[",CONCATENATE("Al",IF(D137&gt;1,VALUE(D137),""),IF(E137=0,"",CONCATENATE(" O",IF(E137&gt;1,VALUE(E137),""))),IF(F137=0,"",CONCATENATE("(OH)",IF(F137&gt;1,VALUE(F137),""))),IF(G137=0,"",CONCATENATE("(OH2)",IF(G137&gt;1,VALUE(G137),"")))),"]",IF(J137&gt;1,(CONCATENATE(VALUE(J137),"+")),"+")),CONCATENATE("[",S137,IF(P137&gt;1,VALUE(P137),""),IF((D137*3)&gt;((E137*2)+F137),"+","")," ]",VALUE(4)," ",T137,IF(H137&gt;0,VALUE(H137+1),""),"-"," ")))</f>
        <v>[Al5(OH)10(OH2)2]5+</v>
      </c>
      <c r="P137" s="5" t="str">
        <f aca="false">IF(C137&lt;1,"",(IF((3*D137)-(2*E137)-F137&gt;0, (3*D137)-(2*E137)-F137, 0)))</f>
        <v/>
      </c>
      <c r="Q137" s="5" t="str">
        <f aca="false">IF(C137&lt;1,"",(27*D137)+(16*(E137+F137+G137))+(F137+(G137*2)))</f>
        <v/>
      </c>
      <c r="R137" s="5" t="str">
        <f aca="false">IF(C137&lt;1,"",27+(16*(H137+(4-H137)))+(4-H137))</f>
        <v/>
      </c>
      <c r="S137" s="5" t="str">
        <f aca="false">CONCATENATE("[",CONCATENATE("Al",IF(D137&gt;1,VALUE(D137),""),IF(E137=0,"",CONCATENATE(" O",IF(E137&gt;1,VALUE(E137),""))),IF(F137=0,"",CONCATENATE("(OH)",IF(F137&gt;1,VALUE(F137),""))),IF(G137=0,"",CONCATENATE("(OH2)",IF(G137&gt;1,VALUE(G137),"")))),"]")</f>
        <v>[Al5(OH)10(OH2)2]</v>
      </c>
      <c r="T137" s="5" t="str">
        <f aca="false">CONCATENATE("[",CONCATENATE("Al",IF(H137=0,"",CONCATENATE("O",IF(H137&gt;1,VALUE(H137),""))),CONCATENATE(IF((4-H137)&gt;0,"(OH)",""),IF((4-H137)&gt;1,VALUE(4-H137),""))),"]")</f>
        <v>[Al(OH)4]</v>
      </c>
      <c r="U137" s="5" t="str">
        <f aca="false">IF(B137&gt;0,IF(M137="","",CONCATENATE("[",IF(M137="","",CONCATENATE("Al",IF(D137&gt;1,VALUE(D137),""),IF(E137=0,"",CONCATENATE(" O",IF(E137&gt;1,VALUE(E137),""))),IF(F137=0,"",CONCATENATE("(OH)",IF(F137&gt;1,VALUE(F137),""))),IF(G137=0,"",CONCATENATE("(OH2)",IF(G137&gt;1,VALUE(G137),""))))),"]",IF(M137="","",IF(J137&gt;1,(CONCATENATE(VALUE(J137),"+")),"+")))),"")</f>
        <v/>
      </c>
    </row>
    <row r="138" s="4" customFormat="true" ht="14.05" hidden="false" customHeight="false" outlineLevel="0" collapsed="false">
      <c r="A138" s="5" t="n">
        <v>4</v>
      </c>
      <c r="B138" s="5" t="n">
        <v>0</v>
      </c>
      <c r="C138" s="5" t="n">
        <v>0</v>
      </c>
      <c r="D138" s="5" t="n">
        <v>5</v>
      </c>
      <c r="E138" s="5" t="n">
        <v>2</v>
      </c>
      <c r="F138" s="5" t="n">
        <v>6</v>
      </c>
      <c r="G138" s="5" t="n">
        <v>4</v>
      </c>
      <c r="H138" s="5" t="n">
        <v>0</v>
      </c>
      <c r="I138" s="5" t="n">
        <v>341</v>
      </c>
      <c r="J138" s="5" t="n">
        <v>5</v>
      </c>
      <c r="K138" s="6" t="n">
        <v>68.2</v>
      </c>
      <c r="L138" s="7" t="n">
        <v>68.2</v>
      </c>
      <c r="M138" s="5" t="str">
        <f aca="false">IF(K138="no cation","",IF(L138="","non-candidate",IF(J138&gt;1,"","Y")))</f>
        <v/>
      </c>
      <c r="N138" s="5" t="str">
        <f aca="false">IF(M138="","",IF(B138&gt;0,U138,CONCATENATE("[",IF(M138="","",CONCATENATE("Al",IF(C138+(D138*(1+(C138*3)))&gt;1,VALUE(C138+(D138*(1+(C138*3)))),""),CONCATENATE(IF((E138*(1+(C138*3)))+(C138*H138)&gt;0," O",""),IF((E138*(1+(C138*3)))+(C138*H138)&gt;1,VALUE((E138*(1+(C138*3)))+(C138*H138)),"")),IF(F138=0,"",CONCATENATE("(OH)",IF((F138*(1+(C138*3)))+(C138*(4-H138))&gt;1,VALUE((F138*(1+(C138*3)))+(C138*(4-H138))),""))),IF(G138=0,"",CONCATENATE("(OH2)",IF(G138&gt;1,VALUE(G138),""))))),"]",IF(M138="","",IF(J138&gt;1,(CONCATENATE(VALUE(J138),"+")),"+")))))</f>
        <v/>
      </c>
      <c r="O138" s="5" t="str">
        <f aca="false">IF(B138&gt;0,"",IF(C138=0,CONCATENATE("[",CONCATENATE("Al",IF(D138&gt;1,VALUE(D138),""),IF(E138=0,"",CONCATENATE(" O",IF(E138&gt;1,VALUE(E138),""))),IF(F138=0,"",CONCATENATE("(OH)",IF(F138&gt;1,VALUE(F138),""))),IF(G138=0,"",CONCATENATE("(OH2)",IF(G138&gt;1,VALUE(G138),"")))),"]",IF(J138&gt;1,(CONCATENATE(VALUE(J138),"+")),"+")),CONCATENATE("[",S138,IF(P138&gt;1,VALUE(P138),""),IF((D138*3)&gt;((E138*2)+F138),"+","")," ]",VALUE(4)," ",T138,IF(H138&gt;0,VALUE(H138+1),""),"-"," ")))</f>
        <v>[Al5 O2(OH)6(OH2)4]5+</v>
      </c>
      <c r="P138" s="5" t="str">
        <f aca="false">IF(C138&lt;1,"",(IF((3*D138)-(2*E138)-F138&gt;0, (3*D138)-(2*E138)-F138, 0)))</f>
        <v/>
      </c>
      <c r="Q138" s="5" t="str">
        <f aca="false">IF(C138&lt;1,"",(27*D138)+(16*(E138+F138+G138))+(F138+(G138*2)))</f>
        <v/>
      </c>
      <c r="R138" s="5" t="str">
        <f aca="false">IF(C138&lt;1,"",27+(16*(H138+(4-H138)))+(4-H138))</f>
        <v/>
      </c>
      <c r="S138" s="5" t="str">
        <f aca="false">CONCATENATE("[",CONCATENATE("Al",IF(D138&gt;1,VALUE(D138),""),IF(E138=0,"",CONCATENATE(" O",IF(E138&gt;1,VALUE(E138),""))),IF(F138=0,"",CONCATENATE("(OH)",IF(F138&gt;1,VALUE(F138),""))),IF(G138=0,"",CONCATENATE("(OH2)",IF(G138&gt;1,VALUE(G138),"")))),"]")</f>
        <v>[Al5 O2(OH)6(OH2)4]</v>
      </c>
      <c r="T138" s="5" t="str">
        <f aca="false">CONCATENATE("[",CONCATENATE("Al",IF(H138=0,"",CONCATENATE("O",IF(H138&gt;1,VALUE(H138),""))),CONCATENATE(IF((4-H138)&gt;0,"(OH)",""),IF((4-H138)&gt;1,VALUE(4-H138),""))),"]")</f>
        <v>[Al(OH)4]</v>
      </c>
      <c r="U138" s="5" t="str">
        <f aca="false">IF(B138&gt;0,IF(M138="","",CONCATENATE("[",IF(M138="","",CONCATENATE("Al",IF(D138&gt;1,VALUE(D138),""),IF(E138=0,"",CONCATENATE(" O",IF(E138&gt;1,VALUE(E138),""))),IF(F138=0,"",CONCATENATE("(OH)",IF(F138&gt;1,VALUE(F138),""))),IF(G138=0,"",CONCATENATE("(OH2)",IF(G138&gt;1,VALUE(G138),""))))),"]",IF(M138="","",IF(J138&gt;1,(CONCATENATE(VALUE(J138),"+")),"+")))),"")</f>
        <v/>
      </c>
    </row>
    <row r="139" s="4" customFormat="true" ht="14.05" hidden="false" customHeight="false" outlineLevel="0" collapsed="false">
      <c r="A139" s="5" t="n">
        <v>4</v>
      </c>
      <c r="B139" s="5" t="n">
        <v>0</v>
      </c>
      <c r="C139" s="5" t="n">
        <v>0</v>
      </c>
      <c r="D139" s="5" t="n">
        <v>5</v>
      </c>
      <c r="E139" s="5" t="n">
        <v>4</v>
      </c>
      <c r="F139" s="5" t="n">
        <v>2</v>
      </c>
      <c r="G139" s="5" t="n">
        <v>6</v>
      </c>
      <c r="H139" s="5" t="n">
        <v>0</v>
      </c>
      <c r="I139" s="5" t="n">
        <v>341</v>
      </c>
      <c r="J139" s="5" t="n">
        <v>5</v>
      </c>
      <c r="K139" s="6" t="n">
        <v>68.2</v>
      </c>
      <c r="L139" s="7" t="n">
        <v>68.2</v>
      </c>
      <c r="M139" s="5" t="str">
        <f aca="false">IF(K139="no cation","",IF(L139="","non-candidate",IF(J139&gt;1,"","Y")))</f>
        <v/>
      </c>
      <c r="N139" s="5" t="str">
        <f aca="false">IF(M139="","",IF(B139&gt;0,U139,CONCATENATE("[",IF(M139="","",CONCATENATE("Al",IF(C139+(D139*(1+(C139*3)))&gt;1,VALUE(C139+(D139*(1+(C139*3)))),""),CONCATENATE(IF((E139*(1+(C139*3)))+(C139*H139)&gt;0," O",""),IF((E139*(1+(C139*3)))+(C139*H139)&gt;1,VALUE((E139*(1+(C139*3)))+(C139*H139)),"")),IF(F139=0,"",CONCATENATE("(OH)",IF((F139*(1+(C139*3)))+(C139*(4-H139))&gt;1,VALUE((F139*(1+(C139*3)))+(C139*(4-H139))),""))),IF(G139=0,"",CONCATENATE("(OH2)",IF(G139&gt;1,VALUE(G139),""))))),"]",IF(M139="","",IF(J139&gt;1,(CONCATENATE(VALUE(J139),"+")),"+")))))</f>
        <v/>
      </c>
      <c r="O139" s="5" t="str">
        <f aca="false">IF(B139&gt;0,"",IF(C139=0,CONCATENATE("[",CONCATENATE("Al",IF(D139&gt;1,VALUE(D139),""),IF(E139=0,"",CONCATENATE(" O",IF(E139&gt;1,VALUE(E139),""))),IF(F139=0,"",CONCATENATE("(OH)",IF(F139&gt;1,VALUE(F139),""))),IF(G139=0,"",CONCATENATE("(OH2)",IF(G139&gt;1,VALUE(G139),"")))),"]",IF(J139&gt;1,(CONCATENATE(VALUE(J139),"+")),"+")),CONCATENATE("[",S139,IF(P139&gt;1,VALUE(P139),""),IF((D139*3)&gt;((E139*2)+F139),"+","")," ]",VALUE(4)," ",T139,IF(H139&gt;0,VALUE(H139+1),""),"-"," ")))</f>
        <v>[Al5 O4(OH)2(OH2)6]5+</v>
      </c>
      <c r="P139" s="5" t="str">
        <f aca="false">IF(C139&lt;1,"",(IF((3*D139)-(2*E139)-F139&gt;0, (3*D139)-(2*E139)-F139, 0)))</f>
        <v/>
      </c>
      <c r="Q139" s="5" t="str">
        <f aca="false">IF(C139&lt;1,"",(27*D139)+(16*(E139+F139+G139))+(F139+(G139*2)))</f>
        <v/>
      </c>
      <c r="R139" s="5" t="str">
        <f aca="false">IF(C139&lt;1,"",27+(16*(H139+(4-H139)))+(4-H139))</f>
        <v/>
      </c>
      <c r="S139" s="5" t="str">
        <f aca="false">CONCATENATE("[",CONCATENATE("Al",IF(D139&gt;1,VALUE(D139),""),IF(E139=0,"",CONCATENATE(" O",IF(E139&gt;1,VALUE(E139),""))),IF(F139=0,"",CONCATENATE("(OH)",IF(F139&gt;1,VALUE(F139),""))),IF(G139=0,"",CONCATENATE("(OH2)",IF(G139&gt;1,VALUE(G139),"")))),"]")</f>
        <v>[Al5 O4(OH)2(OH2)6]</v>
      </c>
      <c r="T139" s="5" t="str">
        <f aca="false">CONCATENATE("[",CONCATENATE("Al",IF(H139=0,"",CONCATENATE("O",IF(H139&gt;1,VALUE(H139),""))),CONCATENATE(IF((4-H139)&gt;0,"(OH)",""),IF((4-H139)&gt;1,VALUE(4-H139),""))),"]")</f>
        <v>[Al(OH)4]</v>
      </c>
      <c r="U139" s="5" t="str">
        <f aca="false">IF(B139&gt;0,IF(M139="","",CONCATENATE("[",IF(M139="","",CONCATENATE("Al",IF(D139&gt;1,VALUE(D139),""),IF(E139=0,"",CONCATENATE(" O",IF(E139&gt;1,VALUE(E139),""))),IF(F139=0,"",CONCATENATE("(OH)",IF(F139&gt;1,VALUE(F139),""))),IF(G139=0,"",CONCATENATE("(OH2)",IF(G139&gt;1,VALUE(G139),""))))),"]",IF(M139="","",IF(J139&gt;1,(CONCATENATE(VALUE(J139),"+")),"+")))),"")</f>
        <v/>
      </c>
    </row>
    <row r="140" s="4" customFormat="true" ht="14.05" hidden="false" customHeight="false" outlineLevel="0" collapsed="false">
      <c r="A140" s="5" t="n">
        <v>6</v>
      </c>
      <c r="B140" s="5" t="n">
        <v>0</v>
      </c>
      <c r="C140" s="5" t="n">
        <v>0</v>
      </c>
      <c r="D140" s="5" t="n">
        <v>6</v>
      </c>
      <c r="E140" s="5" t="n">
        <v>0</v>
      </c>
      <c r="F140" s="5" t="n">
        <v>9</v>
      </c>
      <c r="G140" s="5" t="n">
        <v>17</v>
      </c>
      <c r="H140" s="5" t="n">
        <v>0</v>
      </c>
      <c r="I140" s="5" t="n">
        <v>621</v>
      </c>
      <c r="J140" s="5" t="n">
        <v>9</v>
      </c>
      <c r="K140" s="6" t="n">
        <v>69</v>
      </c>
      <c r="L140" s="7" t="n">
        <v>69</v>
      </c>
      <c r="M140" s="5" t="str">
        <f aca="false">IF(K140="no cation","",IF(L140="","non-candidate",IF(J140&gt;1,"","Y")))</f>
        <v/>
      </c>
      <c r="N140" s="5" t="str">
        <f aca="false">IF(M140="","",IF(B140&gt;0,U140,CONCATENATE("[",IF(M140="","",CONCATENATE("Al",IF(C140+(D140*(1+(C140*3)))&gt;1,VALUE(C140+(D140*(1+(C140*3)))),""),CONCATENATE(IF((E140*(1+(C140*3)))+(C140*H140)&gt;0," O",""),IF((E140*(1+(C140*3)))+(C140*H140)&gt;1,VALUE((E140*(1+(C140*3)))+(C140*H140)),"")),IF(F140=0,"",CONCATENATE("(OH)",IF((F140*(1+(C140*3)))+(C140*(4-H140))&gt;1,VALUE((F140*(1+(C140*3)))+(C140*(4-H140))),""))),IF(G140=0,"",CONCATENATE("(OH2)",IF(G140&gt;1,VALUE(G140),""))))),"]",IF(M140="","",IF(J140&gt;1,(CONCATENATE(VALUE(J140),"+")),"+")))))</f>
        <v/>
      </c>
      <c r="O140" s="5" t="str">
        <f aca="false">IF(B140&gt;0,"",IF(C140=0,CONCATENATE("[",CONCATENATE("Al",IF(D140&gt;1,VALUE(D140),""),IF(E140=0,"",CONCATENATE(" O",IF(E140&gt;1,VALUE(E140),""))),IF(F140=0,"",CONCATENATE("(OH)",IF(F140&gt;1,VALUE(F140),""))),IF(G140=0,"",CONCATENATE("(OH2)",IF(G140&gt;1,VALUE(G140),"")))),"]",IF(J140&gt;1,(CONCATENATE(VALUE(J140),"+")),"+")),CONCATENATE("[",S140,IF(P140&gt;1,VALUE(P140),""),IF((D140*3)&gt;((E140*2)+F140),"+","")," ]",VALUE(4)," ",T140,IF(H140&gt;0,VALUE(H140+1),""),"-"," ")))</f>
        <v>[Al6(OH)9(OH2)17]9+</v>
      </c>
      <c r="P140" s="5" t="str">
        <f aca="false">IF(C140&lt;1,"",(IF((3*D140)-(2*E140)-F140&gt;0, (3*D140)-(2*E140)-F140, 0)))</f>
        <v/>
      </c>
      <c r="Q140" s="5" t="str">
        <f aca="false">IF(C140&lt;1,"",(27*D140)+(16*(E140+F140+G140))+(F140+(G140*2)))</f>
        <v/>
      </c>
      <c r="R140" s="5" t="str">
        <f aca="false">IF(C140&lt;1,"",27+(16*(H140+(4-H140)))+(4-H140))</f>
        <v/>
      </c>
      <c r="S140" s="5" t="str">
        <f aca="false">CONCATENATE("[",CONCATENATE("Al",IF(D140&gt;1,VALUE(D140),""),IF(E140=0,"",CONCATENATE(" O",IF(E140&gt;1,VALUE(E140),""))),IF(F140=0,"",CONCATENATE("(OH)",IF(F140&gt;1,VALUE(F140),""))),IF(G140=0,"",CONCATENATE("(OH2)",IF(G140&gt;1,VALUE(G140),"")))),"]")</f>
        <v>[Al6(OH)9(OH2)17]</v>
      </c>
      <c r="T140" s="5" t="str">
        <f aca="false">CONCATENATE("[",CONCATENATE("Al",IF(H140=0,"",CONCATENATE("O",IF(H140&gt;1,VALUE(H140),""))),CONCATENATE(IF((4-H140)&gt;0,"(OH)",""),IF((4-H140)&gt;1,VALUE(4-H140),""))),"]")</f>
        <v>[Al(OH)4]</v>
      </c>
      <c r="U140" s="5" t="str">
        <f aca="false">IF(B140&gt;0,IF(M140="","",CONCATENATE("[",IF(M140="","",CONCATENATE("Al",IF(D140&gt;1,VALUE(D140),""),IF(E140=0,"",CONCATENATE(" O",IF(E140&gt;1,VALUE(E140),""))),IF(F140=0,"",CONCATENATE("(OH)",IF(F140&gt;1,VALUE(F140),""))),IF(G140=0,"",CONCATENATE("(OH2)",IF(G140&gt;1,VALUE(G140),""))))),"]",IF(M140="","",IF(J140&gt;1,(CONCATENATE(VALUE(J140),"+")),"+")))),"")</f>
        <v/>
      </c>
    </row>
    <row r="141" s="4" customFormat="true" ht="14.05" hidden="false" customHeight="false" outlineLevel="0" collapsed="false">
      <c r="A141" s="5" t="n">
        <v>6</v>
      </c>
      <c r="B141" s="5" t="n">
        <v>0</v>
      </c>
      <c r="C141" s="5" t="n">
        <v>0</v>
      </c>
      <c r="D141" s="5" t="n">
        <v>6</v>
      </c>
      <c r="E141" s="5" t="n">
        <v>2</v>
      </c>
      <c r="F141" s="5" t="n">
        <v>5</v>
      </c>
      <c r="G141" s="5" t="n">
        <v>19</v>
      </c>
      <c r="H141" s="5" t="n">
        <v>0</v>
      </c>
      <c r="I141" s="5" t="n">
        <v>621</v>
      </c>
      <c r="J141" s="5" t="n">
        <v>9</v>
      </c>
      <c r="K141" s="6" t="n">
        <v>69</v>
      </c>
      <c r="L141" s="7" t="n">
        <v>69</v>
      </c>
      <c r="M141" s="5" t="str">
        <f aca="false">IF(K141="no cation","",IF(L141="","non-candidate",IF(J141&gt;1,"","Y")))</f>
        <v/>
      </c>
      <c r="N141" s="5" t="str">
        <f aca="false">IF(M141="","",IF(B141&gt;0,U141,CONCATENATE("[",IF(M141="","",CONCATENATE("Al",IF(C141+(D141*(1+(C141*3)))&gt;1,VALUE(C141+(D141*(1+(C141*3)))),""),CONCATENATE(IF((E141*(1+(C141*3)))+(C141*H141)&gt;0," O",""),IF((E141*(1+(C141*3)))+(C141*H141)&gt;1,VALUE((E141*(1+(C141*3)))+(C141*H141)),"")),IF(F141=0,"",CONCATENATE("(OH)",IF((F141*(1+(C141*3)))+(C141*(4-H141))&gt;1,VALUE((F141*(1+(C141*3)))+(C141*(4-H141))),""))),IF(G141=0,"",CONCATENATE("(OH2)",IF(G141&gt;1,VALUE(G141),""))))),"]",IF(M141="","",IF(J141&gt;1,(CONCATENATE(VALUE(J141),"+")),"+")))))</f>
        <v/>
      </c>
      <c r="O141" s="5" t="str">
        <f aca="false">IF(B141&gt;0,"",IF(C141=0,CONCATENATE("[",CONCATENATE("Al",IF(D141&gt;1,VALUE(D141),""),IF(E141=0,"",CONCATENATE(" O",IF(E141&gt;1,VALUE(E141),""))),IF(F141=0,"",CONCATENATE("(OH)",IF(F141&gt;1,VALUE(F141),""))),IF(G141=0,"",CONCATENATE("(OH2)",IF(G141&gt;1,VALUE(G141),"")))),"]",IF(J141&gt;1,(CONCATENATE(VALUE(J141),"+")),"+")),CONCATENATE("[",S141,IF(P141&gt;1,VALUE(P141),""),IF((D141*3)&gt;((E141*2)+F141),"+","")," ]",VALUE(4)," ",T141,IF(H141&gt;0,VALUE(H141+1),""),"-"," ")))</f>
        <v>[Al6 O2(OH)5(OH2)19]9+</v>
      </c>
      <c r="P141" s="5" t="str">
        <f aca="false">IF(C141&lt;1,"",(IF((3*D141)-(2*E141)-F141&gt;0, (3*D141)-(2*E141)-F141, 0)))</f>
        <v/>
      </c>
      <c r="Q141" s="5" t="str">
        <f aca="false">IF(C141&lt;1,"",(27*D141)+(16*(E141+F141+G141))+(F141+(G141*2)))</f>
        <v/>
      </c>
      <c r="R141" s="5" t="str">
        <f aca="false">IF(C141&lt;1,"",27+(16*(H141+(4-H141)))+(4-H141))</f>
        <v/>
      </c>
      <c r="S141" s="5" t="str">
        <f aca="false">CONCATENATE("[",CONCATENATE("Al",IF(D141&gt;1,VALUE(D141),""),IF(E141=0,"",CONCATENATE(" O",IF(E141&gt;1,VALUE(E141),""))),IF(F141=0,"",CONCATENATE("(OH)",IF(F141&gt;1,VALUE(F141),""))),IF(G141=0,"",CONCATENATE("(OH2)",IF(G141&gt;1,VALUE(G141),"")))),"]")</f>
        <v>[Al6 O2(OH)5(OH2)19]</v>
      </c>
      <c r="T141" s="5" t="str">
        <f aca="false">CONCATENATE("[",CONCATENATE("Al",IF(H141=0,"",CONCATENATE("O",IF(H141&gt;1,VALUE(H141),""))),CONCATENATE(IF((4-H141)&gt;0,"(OH)",""),IF((4-H141)&gt;1,VALUE(4-H141),""))),"]")</f>
        <v>[Al(OH)4]</v>
      </c>
      <c r="U141" s="5" t="str">
        <f aca="false">IF(B141&gt;0,IF(M141="","",CONCATENATE("[",IF(M141="","",CONCATENATE("Al",IF(D141&gt;1,VALUE(D141),""),IF(E141=0,"",CONCATENATE(" O",IF(E141&gt;1,VALUE(E141),""))),IF(F141=0,"",CONCATENATE("(OH)",IF(F141&gt;1,VALUE(F141),""))),IF(G141=0,"",CONCATENATE("(OH2)",IF(G141&gt;1,VALUE(G141),""))))),"]",IF(M141="","",IF(J141&gt;1,(CONCATENATE(VALUE(J141),"+")),"+")))),"")</f>
        <v/>
      </c>
    </row>
    <row r="142" s="4" customFormat="true" ht="14.05" hidden="false" customHeight="false" outlineLevel="0" collapsed="false">
      <c r="A142" s="5" t="n">
        <v>6</v>
      </c>
      <c r="B142" s="5" t="n">
        <v>0</v>
      </c>
      <c r="C142" s="5" t="n">
        <v>0</v>
      </c>
      <c r="D142" s="5" t="n">
        <v>6</v>
      </c>
      <c r="E142" s="5" t="n">
        <v>4</v>
      </c>
      <c r="F142" s="5" t="n">
        <v>1</v>
      </c>
      <c r="G142" s="5" t="n">
        <v>21</v>
      </c>
      <c r="H142" s="5" t="n">
        <v>0</v>
      </c>
      <c r="I142" s="5" t="n">
        <v>621</v>
      </c>
      <c r="J142" s="5" t="n">
        <v>9</v>
      </c>
      <c r="K142" s="6" t="n">
        <v>69</v>
      </c>
      <c r="L142" s="7" t="n">
        <v>69</v>
      </c>
      <c r="M142" s="5" t="str">
        <f aca="false">IF(K142="no cation","",IF(L142="","non-candidate",IF(J142&gt;1,"","Y")))</f>
        <v/>
      </c>
      <c r="N142" s="5" t="str">
        <f aca="false">IF(M142="","",IF(B142&gt;0,U142,CONCATENATE("[",IF(M142="","",CONCATENATE("Al",IF(C142+(D142*(1+(C142*3)))&gt;1,VALUE(C142+(D142*(1+(C142*3)))),""),CONCATENATE(IF((E142*(1+(C142*3)))+(C142*H142)&gt;0," O",""),IF((E142*(1+(C142*3)))+(C142*H142)&gt;1,VALUE((E142*(1+(C142*3)))+(C142*H142)),"")),IF(F142=0,"",CONCATENATE("(OH)",IF((F142*(1+(C142*3)))+(C142*(4-H142))&gt;1,VALUE((F142*(1+(C142*3)))+(C142*(4-H142))),""))),IF(G142=0,"",CONCATENATE("(OH2)",IF(G142&gt;1,VALUE(G142),""))))),"]",IF(M142="","",IF(J142&gt;1,(CONCATENATE(VALUE(J142),"+")),"+")))))</f>
        <v/>
      </c>
      <c r="O142" s="5" t="str">
        <f aca="false">IF(B142&gt;0,"",IF(C142=0,CONCATENATE("[",CONCATENATE("Al",IF(D142&gt;1,VALUE(D142),""),IF(E142=0,"",CONCATENATE(" O",IF(E142&gt;1,VALUE(E142),""))),IF(F142=0,"",CONCATENATE("(OH)",IF(F142&gt;1,VALUE(F142),""))),IF(G142=0,"",CONCATENATE("(OH2)",IF(G142&gt;1,VALUE(G142),"")))),"]",IF(J142&gt;1,(CONCATENATE(VALUE(J142),"+")),"+")),CONCATENATE("[",S142,IF(P142&gt;1,VALUE(P142),""),IF((D142*3)&gt;((E142*2)+F142),"+","")," ]",VALUE(4)," ",T142,IF(H142&gt;0,VALUE(H142+1),""),"-"," ")))</f>
        <v>[Al6 O4(OH)(OH2)21]9+</v>
      </c>
      <c r="P142" s="5" t="str">
        <f aca="false">IF(C142&lt;1,"",(IF((3*D142)-(2*E142)-F142&gt;0, (3*D142)-(2*E142)-F142, 0)))</f>
        <v/>
      </c>
      <c r="Q142" s="5" t="str">
        <f aca="false">IF(C142&lt;1,"",(27*D142)+(16*(E142+F142+G142))+(F142+(G142*2)))</f>
        <v/>
      </c>
      <c r="R142" s="5" t="str">
        <f aca="false">IF(C142&lt;1,"",27+(16*(H142+(4-H142)))+(4-H142))</f>
        <v/>
      </c>
      <c r="S142" s="5" t="str">
        <f aca="false">CONCATENATE("[",CONCATENATE("Al",IF(D142&gt;1,VALUE(D142),""),IF(E142=0,"",CONCATENATE(" O",IF(E142&gt;1,VALUE(E142),""))),IF(F142=0,"",CONCATENATE("(OH)",IF(F142&gt;1,VALUE(F142),""))),IF(G142=0,"",CONCATENATE("(OH2)",IF(G142&gt;1,VALUE(G142),"")))),"]")</f>
        <v>[Al6 O4(OH)(OH2)21]</v>
      </c>
      <c r="T142" s="5" t="str">
        <f aca="false">CONCATENATE("[",CONCATENATE("Al",IF(H142=0,"",CONCATENATE("O",IF(H142&gt;1,VALUE(H142),""))),CONCATENATE(IF((4-H142)&gt;0,"(OH)",""),IF((4-H142)&gt;1,VALUE(4-H142),""))),"]")</f>
        <v>[Al(OH)4]</v>
      </c>
      <c r="U142" s="5" t="str">
        <f aca="false">IF(B142&gt;0,IF(M142="","",CONCATENATE("[",IF(M142="","",CONCATENATE("Al",IF(D142&gt;1,VALUE(D142),""),IF(E142=0,"",CONCATENATE(" O",IF(E142&gt;1,VALUE(E142),""))),IF(F142=0,"",CONCATENATE("(OH)",IF(F142&gt;1,VALUE(F142),""))),IF(G142=0,"",CONCATENATE("(OH2)",IF(G142&gt;1,VALUE(G142),""))))),"]",IF(M142="","",IF(J142&gt;1,(CONCATENATE(VALUE(J142),"+")),"+")))),"")</f>
        <v/>
      </c>
    </row>
    <row r="143" s="4" customFormat="true" ht="14.05" hidden="false" customHeight="false" outlineLevel="0" collapsed="false">
      <c r="A143" s="3" t="n">
        <v>4</v>
      </c>
      <c r="B143" s="5" t="n">
        <v>0</v>
      </c>
      <c r="C143" s="5" t="n">
        <v>0</v>
      </c>
      <c r="D143" s="3" t="n">
        <v>4</v>
      </c>
      <c r="E143" s="3" t="n">
        <v>0</v>
      </c>
      <c r="F143" s="5" t="n">
        <v>8</v>
      </c>
      <c r="G143" s="5" t="n">
        <v>2</v>
      </c>
      <c r="H143" s="5" t="n">
        <v>0</v>
      </c>
      <c r="I143" s="5" t="n">
        <v>280</v>
      </c>
      <c r="J143" s="5" t="n">
        <v>4</v>
      </c>
      <c r="K143" s="6" t="n">
        <v>70</v>
      </c>
      <c r="L143" s="7" t="n">
        <v>70</v>
      </c>
      <c r="M143" s="5" t="str">
        <f aca="false">IF(K143="no cation","",IF(L143="","non-candidate",IF(J143&gt;1,"","Y")))</f>
        <v/>
      </c>
      <c r="N143" s="5" t="str">
        <f aca="false">IF(M143="","",IF(B143&gt;0,U143,CONCATENATE("[",IF(M143="","",CONCATENATE("Al",IF(C143+(D143*(1+(C143*3)))&gt;1,VALUE(C143+(D143*(1+(C143*3)))),""),CONCATENATE(IF((E143*(1+(C143*3)))+(C143*H143)&gt;0," O",""),IF((E143*(1+(C143*3)))+(C143*H143)&gt;1,VALUE((E143*(1+(C143*3)))+(C143*H143)),"")),IF(F143=0,"",CONCATENATE("(OH)",IF((F143*(1+(C143*3)))+(C143*(4-H143))&gt;1,VALUE((F143*(1+(C143*3)))+(C143*(4-H143))),""))),IF(G143=0,"",CONCATENATE("(OH2)",IF(G143&gt;1,VALUE(G143),""))))),"]",IF(M143="","",IF(J143&gt;1,(CONCATENATE(VALUE(J143),"+")),"+")))))</f>
        <v/>
      </c>
      <c r="O143" s="5" t="str">
        <f aca="false">IF(B143&gt;0,"",IF(C143=0,CONCATENATE("[",CONCATENATE("Al",IF(D143&gt;1,VALUE(D143),""),IF(E143=0,"",CONCATENATE(" O",IF(E143&gt;1,VALUE(E143),""))),IF(F143=0,"",CONCATENATE("(OH)",IF(F143&gt;1,VALUE(F143),""))),IF(G143=0,"",CONCATENATE("(OH2)",IF(G143&gt;1,VALUE(G143),"")))),"]",IF(J143&gt;1,(CONCATENATE(VALUE(J143),"+")),"+")),CONCATENATE("[",S143,IF(P143&gt;1,VALUE(P143),""),IF((D143*3)&gt;((E143*2)+F143),"+","")," ]",VALUE(4)," ",T143,IF(H143&gt;0,VALUE(H143+1),""),"-"," ")))</f>
        <v>[Al4(OH)8(OH2)2]4+</v>
      </c>
      <c r="P143" s="5" t="str">
        <f aca="false">IF(C143&lt;1,"",(IF((3*D143)-(2*E143)-F143&gt;0, (3*D143)-(2*E143)-F143, 0)))</f>
        <v/>
      </c>
      <c r="Q143" s="5" t="str">
        <f aca="false">IF(C143&lt;1,"",(27*D143)+(16*(E143+F143+G143))+(F143+(G143*2)))</f>
        <v/>
      </c>
      <c r="R143" s="5" t="str">
        <f aca="false">IF(C143&lt;1,"",27+(16*(H143+(4-H143)))+(4-H143))</f>
        <v/>
      </c>
      <c r="S143" s="5" t="str">
        <f aca="false">CONCATENATE("[",CONCATENATE("Al",IF(D143&gt;1,VALUE(D143),""),IF(E143=0,"",CONCATENATE(" O",IF(E143&gt;1,VALUE(E143),""))),IF(F143=0,"",CONCATENATE("(OH)",IF(F143&gt;1,VALUE(F143),""))),IF(G143=0,"",CONCATENATE("(OH2)",IF(G143&gt;1,VALUE(G143),"")))),"]")</f>
        <v>[Al4(OH)8(OH2)2]</v>
      </c>
      <c r="T143" s="5" t="str">
        <f aca="false">CONCATENATE("[",CONCATENATE("Al",IF(H143=0,"",CONCATENATE("O",IF(H143&gt;1,VALUE(H143),""))),CONCATENATE(IF((4-H143)&gt;0,"(OH)",""),IF((4-H143)&gt;1,VALUE(4-H143),""))),"]")</f>
        <v>[Al(OH)4]</v>
      </c>
      <c r="U143" s="5" t="str">
        <f aca="false">IF(B143&gt;0,IF(M143="","",CONCATENATE("[",IF(M143="","",CONCATENATE("Al",IF(D143&gt;1,VALUE(D143),""),IF(E143=0,"",CONCATENATE(" O",IF(E143&gt;1,VALUE(E143),""))),IF(F143=0,"",CONCATENATE("(OH)",IF(F143&gt;1,VALUE(F143),""))),IF(G143=0,"",CONCATENATE("(OH2)",IF(G143&gt;1,VALUE(G143),""))))),"]",IF(M143="","",IF(J143&gt;1,(CONCATENATE(VALUE(J143),"+")),"+")))),"")</f>
        <v/>
      </c>
    </row>
    <row r="144" s="4" customFormat="true" ht="14.05" hidden="false" customHeight="false" outlineLevel="0" collapsed="false">
      <c r="A144" s="5" t="n">
        <v>4</v>
      </c>
      <c r="B144" s="5" t="n">
        <v>0</v>
      </c>
      <c r="C144" s="5" t="n">
        <v>0</v>
      </c>
      <c r="D144" s="5" t="n">
        <v>4</v>
      </c>
      <c r="E144" s="5" t="n">
        <v>2</v>
      </c>
      <c r="F144" s="5" t="n">
        <v>4</v>
      </c>
      <c r="G144" s="5" t="n">
        <v>4</v>
      </c>
      <c r="H144" s="5" t="n">
        <v>0</v>
      </c>
      <c r="I144" s="5" t="n">
        <v>280</v>
      </c>
      <c r="J144" s="5" t="n">
        <v>4</v>
      </c>
      <c r="K144" s="6" t="n">
        <v>70</v>
      </c>
      <c r="L144" s="7" t="n">
        <v>70</v>
      </c>
      <c r="M144" s="5" t="str">
        <f aca="false">IF(K144="no cation","",IF(L144="","non-candidate",IF(J144&gt;1,"","Y")))</f>
        <v/>
      </c>
      <c r="N144" s="5" t="str">
        <f aca="false">IF(M144="","",IF(B144&gt;0,U144,CONCATENATE("[",IF(M144="","",CONCATENATE("Al",IF(C144+(D144*(1+(C144*3)))&gt;1,VALUE(C144+(D144*(1+(C144*3)))),""),CONCATENATE(IF((E144*(1+(C144*3)))+(C144*H144)&gt;0," O",""),IF((E144*(1+(C144*3)))+(C144*H144)&gt;1,VALUE((E144*(1+(C144*3)))+(C144*H144)),"")),IF(F144=0,"",CONCATENATE("(OH)",IF((F144*(1+(C144*3)))+(C144*(4-H144))&gt;1,VALUE((F144*(1+(C144*3)))+(C144*(4-H144))),""))),IF(G144=0,"",CONCATENATE("(OH2)",IF(G144&gt;1,VALUE(G144),""))))),"]",IF(M144="","",IF(J144&gt;1,(CONCATENATE(VALUE(J144),"+")),"+")))))</f>
        <v/>
      </c>
      <c r="O144" s="5" t="str">
        <f aca="false">IF(B144&gt;0,"",IF(C144=0,CONCATENATE("[",CONCATENATE("Al",IF(D144&gt;1,VALUE(D144),""),IF(E144=0,"",CONCATENATE(" O",IF(E144&gt;1,VALUE(E144),""))),IF(F144=0,"",CONCATENATE("(OH)",IF(F144&gt;1,VALUE(F144),""))),IF(G144=0,"",CONCATENATE("(OH2)",IF(G144&gt;1,VALUE(G144),"")))),"]",IF(J144&gt;1,(CONCATENATE(VALUE(J144),"+")),"+")),CONCATENATE("[",S144,IF(P144&gt;1,VALUE(P144),""),IF((D144*3)&gt;((E144*2)+F144),"+","")," ]",VALUE(4)," ",T144,IF(H144&gt;0,VALUE(H144+1),""),"-"," ")))</f>
        <v>[Al4 O2(OH)4(OH2)4]4+</v>
      </c>
      <c r="P144" s="5" t="str">
        <f aca="false">IF(C144&lt;1,"",(IF((3*D144)-(2*E144)-F144&gt;0, (3*D144)-(2*E144)-F144, 0)))</f>
        <v/>
      </c>
      <c r="Q144" s="5" t="str">
        <f aca="false">IF(C144&lt;1,"",(27*D144)+(16*(E144+F144+G144))+(F144+(G144*2)))</f>
        <v/>
      </c>
      <c r="R144" s="5" t="str">
        <f aca="false">IF(C144&lt;1,"",27+(16*(H144+(4-H144)))+(4-H144))</f>
        <v/>
      </c>
      <c r="S144" s="5" t="str">
        <f aca="false">CONCATENATE("[",CONCATENATE("Al",IF(D144&gt;1,VALUE(D144),""),IF(E144=0,"",CONCATENATE(" O",IF(E144&gt;1,VALUE(E144),""))),IF(F144=0,"",CONCATENATE("(OH)",IF(F144&gt;1,VALUE(F144),""))),IF(G144=0,"",CONCATENATE("(OH2)",IF(G144&gt;1,VALUE(G144),"")))),"]")</f>
        <v>[Al4 O2(OH)4(OH2)4]</v>
      </c>
      <c r="T144" s="5" t="str">
        <f aca="false">CONCATENATE("[",CONCATENATE("Al",IF(H144=0,"",CONCATENATE("O",IF(H144&gt;1,VALUE(H144),""))),CONCATENATE(IF((4-H144)&gt;0,"(OH)",""),IF((4-H144)&gt;1,VALUE(4-H144),""))),"]")</f>
        <v>[Al(OH)4]</v>
      </c>
      <c r="U144" s="5" t="str">
        <f aca="false">IF(B144&gt;0,IF(M144="","",CONCATENATE("[",IF(M144="","",CONCATENATE("Al",IF(D144&gt;1,VALUE(D144),""),IF(E144=0,"",CONCATENATE(" O",IF(E144&gt;1,VALUE(E144),""))),IF(F144=0,"",CONCATENATE("(OH)",IF(F144&gt;1,VALUE(F144),""))),IF(G144=0,"",CONCATENATE("(OH2)",IF(G144&gt;1,VALUE(G144),""))))),"]",IF(M144="","",IF(J144&gt;1,(CONCATENATE(VALUE(J144),"+")),"+")))),"")</f>
        <v/>
      </c>
    </row>
    <row r="145" s="4" customFormat="true" ht="14.05" hidden="false" customHeight="false" outlineLevel="0" collapsed="false">
      <c r="A145" s="5" t="n">
        <v>4</v>
      </c>
      <c r="B145" s="5" t="n">
        <v>0</v>
      </c>
      <c r="C145" s="5" t="n">
        <v>0</v>
      </c>
      <c r="D145" s="5" t="n">
        <v>4</v>
      </c>
      <c r="E145" s="5" t="n">
        <v>4</v>
      </c>
      <c r="F145" s="5" t="n">
        <v>0</v>
      </c>
      <c r="G145" s="5" t="n">
        <v>6</v>
      </c>
      <c r="H145" s="5" t="n">
        <v>0</v>
      </c>
      <c r="I145" s="5" t="n">
        <v>280</v>
      </c>
      <c r="J145" s="5" t="n">
        <v>4</v>
      </c>
      <c r="K145" s="6" t="n">
        <v>70</v>
      </c>
      <c r="L145" s="7" t="n">
        <v>70</v>
      </c>
      <c r="M145" s="5" t="str">
        <f aca="false">IF(K145="no cation","",IF(L145="","non-candidate",IF(J145&gt;1,"","Y")))</f>
        <v/>
      </c>
      <c r="N145" s="5" t="str">
        <f aca="false">IF(M145="","",IF(B145&gt;0,U145,CONCATENATE("[",IF(M145="","",CONCATENATE("Al",IF(C145+(D145*(1+(C145*3)))&gt;1,VALUE(C145+(D145*(1+(C145*3)))),""),CONCATENATE(IF((E145*(1+(C145*3)))+(C145*H145)&gt;0," O",""),IF((E145*(1+(C145*3)))+(C145*H145)&gt;1,VALUE((E145*(1+(C145*3)))+(C145*H145)),"")),IF(F145=0,"",CONCATENATE("(OH)",IF((F145*(1+(C145*3)))+(C145*(4-H145))&gt;1,VALUE((F145*(1+(C145*3)))+(C145*(4-H145))),""))),IF(G145=0,"",CONCATENATE("(OH2)",IF(G145&gt;1,VALUE(G145),""))))),"]",IF(M145="","",IF(J145&gt;1,(CONCATENATE(VALUE(J145),"+")),"+")))))</f>
        <v/>
      </c>
      <c r="O145" s="5" t="str">
        <f aca="false">IF(B145&gt;0,"",IF(C145=0,CONCATENATE("[",CONCATENATE("Al",IF(D145&gt;1,VALUE(D145),""),IF(E145=0,"",CONCATENATE(" O",IF(E145&gt;1,VALUE(E145),""))),IF(F145=0,"",CONCATENATE("(OH)",IF(F145&gt;1,VALUE(F145),""))),IF(G145=0,"",CONCATENATE("(OH2)",IF(G145&gt;1,VALUE(G145),"")))),"]",IF(J145&gt;1,(CONCATENATE(VALUE(J145),"+")),"+")),CONCATENATE("[",S145,IF(P145&gt;1,VALUE(P145),""),IF((D145*3)&gt;((E145*2)+F145),"+","")," ]",VALUE(4)," ",T145,IF(H145&gt;0,VALUE(H145+1),""),"-"," ")))</f>
        <v>[Al4 O4(OH2)6]4+</v>
      </c>
      <c r="P145" s="5" t="str">
        <f aca="false">IF(C145&lt;1,"",(IF((3*D145)-(2*E145)-F145&gt;0, (3*D145)-(2*E145)-F145, 0)))</f>
        <v/>
      </c>
      <c r="Q145" s="5" t="str">
        <f aca="false">IF(C145&lt;1,"",(27*D145)+(16*(E145+F145+G145))+(F145+(G145*2)))</f>
        <v/>
      </c>
      <c r="R145" s="5" t="str">
        <f aca="false">IF(C145&lt;1,"",27+(16*(H145+(4-H145)))+(4-H145))</f>
        <v/>
      </c>
      <c r="S145" s="5" t="str">
        <f aca="false">CONCATENATE("[",CONCATENATE("Al",IF(D145&gt;1,VALUE(D145),""),IF(E145=0,"",CONCATENATE(" O",IF(E145&gt;1,VALUE(E145),""))),IF(F145=0,"",CONCATENATE("(OH)",IF(F145&gt;1,VALUE(F145),""))),IF(G145=0,"",CONCATENATE("(OH2)",IF(G145&gt;1,VALUE(G145),"")))),"]")</f>
        <v>[Al4 O4(OH2)6]</v>
      </c>
      <c r="T145" s="5" t="str">
        <f aca="false">CONCATENATE("[",CONCATENATE("Al",IF(H145=0,"",CONCATENATE("O",IF(H145&gt;1,VALUE(H145),""))),CONCATENATE(IF((4-H145)&gt;0,"(OH)",""),IF((4-H145)&gt;1,VALUE(4-H145),""))),"]")</f>
        <v>[Al(OH)4]</v>
      </c>
      <c r="U145" s="5" t="str">
        <f aca="false">IF(B145&gt;0,IF(M145="","",CONCATENATE("[",IF(M145="","",CONCATENATE("Al",IF(D145&gt;1,VALUE(D145),""),IF(E145=0,"",CONCATENATE(" O",IF(E145&gt;1,VALUE(E145),""))),IF(F145=0,"",CONCATENATE("(OH)",IF(F145&gt;1,VALUE(F145),""))),IF(G145=0,"",CONCATENATE("(OH2)",IF(G145&gt;1,VALUE(G145),""))))),"]",IF(M145="","",IF(J145&gt;1,(CONCATENATE(VALUE(J145),"+")),"+")))),"")</f>
        <v/>
      </c>
    </row>
    <row r="146" s="4" customFormat="true" ht="14.05" hidden="false" customHeight="false" outlineLevel="0" collapsed="false">
      <c r="A146" s="5" t="n">
        <v>6</v>
      </c>
      <c r="B146" s="5" t="n">
        <v>0</v>
      </c>
      <c r="C146" s="5" t="n">
        <v>1</v>
      </c>
      <c r="D146" s="5" t="n">
        <v>3</v>
      </c>
      <c r="E146" s="5" t="n">
        <v>0</v>
      </c>
      <c r="F146" s="5" t="n">
        <v>3</v>
      </c>
      <c r="G146" s="5" t="n">
        <v>10</v>
      </c>
      <c r="H146" s="5" t="n">
        <v>4</v>
      </c>
      <c r="I146" s="5" t="n">
        <v>1339</v>
      </c>
      <c r="J146" s="5" t="n">
        <v>19</v>
      </c>
      <c r="K146" s="6" t="n">
        <v>70.4736842105263</v>
      </c>
      <c r="L146" s="7" t="n">
        <v>70.4736842105263</v>
      </c>
      <c r="M146" s="5" t="str">
        <f aca="false">IF(K146="no cation","",IF(L146="","non-candidate",IF(J146&gt;1,"","Y")))</f>
        <v/>
      </c>
      <c r="N146" s="5" t="str">
        <f aca="false">IF(M146="","",IF(B146&gt;0,U146,CONCATENATE("[",IF(M146="","",CONCATENATE("Al",IF(C146+(D146*(1+(C146*3)))&gt;1,VALUE(C146+(D146*(1+(C146*3)))),""),CONCATENATE(IF((E146*(1+(C146*3)))+(C146*H146)&gt;0," O",""),IF((E146*(1+(C146*3)))+(C146*H146)&gt;1,VALUE((E146*(1+(C146*3)))+(C146*H146)),"")),IF(F146=0,"",CONCATENATE("(OH)",IF((F146*(1+(C146*3)))+(C146*(4-H146))&gt;1,VALUE((F146*(1+(C146*3)))+(C146*(4-H146))),""))),IF(G146=0,"",CONCATENATE("(OH2)",IF(G146&gt;1,VALUE(G146),""))))),"]",IF(M146="","",IF(J146&gt;1,(CONCATENATE(VALUE(J146),"+")),"+")))))</f>
        <v/>
      </c>
      <c r="O146" s="5" t="str">
        <f aca="false">IF(B146&gt;0,"",IF(C146=0,CONCATENATE("[",CONCATENATE("Al",IF(D146&gt;1,VALUE(D146),""),IF(E146=0,"",CONCATENATE(" O",IF(E146&gt;1,VALUE(E146),""))),IF(F146=0,"",CONCATENATE("(OH)",IF(F146&gt;1,VALUE(F146),""))),IF(G146=0,"",CONCATENATE("(OH2)",IF(G146&gt;1,VALUE(G146),"")))),"]",IF(J146&gt;1,(CONCATENATE(VALUE(J146),"+")),"+")),CONCATENATE("[",S146,IF(P146&gt;1,VALUE(P146),""),IF((D146*3)&gt;((E146*2)+F146),"+","")," ]",VALUE(4)," ",T146,IF(H146&gt;0,VALUE(H146+1),""),"-"," ")))</f>
        <v>[[Al3(OH)3(OH2)10]6+ ]4 [AlO4]5- </v>
      </c>
      <c r="P146" s="5" t="n">
        <f aca="false">IF(C146&lt;1,"",(IF((3*D146)-(2*E146)-F146&gt;0, (3*D146)-(2*E146)-F146, 0)))</f>
        <v>6</v>
      </c>
      <c r="Q146" s="5" t="n">
        <f aca="false">IF(C146&lt;1,"",(27*D146)+(16*(E146+F146+G146))+(F146+(G146*2)))</f>
        <v>312</v>
      </c>
      <c r="R146" s="5" t="n">
        <f aca="false">IF(C146&lt;1,"",27+(16*(H146+(4-H146)))+(4-H146))</f>
        <v>91</v>
      </c>
      <c r="S146" s="5" t="str">
        <f aca="false">CONCATENATE("[",CONCATENATE("Al",IF(D146&gt;1,VALUE(D146),""),IF(E146=0,"",CONCATENATE(" O",IF(E146&gt;1,VALUE(E146),""))),IF(F146=0,"",CONCATENATE("(OH)",IF(F146&gt;1,VALUE(F146),""))),IF(G146=0,"",CONCATENATE("(OH2)",IF(G146&gt;1,VALUE(G146),"")))),"]")</f>
        <v>[Al3(OH)3(OH2)10]</v>
      </c>
      <c r="T146" s="5" t="str">
        <f aca="false">CONCATENATE("[",CONCATENATE("Al",IF(H146=0,"",CONCATENATE("O",IF(H146&gt;1,VALUE(H146),""))),CONCATENATE(IF((4-H146)&gt;0,"(OH)",""),IF((4-H146)&gt;1,VALUE(4-H146),""))),"]")</f>
        <v>[AlO4]</v>
      </c>
      <c r="U146" s="5" t="str">
        <f aca="false">IF(B146&gt;0,IF(M146="","",CONCATENATE("[",IF(M146="","",CONCATENATE("Al",IF(D146&gt;1,VALUE(D146),""),IF(E146=0,"",CONCATENATE(" O",IF(E146&gt;1,VALUE(E146),""))),IF(F146=0,"",CONCATENATE("(OH)",IF(F146&gt;1,VALUE(F146),""))),IF(G146=0,"",CONCATENATE("(OH2)",IF(G146&gt;1,VALUE(G146),""))))),"]",IF(M146="","",IF(J146&gt;1,(CONCATENATE(VALUE(J146),"+")),"+")))),"")</f>
        <v/>
      </c>
    </row>
    <row r="147" s="4" customFormat="true" ht="14.05" hidden="false" customHeight="false" outlineLevel="0" collapsed="false">
      <c r="A147" s="5" t="n">
        <v>6</v>
      </c>
      <c r="B147" s="5" t="n">
        <v>0</v>
      </c>
      <c r="C147" s="5" t="n">
        <v>1</v>
      </c>
      <c r="D147" s="5" t="n">
        <v>3</v>
      </c>
      <c r="E147" s="5" t="n">
        <v>0</v>
      </c>
      <c r="F147" s="5" t="n">
        <v>4</v>
      </c>
      <c r="G147" s="5" t="n">
        <v>9</v>
      </c>
      <c r="H147" s="5" t="n">
        <v>0</v>
      </c>
      <c r="I147" s="5" t="n">
        <v>1339</v>
      </c>
      <c r="J147" s="5" t="n">
        <v>19</v>
      </c>
      <c r="K147" s="6" t="n">
        <v>70.4736842105263</v>
      </c>
      <c r="L147" s="7" t="n">
        <v>70.4736842105263</v>
      </c>
      <c r="M147" s="5" t="str">
        <f aca="false">IF(K147="no cation","",IF(L147="","non-candidate",IF(J147&gt;1,"","Y")))</f>
        <v/>
      </c>
      <c r="N147" s="5" t="str">
        <f aca="false">IF(M147="","",IF(B147&gt;0,U147,CONCATENATE("[",IF(M147="","",CONCATENATE("Al",IF(C147+(D147*(1+(C147*3)))&gt;1,VALUE(C147+(D147*(1+(C147*3)))),""),CONCATENATE(IF((E147*(1+(C147*3)))+(C147*H147)&gt;0," O",""),IF((E147*(1+(C147*3)))+(C147*H147)&gt;1,VALUE((E147*(1+(C147*3)))+(C147*H147)),"")),IF(F147=0,"",CONCATENATE("(OH)",IF((F147*(1+(C147*3)))+(C147*(4-H147))&gt;1,VALUE((F147*(1+(C147*3)))+(C147*(4-H147))),""))),IF(G147=0,"",CONCATENATE("(OH2)",IF(G147&gt;1,VALUE(G147),""))))),"]",IF(M147="","",IF(J147&gt;1,(CONCATENATE(VALUE(J147),"+")),"+")))))</f>
        <v/>
      </c>
      <c r="O147" s="5" t="str">
        <f aca="false">IF(B147&gt;0,"",IF(C147=0,CONCATENATE("[",CONCATENATE("Al",IF(D147&gt;1,VALUE(D147),""),IF(E147=0,"",CONCATENATE(" O",IF(E147&gt;1,VALUE(E147),""))),IF(F147=0,"",CONCATENATE("(OH)",IF(F147&gt;1,VALUE(F147),""))),IF(G147=0,"",CONCATENATE("(OH2)",IF(G147&gt;1,VALUE(G147),"")))),"]",IF(J147&gt;1,(CONCATENATE(VALUE(J147),"+")),"+")),CONCATENATE("[",S147,IF(P147&gt;1,VALUE(P147),""),IF((D147*3)&gt;((E147*2)+F147),"+","")," ]",VALUE(4)," ",T147,IF(H147&gt;0,VALUE(H147+1),""),"-"," ")))</f>
        <v>[[Al3(OH)4(OH2)9]5+ ]4 [Al(OH)4]- </v>
      </c>
      <c r="P147" s="5" t="n">
        <f aca="false">IF(C147&lt;1,"",(IF((3*D147)-(2*E147)-F147&gt;0, (3*D147)-(2*E147)-F147, 0)))</f>
        <v>5</v>
      </c>
      <c r="Q147" s="5" t="n">
        <f aca="false">IF(C147&lt;1,"",(27*D147)+(16*(E147+F147+G147))+(F147+(G147*2)))</f>
        <v>311</v>
      </c>
      <c r="R147" s="5" t="n">
        <f aca="false">IF(C147&lt;1,"",27+(16*(H147+(4-H147)))+(4-H147))</f>
        <v>95</v>
      </c>
      <c r="S147" s="5" t="str">
        <f aca="false">CONCATENATE("[",CONCATENATE("Al",IF(D147&gt;1,VALUE(D147),""),IF(E147=0,"",CONCATENATE(" O",IF(E147&gt;1,VALUE(E147),""))),IF(F147=0,"",CONCATENATE("(OH)",IF(F147&gt;1,VALUE(F147),""))),IF(G147=0,"",CONCATENATE("(OH2)",IF(G147&gt;1,VALUE(G147),"")))),"]")</f>
        <v>[Al3(OH)4(OH2)9]</v>
      </c>
      <c r="T147" s="5" t="str">
        <f aca="false">CONCATENATE("[",CONCATENATE("Al",IF(H147=0,"",CONCATENATE("O",IF(H147&gt;1,VALUE(H147),""))),CONCATENATE(IF((4-H147)&gt;0,"(OH)",""),IF((4-H147)&gt;1,VALUE(4-H147),""))),"]")</f>
        <v>[Al(OH)4]</v>
      </c>
      <c r="U147" s="5" t="str">
        <f aca="false">IF(B147&gt;0,IF(M147="","",CONCATENATE("[",IF(M147="","",CONCATENATE("Al",IF(D147&gt;1,VALUE(D147),""),IF(E147=0,"",CONCATENATE(" O",IF(E147&gt;1,VALUE(E147),""))),IF(F147=0,"",CONCATENATE("(OH)",IF(F147&gt;1,VALUE(F147),""))),IF(G147=0,"",CONCATENATE("(OH2)",IF(G147&gt;1,VALUE(G147),""))))),"]",IF(M147="","",IF(J147&gt;1,(CONCATENATE(VALUE(J147),"+")),"+")))),"")</f>
        <v/>
      </c>
    </row>
    <row r="148" s="4" customFormat="true" ht="14.05" hidden="false" customHeight="false" outlineLevel="0" collapsed="false">
      <c r="A148" s="5" t="n">
        <v>6</v>
      </c>
      <c r="B148" s="5" t="n">
        <v>0</v>
      </c>
      <c r="C148" s="5" t="n">
        <v>1</v>
      </c>
      <c r="D148" s="5" t="n">
        <v>3</v>
      </c>
      <c r="E148" s="5" t="n">
        <v>1</v>
      </c>
      <c r="F148" s="5" t="n">
        <v>1</v>
      </c>
      <c r="G148" s="5" t="n">
        <v>11</v>
      </c>
      <c r="H148" s="5" t="n">
        <v>4</v>
      </c>
      <c r="I148" s="5" t="n">
        <v>1339</v>
      </c>
      <c r="J148" s="5" t="n">
        <v>19</v>
      </c>
      <c r="K148" s="6" t="n">
        <v>70.4736842105263</v>
      </c>
      <c r="L148" s="7" t="n">
        <v>70.4736842105263</v>
      </c>
      <c r="M148" s="5" t="str">
        <f aca="false">IF(K148="no cation","",IF(L148="","non-candidate",IF(J148&gt;1,"","Y")))</f>
        <v/>
      </c>
      <c r="N148" s="5" t="str">
        <f aca="false">IF(M148="","",IF(B148&gt;0,U148,CONCATENATE("[",IF(M148="","",CONCATENATE("Al",IF(C148+(D148*(1+(C148*3)))&gt;1,VALUE(C148+(D148*(1+(C148*3)))),""),CONCATENATE(IF((E148*(1+(C148*3)))+(C148*H148)&gt;0," O",""),IF((E148*(1+(C148*3)))+(C148*H148)&gt;1,VALUE((E148*(1+(C148*3)))+(C148*H148)),"")),IF(F148=0,"",CONCATENATE("(OH)",IF((F148*(1+(C148*3)))+(C148*(4-H148))&gt;1,VALUE((F148*(1+(C148*3)))+(C148*(4-H148))),""))),IF(G148=0,"",CONCATENATE("(OH2)",IF(G148&gt;1,VALUE(G148),""))))),"]",IF(M148="","",IF(J148&gt;1,(CONCATENATE(VALUE(J148),"+")),"+")))))</f>
        <v/>
      </c>
      <c r="O148" s="5" t="str">
        <f aca="false">IF(B148&gt;0,"",IF(C148=0,CONCATENATE("[",CONCATENATE("Al",IF(D148&gt;1,VALUE(D148),""),IF(E148=0,"",CONCATENATE(" O",IF(E148&gt;1,VALUE(E148),""))),IF(F148=0,"",CONCATENATE("(OH)",IF(F148&gt;1,VALUE(F148),""))),IF(G148=0,"",CONCATENATE("(OH2)",IF(G148&gt;1,VALUE(G148),"")))),"]",IF(J148&gt;1,(CONCATENATE(VALUE(J148),"+")),"+")),CONCATENATE("[",S148,IF(P148&gt;1,VALUE(P148),""),IF((D148*3)&gt;((E148*2)+F148),"+","")," ]",VALUE(4)," ",T148,IF(H148&gt;0,VALUE(H148+1),""),"-"," ")))</f>
        <v>[[Al3 O(OH)(OH2)11]6+ ]4 [AlO4]5- </v>
      </c>
      <c r="P148" s="5" t="n">
        <f aca="false">IF(C148&lt;1,"",(IF((3*D148)-(2*E148)-F148&gt;0, (3*D148)-(2*E148)-F148, 0)))</f>
        <v>6</v>
      </c>
      <c r="Q148" s="5" t="n">
        <f aca="false">IF(C148&lt;1,"",(27*D148)+(16*(E148+F148+G148))+(F148+(G148*2)))</f>
        <v>312</v>
      </c>
      <c r="R148" s="5" t="n">
        <f aca="false">IF(C148&lt;1,"",27+(16*(H148+(4-H148)))+(4-H148))</f>
        <v>91</v>
      </c>
      <c r="S148" s="5" t="str">
        <f aca="false">CONCATENATE("[",CONCATENATE("Al",IF(D148&gt;1,VALUE(D148),""),IF(E148=0,"",CONCATENATE(" O",IF(E148&gt;1,VALUE(E148),""))),IF(F148=0,"",CONCATENATE("(OH)",IF(F148&gt;1,VALUE(F148),""))),IF(G148=0,"",CONCATENATE("(OH2)",IF(G148&gt;1,VALUE(G148),"")))),"]")</f>
        <v>[Al3 O(OH)(OH2)11]</v>
      </c>
      <c r="T148" s="5" t="str">
        <f aca="false">CONCATENATE("[",CONCATENATE("Al",IF(H148=0,"",CONCATENATE("O",IF(H148&gt;1,VALUE(H148),""))),CONCATENATE(IF((4-H148)&gt;0,"(OH)",""),IF((4-H148)&gt;1,VALUE(4-H148),""))),"]")</f>
        <v>[AlO4]</v>
      </c>
      <c r="U148" s="5" t="str">
        <f aca="false">IF(B148&gt;0,IF(M148="","",CONCATENATE("[",IF(M148="","",CONCATENATE("Al",IF(D148&gt;1,VALUE(D148),""),IF(E148=0,"",CONCATENATE(" O",IF(E148&gt;1,VALUE(E148),""))),IF(F148=0,"",CONCATENATE("(OH)",IF(F148&gt;1,VALUE(F148),""))),IF(G148=0,"",CONCATENATE("(OH2)",IF(G148&gt;1,VALUE(G148),""))))),"]",IF(M148="","",IF(J148&gt;1,(CONCATENATE(VALUE(J148),"+")),"+")))),"")</f>
        <v/>
      </c>
    </row>
    <row r="149" s="4" customFormat="true" ht="14.05" hidden="false" customHeight="false" outlineLevel="0" collapsed="false">
      <c r="A149" s="5" t="n">
        <v>6</v>
      </c>
      <c r="B149" s="5" t="n">
        <v>0</v>
      </c>
      <c r="C149" s="5" t="n">
        <v>1</v>
      </c>
      <c r="D149" s="5" t="n">
        <v>3</v>
      </c>
      <c r="E149" s="5" t="n">
        <v>1</v>
      </c>
      <c r="F149" s="5" t="n">
        <v>2</v>
      </c>
      <c r="G149" s="5" t="n">
        <v>10</v>
      </c>
      <c r="H149" s="5" t="n">
        <v>0</v>
      </c>
      <c r="I149" s="5" t="n">
        <v>1339</v>
      </c>
      <c r="J149" s="5" t="n">
        <v>19</v>
      </c>
      <c r="K149" s="6" t="n">
        <v>70.4736842105263</v>
      </c>
      <c r="L149" s="7" t="n">
        <v>70.4736842105263</v>
      </c>
      <c r="M149" s="5" t="str">
        <f aca="false">IF(K149="no cation","",IF(L149="","non-candidate",IF(J149&gt;1,"","Y")))</f>
        <v/>
      </c>
      <c r="N149" s="5" t="str">
        <f aca="false">IF(M149="","",IF(B149&gt;0,U149,CONCATENATE("[",IF(M149="","",CONCATENATE("Al",IF(C149+(D149*(1+(C149*3)))&gt;1,VALUE(C149+(D149*(1+(C149*3)))),""),CONCATENATE(IF((E149*(1+(C149*3)))+(C149*H149)&gt;0," O",""),IF((E149*(1+(C149*3)))+(C149*H149)&gt;1,VALUE((E149*(1+(C149*3)))+(C149*H149)),"")),IF(F149=0,"",CONCATENATE("(OH)",IF((F149*(1+(C149*3)))+(C149*(4-H149))&gt;1,VALUE((F149*(1+(C149*3)))+(C149*(4-H149))),""))),IF(G149=0,"",CONCATENATE("(OH2)",IF(G149&gt;1,VALUE(G149),""))))),"]",IF(M149="","",IF(J149&gt;1,(CONCATENATE(VALUE(J149),"+")),"+")))))</f>
        <v/>
      </c>
      <c r="O149" s="5" t="str">
        <f aca="false">IF(B149&gt;0,"",IF(C149=0,CONCATENATE("[",CONCATENATE("Al",IF(D149&gt;1,VALUE(D149),""),IF(E149=0,"",CONCATENATE(" O",IF(E149&gt;1,VALUE(E149),""))),IF(F149=0,"",CONCATENATE("(OH)",IF(F149&gt;1,VALUE(F149),""))),IF(G149=0,"",CONCATENATE("(OH2)",IF(G149&gt;1,VALUE(G149),"")))),"]",IF(J149&gt;1,(CONCATENATE(VALUE(J149),"+")),"+")),CONCATENATE("[",S149,IF(P149&gt;1,VALUE(P149),""),IF((D149*3)&gt;((E149*2)+F149),"+","")," ]",VALUE(4)," ",T149,IF(H149&gt;0,VALUE(H149+1),""),"-"," ")))</f>
        <v>[[Al3 O(OH)2(OH2)10]5+ ]4 [Al(OH)4]- </v>
      </c>
      <c r="P149" s="5" t="n">
        <f aca="false">IF(C149&lt;1,"",(IF((3*D149)-(2*E149)-F149&gt;0, (3*D149)-(2*E149)-F149, 0)))</f>
        <v>5</v>
      </c>
      <c r="Q149" s="5" t="n">
        <f aca="false">IF(C149&lt;1,"",(27*D149)+(16*(E149+F149+G149))+(F149+(G149*2)))</f>
        <v>311</v>
      </c>
      <c r="R149" s="5" t="n">
        <f aca="false">IF(C149&lt;1,"",27+(16*(H149+(4-H149)))+(4-H149))</f>
        <v>95</v>
      </c>
      <c r="S149" s="5" t="str">
        <f aca="false">CONCATENATE("[",CONCATENATE("Al",IF(D149&gt;1,VALUE(D149),""),IF(E149=0,"",CONCATENATE(" O",IF(E149&gt;1,VALUE(E149),""))),IF(F149=0,"",CONCATENATE("(OH)",IF(F149&gt;1,VALUE(F149),""))),IF(G149=0,"",CONCATENATE("(OH2)",IF(G149&gt;1,VALUE(G149),"")))),"]")</f>
        <v>[Al3 O(OH)2(OH2)10]</v>
      </c>
      <c r="T149" s="5" t="str">
        <f aca="false">CONCATENATE("[",CONCATENATE("Al",IF(H149=0,"",CONCATENATE("O",IF(H149&gt;1,VALUE(H149),""))),CONCATENATE(IF((4-H149)&gt;0,"(OH)",""),IF((4-H149)&gt;1,VALUE(4-H149),""))),"]")</f>
        <v>[Al(OH)4]</v>
      </c>
      <c r="U149" s="5" t="str">
        <f aca="false">IF(B149&gt;0,IF(M149="","",CONCATENATE("[",IF(M149="","",CONCATENATE("Al",IF(D149&gt;1,VALUE(D149),""),IF(E149=0,"",CONCATENATE(" O",IF(E149&gt;1,VALUE(E149),""))),IF(F149=0,"",CONCATENATE("(OH)",IF(F149&gt;1,VALUE(F149),""))),IF(G149=0,"",CONCATENATE("(OH2)",IF(G149&gt;1,VALUE(G149),""))))),"]",IF(M149="","",IF(J149&gt;1,(CONCATENATE(VALUE(J149),"+")),"+")))),"")</f>
        <v/>
      </c>
    </row>
    <row r="150" s="4" customFormat="true" ht="14.05" hidden="false" customHeight="false" outlineLevel="0" collapsed="false">
      <c r="A150" s="5" t="n">
        <v>6</v>
      </c>
      <c r="B150" s="5" t="n">
        <v>0</v>
      </c>
      <c r="C150" s="5" t="n">
        <v>1</v>
      </c>
      <c r="D150" s="5" t="n">
        <v>3</v>
      </c>
      <c r="E150" s="5" t="n">
        <v>2</v>
      </c>
      <c r="F150" s="5" t="n">
        <v>0</v>
      </c>
      <c r="G150" s="5" t="n">
        <v>11</v>
      </c>
      <c r="H150" s="5" t="n">
        <v>0</v>
      </c>
      <c r="I150" s="5" t="n">
        <v>1339</v>
      </c>
      <c r="J150" s="5" t="n">
        <v>19</v>
      </c>
      <c r="K150" s="6" t="n">
        <v>70.4736842105263</v>
      </c>
      <c r="L150" s="7" t="n">
        <v>70.4736842105263</v>
      </c>
      <c r="M150" s="5" t="str">
        <f aca="false">IF(K150="no cation","",IF(L150="","non-candidate",IF(J150&gt;1,"","Y")))</f>
        <v/>
      </c>
      <c r="N150" s="5" t="str">
        <f aca="false">IF(M150="","",IF(B150&gt;0,U150,CONCATENATE("[",IF(M150="","",CONCATENATE("Al",IF(C150+(D150*(1+(C150*3)))&gt;1,VALUE(C150+(D150*(1+(C150*3)))),""),CONCATENATE(IF((E150*(1+(C150*3)))+(C150*H150)&gt;0," O",""),IF((E150*(1+(C150*3)))+(C150*H150)&gt;1,VALUE((E150*(1+(C150*3)))+(C150*H150)),"")),IF(F150=0,"",CONCATENATE("(OH)",IF((F150*(1+(C150*3)))+(C150*(4-H150))&gt;1,VALUE((F150*(1+(C150*3)))+(C150*(4-H150))),""))),IF(G150=0,"",CONCATENATE("(OH2)",IF(G150&gt;1,VALUE(G150),""))))),"]",IF(M150="","",IF(J150&gt;1,(CONCATENATE(VALUE(J150),"+")),"+")))))</f>
        <v/>
      </c>
      <c r="O150" s="5" t="str">
        <f aca="false">IF(B150&gt;0,"",IF(C150=0,CONCATENATE("[",CONCATENATE("Al",IF(D150&gt;1,VALUE(D150),""),IF(E150=0,"",CONCATENATE(" O",IF(E150&gt;1,VALUE(E150),""))),IF(F150=0,"",CONCATENATE("(OH)",IF(F150&gt;1,VALUE(F150),""))),IF(G150=0,"",CONCATENATE("(OH2)",IF(G150&gt;1,VALUE(G150),"")))),"]",IF(J150&gt;1,(CONCATENATE(VALUE(J150),"+")),"+")),CONCATENATE("[",S150,IF(P150&gt;1,VALUE(P150),""),IF((D150*3)&gt;((E150*2)+F150),"+","")," ]",VALUE(4)," ",T150,IF(H150&gt;0,VALUE(H150+1),""),"-"," ")))</f>
        <v>[[Al3 O2(OH2)11]5+ ]4 [Al(OH)4]- </v>
      </c>
      <c r="P150" s="5" t="n">
        <f aca="false">IF(C150&lt;1,"",(IF((3*D150)-(2*E150)-F150&gt;0, (3*D150)-(2*E150)-F150, 0)))</f>
        <v>5</v>
      </c>
      <c r="Q150" s="5" t="n">
        <f aca="false">IF(C150&lt;1,"",(27*D150)+(16*(E150+F150+G150))+(F150+(G150*2)))</f>
        <v>311</v>
      </c>
      <c r="R150" s="5" t="n">
        <f aca="false">IF(C150&lt;1,"",27+(16*(H150+(4-H150)))+(4-H150))</f>
        <v>95</v>
      </c>
      <c r="S150" s="5" t="str">
        <f aca="false">CONCATENATE("[",CONCATENATE("Al",IF(D150&gt;1,VALUE(D150),""),IF(E150=0,"",CONCATENATE(" O",IF(E150&gt;1,VALUE(E150),""))),IF(F150=0,"",CONCATENATE("(OH)",IF(F150&gt;1,VALUE(F150),""))),IF(G150=0,"",CONCATENATE("(OH2)",IF(G150&gt;1,VALUE(G150),"")))),"]")</f>
        <v>[Al3 O2(OH2)11]</v>
      </c>
      <c r="T150" s="5" t="str">
        <f aca="false">CONCATENATE("[",CONCATENATE("Al",IF(H150=0,"",CONCATENATE("O",IF(H150&gt;1,VALUE(H150),""))),CONCATENATE(IF((4-H150)&gt;0,"(OH)",""),IF((4-H150)&gt;1,VALUE(4-H150),""))),"]")</f>
        <v>[Al(OH)4]</v>
      </c>
      <c r="U150" s="5" t="str">
        <f aca="false">IF(B150&gt;0,IF(M150="","",CONCATENATE("[",IF(M150="","",CONCATENATE("Al",IF(D150&gt;1,VALUE(D150),""),IF(E150=0,"",CONCATENATE(" O",IF(E150&gt;1,VALUE(E150),""))),IF(F150=0,"",CONCATENATE("(OH)",IF(F150&gt;1,VALUE(F150),""))),IF(G150=0,"",CONCATENATE("(OH2)",IF(G150&gt;1,VALUE(G150),""))))),"]",IF(M150="","",IF(J150&gt;1,(CONCATENATE(VALUE(J150),"+")),"+")))),"")</f>
        <v/>
      </c>
    </row>
    <row r="151" s="4" customFormat="true" ht="14.05" hidden="false" customHeight="false" outlineLevel="0" collapsed="false">
      <c r="A151" s="5" t="n">
        <v>6</v>
      </c>
      <c r="B151" s="5" t="n">
        <v>0</v>
      </c>
      <c r="C151" s="5" t="n">
        <v>0</v>
      </c>
      <c r="D151" s="5" t="n">
        <v>4</v>
      </c>
      <c r="E151" s="5" t="n">
        <v>0</v>
      </c>
      <c r="F151" s="5" t="n">
        <v>6</v>
      </c>
      <c r="G151" s="5" t="n">
        <v>12</v>
      </c>
      <c r="H151" s="5" t="n">
        <v>0</v>
      </c>
      <c r="I151" s="5" t="n">
        <v>426</v>
      </c>
      <c r="J151" s="5" t="n">
        <v>6</v>
      </c>
      <c r="K151" s="6" t="n">
        <v>71</v>
      </c>
      <c r="L151" s="7" t="n">
        <v>71</v>
      </c>
      <c r="M151" s="5" t="str">
        <f aca="false">IF(K151="no cation","",IF(L151="","non-candidate",IF(J151&gt;1,"","Y")))</f>
        <v/>
      </c>
      <c r="N151" s="5" t="str">
        <f aca="false">IF(M151="","",IF(B151&gt;0,U151,CONCATENATE("[",IF(M151="","",CONCATENATE("Al",IF(C151+(D151*(1+(C151*3)))&gt;1,VALUE(C151+(D151*(1+(C151*3)))),""),CONCATENATE(IF((E151*(1+(C151*3)))+(C151*H151)&gt;0," O",""),IF((E151*(1+(C151*3)))+(C151*H151)&gt;1,VALUE((E151*(1+(C151*3)))+(C151*H151)),"")),IF(F151=0,"",CONCATENATE("(OH)",IF((F151*(1+(C151*3)))+(C151*(4-H151))&gt;1,VALUE((F151*(1+(C151*3)))+(C151*(4-H151))),""))),IF(G151=0,"",CONCATENATE("(OH2)",IF(G151&gt;1,VALUE(G151),""))))),"]",IF(M151="","",IF(J151&gt;1,(CONCATENATE(VALUE(J151),"+")),"+")))))</f>
        <v/>
      </c>
      <c r="O151" s="5" t="str">
        <f aca="false">IF(B151&gt;0,"",IF(C151=0,CONCATENATE("[",CONCATENATE("Al",IF(D151&gt;1,VALUE(D151),""),IF(E151=0,"",CONCATENATE(" O",IF(E151&gt;1,VALUE(E151),""))),IF(F151=0,"",CONCATENATE("(OH)",IF(F151&gt;1,VALUE(F151),""))),IF(G151=0,"",CONCATENATE("(OH2)",IF(G151&gt;1,VALUE(G151),"")))),"]",IF(J151&gt;1,(CONCATENATE(VALUE(J151),"+")),"+")),CONCATENATE("[",S151,IF(P151&gt;1,VALUE(P151),""),IF((D151*3)&gt;((E151*2)+F151),"+","")," ]",VALUE(4)," ",T151,IF(H151&gt;0,VALUE(H151+1),""),"-"," ")))</f>
        <v>[Al4(OH)6(OH2)12]6+</v>
      </c>
      <c r="P151" s="5" t="str">
        <f aca="false">IF(C151&lt;1,"",(IF((3*D151)-(2*E151)-F151&gt;0, (3*D151)-(2*E151)-F151, 0)))</f>
        <v/>
      </c>
      <c r="Q151" s="5" t="str">
        <f aca="false">IF(C151&lt;1,"",(27*D151)+(16*(E151+F151+G151))+(F151+(G151*2)))</f>
        <v/>
      </c>
      <c r="R151" s="5" t="str">
        <f aca="false">IF(C151&lt;1,"",27+(16*(H151+(4-H151)))+(4-H151))</f>
        <v/>
      </c>
      <c r="S151" s="5" t="str">
        <f aca="false">CONCATENATE("[",CONCATENATE("Al",IF(D151&gt;1,VALUE(D151),""),IF(E151=0,"",CONCATENATE(" O",IF(E151&gt;1,VALUE(E151),""))),IF(F151=0,"",CONCATENATE("(OH)",IF(F151&gt;1,VALUE(F151),""))),IF(G151=0,"",CONCATENATE("(OH2)",IF(G151&gt;1,VALUE(G151),"")))),"]")</f>
        <v>[Al4(OH)6(OH2)12]</v>
      </c>
      <c r="T151" s="5" t="str">
        <f aca="false">CONCATENATE("[",CONCATENATE("Al",IF(H151=0,"",CONCATENATE("O",IF(H151&gt;1,VALUE(H151),""))),CONCATENATE(IF((4-H151)&gt;0,"(OH)",""),IF((4-H151)&gt;1,VALUE(4-H151),""))),"]")</f>
        <v>[Al(OH)4]</v>
      </c>
      <c r="U151" s="5" t="str">
        <f aca="false">IF(B151&gt;0,IF(M151="","",CONCATENATE("[",IF(M151="","",CONCATENATE("Al",IF(D151&gt;1,VALUE(D151),""),IF(E151=0,"",CONCATENATE(" O",IF(E151&gt;1,VALUE(E151),""))),IF(F151=0,"",CONCATENATE("(OH)",IF(F151&gt;1,VALUE(F151),""))),IF(G151=0,"",CONCATENATE("(OH2)",IF(G151&gt;1,VALUE(G151),""))))),"]",IF(M151="","",IF(J151&gt;1,(CONCATENATE(VALUE(J151),"+")),"+")))),"")</f>
        <v/>
      </c>
    </row>
    <row r="152" s="4" customFormat="true" ht="14.05" hidden="false" customHeight="false" outlineLevel="0" collapsed="false">
      <c r="A152" s="5" t="n">
        <v>4</v>
      </c>
      <c r="B152" s="5" t="n">
        <v>0</v>
      </c>
      <c r="C152" s="5" t="n">
        <v>0</v>
      </c>
      <c r="D152" s="5" t="n">
        <v>3</v>
      </c>
      <c r="E152" s="5" t="n">
        <v>0</v>
      </c>
      <c r="F152" s="5" t="n">
        <v>6</v>
      </c>
      <c r="G152" s="5" t="n">
        <v>2</v>
      </c>
      <c r="H152" s="5" t="n">
        <v>0</v>
      </c>
      <c r="I152" s="5" t="n">
        <v>219</v>
      </c>
      <c r="J152" s="5" t="n">
        <v>3</v>
      </c>
      <c r="K152" s="6" t="n">
        <v>73</v>
      </c>
      <c r="L152" s="7" t="n">
        <v>73</v>
      </c>
      <c r="M152" s="5" t="str">
        <f aca="false">IF(K152="no cation","",IF(L152="","non-candidate",IF(J152&gt;1,"","Y")))</f>
        <v/>
      </c>
      <c r="N152" s="5" t="str">
        <f aca="false">IF(M152="","",IF(B152&gt;0,U152,CONCATENATE("[",IF(M152="","",CONCATENATE("Al",IF(C152+(D152*(1+(C152*3)))&gt;1,VALUE(C152+(D152*(1+(C152*3)))),""),CONCATENATE(IF((E152*(1+(C152*3)))+(C152*H152)&gt;0," O",""),IF((E152*(1+(C152*3)))+(C152*H152)&gt;1,VALUE((E152*(1+(C152*3)))+(C152*H152)),"")),IF(F152=0,"",CONCATENATE("(OH)",IF((F152*(1+(C152*3)))+(C152*(4-H152))&gt;1,VALUE((F152*(1+(C152*3)))+(C152*(4-H152))),""))),IF(G152=0,"",CONCATENATE("(OH2)",IF(G152&gt;1,VALUE(G152),""))))),"]",IF(M152="","",IF(J152&gt;1,(CONCATENATE(VALUE(J152),"+")),"+")))))</f>
        <v/>
      </c>
      <c r="O152" s="5" t="str">
        <f aca="false">IF(B152&gt;0,"",IF(C152=0,CONCATENATE("[",CONCATENATE("Al",IF(D152&gt;1,VALUE(D152),""),IF(E152=0,"",CONCATENATE(" O",IF(E152&gt;1,VALUE(E152),""))),IF(F152=0,"",CONCATENATE("(OH)",IF(F152&gt;1,VALUE(F152),""))),IF(G152=0,"",CONCATENATE("(OH2)",IF(G152&gt;1,VALUE(G152),"")))),"]",IF(J152&gt;1,(CONCATENATE(VALUE(J152),"+")),"+")),CONCATENATE("[",S152,IF(P152&gt;1,VALUE(P152),""),IF((D152*3)&gt;((E152*2)+F152),"+","")," ]",VALUE(4)," ",T152,IF(H152&gt;0,VALUE(H152+1),""),"-"," ")))</f>
        <v>[Al3(OH)6(OH2)2]3+</v>
      </c>
      <c r="P152" s="5" t="str">
        <f aca="false">IF(C152&lt;1,"",(IF((3*D152)-(2*E152)-F152&gt;0, (3*D152)-(2*E152)-F152, 0)))</f>
        <v/>
      </c>
      <c r="Q152" s="5" t="str">
        <f aca="false">IF(C152&lt;1,"",(27*D152)+(16*(E152+F152+G152))+(F152+(G152*2)))</f>
        <v/>
      </c>
      <c r="R152" s="5" t="str">
        <f aca="false">IF(C152&lt;1,"",27+(16*(H152+(4-H152)))+(4-H152))</f>
        <v/>
      </c>
      <c r="S152" s="5" t="str">
        <f aca="false">CONCATENATE("[",CONCATENATE("Al",IF(D152&gt;1,VALUE(D152),""),IF(E152=0,"",CONCATENATE(" O",IF(E152&gt;1,VALUE(E152),""))),IF(F152=0,"",CONCATENATE("(OH)",IF(F152&gt;1,VALUE(F152),""))),IF(G152=0,"",CONCATENATE("(OH2)",IF(G152&gt;1,VALUE(G152),"")))),"]")</f>
        <v>[Al3(OH)6(OH2)2]</v>
      </c>
      <c r="T152" s="5" t="str">
        <f aca="false">CONCATENATE("[",CONCATENATE("Al",IF(H152=0,"",CONCATENATE("O",IF(H152&gt;1,VALUE(H152),""))),CONCATENATE(IF((4-H152)&gt;0,"(OH)",""),IF((4-H152)&gt;1,VALUE(4-H152),""))),"]")</f>
        <v>[Al(OH)4]</v>
      </c>
      <c r="U152" s="5" t="str">
        <f aca="false">IF(B152&gt;0,IF(M152="","",CONCATENATE("[",IF(M152="","",CONCATENATE("Al",IF(D152&gt;1,VALUE(D152),""),IF(E152=0,"",CONCATENATE(" O",IF(E152&gt;1,VALUE(E152),""))),IF(F152=0,"",CONCATENATE("(OH)",IF(F152&gt;1,VALUE(F152),""))),IF(G152=0,"",CONCATENATE("(OH2)",IF(G152&gt;1,VALUE(G152),""))))),"]",IF(M152="","",IF(J152&gt;1,(CONCATENATE(VALUE(J152),"+")),"+")))),"")</f>
        <v/>
      </c>
    </row>
    <row r="153" s="4" customFormat="true" ht="14.05" hidden="false" customHeight="false" outlineLevel="0" collapsed="false">
      <c r="A153" s="5" t="n">
        <v>4</v>
      </c>
      <c r="B153" s="5" t="n">
        <v>0</v>
      </c>
      <c r="C153" s="5" t="n">
        <v>0</v>
      </c>
      <c r="D153" s="5" t="n">
        <v>3</v>
      </c>
      <c r="E153" s="5" t="n">
        <v>2</v>
      </c>
      <c r="F153" s="5" t="n">
        <v>2</v>
      </c>
      <c r="G153" s="5" t="n">
        <v>4</v>
      </c>
      <c r="H153" s="5" t="n">
        <v>0</v>
      </c>
      <c r="I153" s="5" t="n">
        <v>219</v>
      </c>
      <c r="J153" s="5" t="n">
        <v>3</v>
      </c>
      <c r="K153" s="6" t="n">
        <v>73</v>
      </c>
      <c r="L153" s="7" t="n">
        <v>73</v>
      </c>
      <c r="M153" s="5" t="str">
        <f aca="false">IF(K153="no cation","",IF(L153="","non-candidate",IF(J153&gt;1,"","Y")))</f>
        <v/>
      </c>
      <c r="N153" s="5" t="str">
        <f aca="false">IF(M153="","",IF(B153&gt;0,U153,CONCATENATE("[",IF(M153="","",CONCATENATE("Al",IF(C153+(D153*(1+(C153*3)))&gt;1,VALUE(C153+(D153*(1+(C153*3)))),""),CONCATENATE(IF((E153*(1+(C153*3)))+(C153*H153)&gt;0," O",""),IF((E153*(1+(C153*3)))+(C153*H153)&gt;1,VALUE((E153*(1+(C153*3)))+(C153*H153)),"")),IF(F153=0,"",CONCATENATE("(OH)",IF((F153*(1+(C153*3)))+(C153*(4-H153))&gt;1,VALUE((F153*(1+(C153*3)))+(C153*(4-H153))),""))),IF(G153=0,"",CONCATENATE("(OH2)",IF(G153&gt;1,VALUE(G153),""))))),"]",IF(M153="","",IF(J153&gt;1,(CONCATENATE(VALUE(J153),"+")),"+")))))</f>
        <v/>
      </c>
      <c r="O153" s="5" t="str">
        <f aca="false">IF(B153&gt;0,"",IF(C153=0,CONCATENATE("[",CONCATENATE("Al",IF(D153&gt;1,VALUE(D153),""),IF(E153=0,"",CONCATENATE(" O",IF(E153&gt;1,VALUE(E153),""))),IF(F153=0,"",CONCATENATE("(OH)",IF(F153&gt;1,VALUE(F153),""))),IF(G153=0,"",CONCATENATE("(OH2)",IF(G153&gt;1,VALUE(G153),"")))),"]",IF(J153&gt;1,(CONCATENATE(VALUE(J153),"+")),"+")),CONCATENATE("[",S153,IF(P153&gt;1,VALUE(P153),""),IF((D153*3)&gt;((E153*2)+F153),"+","")," ]",VALUE(4)," ",T153,IF(H153&gt;0,VALUE(H153+1),""),"-"," ")))</f>
        <v>[Al3 O2(OH)2(OH2)4]3+</v>
      </c>
      <c r="P153" s="5" t="str">
        <f aca="false">IF(C153&lt;1,"",(IF((3*D153)-(2*E153)-F153&gt;0, (3*D153)-(2*E153)-F153, 0)))</f>
        <v/>
      </c>
      <c r="Q153" s="5" t="str">
        <f aca="false">IF(C153&lt;1,"",(27*D153)+(16*(E153+F153+G153))+(F153+(G153*2)))</f>
        <v/>
      </c>
      <c r="R153" s="5" t="str">
        <f aca="false">IF(C153&lt;1,"",27+(16*(H153+(4-H153)))+(4-H153))</f>
        <v/>
      </c>
      <c r="S153" s="5" t="str">
        <f aca="false">CONCATENATE("[",CONCATENATE("Al",IF(D153&gt;1,VALUE(D153),""),IF(E153=0,"",CONCATENATE(" O",IF(E153&gt;1,VALUE(E153),""))),IF(F153=0,"",CONCATENATE("(OH)",IF(F153&gt;1,VALUE(F153),""))),IF(G153=0,"",CONCATENATE("(OH2)",IF(G153&gt;1,VALUE(G153),"")))),"]")</f>
        <v>[Al3 O2(OH)2(OH2)4]</v>
      </c>
      <c r="T153" s="5" t="str">
        <f aca="false">CONCATENATE("[",CONCATENATE("Al",IF(H153=0,"",CONCATENATE("O",IF(H153&gt;1,VALUE(H153),""))),CONCATENATE(IF((4-H153)&gt;0,"(OH)",""),IF((4-H153)&gt;1,VALUE(4-H153),""))),"]")</f>
        <v>[Al(OH)4]</v>
      </c>
      <c r="U153" s="5" t="str">
        <f aca="false">IF(B153&gt;0,IF(M153="","",CONCATENATE("[",IF(M153="","",CONCATENATE("Al",IF(D153&gt;1,VALUE(D153),""),IF(E153=0,"",CONCATENATE(" O",IF(E153&gt;1,VALUE(E153),""))),IF(F153=0,"",CONCATENATE("(OH)",IF(F153&gt;1,VALUE(F153),""))),IF(G153=0,"",CONCATENATE("(OH2)",IF(G153&gt;1,VALUE(G153),""))))),"]",IF(M153="","",IF(J153&gt;1,(CONCATENATE(VALUE(J153),"+")),"+")))),"")</f>
        <v/>
      </c>
    </row>
    <row r="154" s="4" customFormat="true" ht="14.05" hidden="false" customHeight="false" outlineLevel="0" collapsed="false">
      <c r="A154" s="5" t="n">
        <v>6</v>
      </c>
      <c r="B154" s="5" t="n">
        <v>1</v>
      </c>
      <c r="C154" s="5" t="n">
        <v>0</v>
      </c>
      <c r="D154" s="5" t="n">
        <v>6</v>
      </c>
      <c r="E154" s="5" t="n">
        <v>0</v>
      </c>
      <c r="F154" s="5" t="n">
        <v>10</v>
      </c>
      <c r="G154" s="5" t="n">
        <v>14</v>
      </c>
      <c r="H154" s="5" t="n">
        <v>0</v>
      </c>
      <c r="I154" s="5" t="n">
        <v>584</v>
      </c>
      <c r="J154" s="5" t="n">
        <v>8</v>
      </c>
      <c r="K154" s="6" t="n">
        <v>73</v>
      </c>
      <c r="L154" s="7" t="n">
        <v>73</v>
      </c>
      <c r="M154" s="5" t="str">
        <f aca="false">IF(K154="no cation","",IF(L154="","non-candidate",IF(J154&gt;1,"","Y")))</f>
        <v/>
      </c>
      <c r="N154" s="5" t="str">
        <f aca="false">IF(M154="","",IF(B154&gt;0,U154,CONCATENATE("[",IF(M154="","",CONCATENATE("Al",IF(C154+(D154*(1+(C154*3)))&gt;1,VALUE(C154+(D154*(1+(C154*3)))),""),CONCATENATE(IF((E154*(1+(C154*3)))+(C154*H154)&gt;0," O",""),IF((E154*(1+(C154*3)))+(C154*H154)&gt;1,VALUE((E154*(1+(C154*3)))+(C154*H154)),"")),IF(F154=0,"",CONCATENATE("(OH)",IF((F154*(1+(C154*3)))+(C154*(4-H154))&gt;1,VALUE((F154*(1+(C154*3)))+(C154*(4-H154))),""))),IF(G154=0,"",CONCATENATE("(OH2)",IF(G154&gt;1,VALUE(G154),""))))),"]",IF(M154="","",IF(J154&gt;1,(CONCATENATE(VALUE(J154),"+")),"+")))))</f>
        <v/>
      </c>
      <c r="O154" s="5" t="str">
        <f aca="false">IF(B154&gt;0,"",IF(C154=0,CONCATENATE("[",CONCATENATE("Al",IF(D154&gt;1,VALUE(D154),""),IF(E154=0,"",CONCATENATE(" O",IF(E154&gt;1,VALUE(E154),""))),IF(F154=0,"",CONCATENATE("(OH)",IF(F154&gt;1,VALUE(F154),""))),IF(G154=0,"",CONCATENATE("(OH2)",IF(G154&gt;1,VALUE(G154),"")))),"]",IF(J154&gt;1,(CONCATENATE(VALUE(J154),"+")),"+")),CONCATENATE("[",S154,IF(P154&gt;1,VALUE(P154),""),IF((D154*3)&gt;((E154*2)+F154),"+","")," ]",VALUE(4)," ",T154,IF(H154&gt;0,VALUE(H154+1),""),"-"," ")))</f>
        <v/>
      </c>
      <c r="P154" s="5" t="str">
        <f aca="false">IF(C154&lt;1,"",(IF((3*D154)-(2*E154)-F154&gt;0, (3*D154)-(2*E154)-F154, 0)))</f>
        <v/>
      </c>
      <c r="Q154" s="5" t="str">
        <f aca="false">IF(C154&lt;1,"",(27*D154)+(16*(E154+F154+G154))+(F154+(G154*2)))</f>
        <v/>
      </c>
      <c r="R154" s="5" t="str">
        <f aca="false">IF(C154&lt;1,"",27+(16*(H154+(4-H154)))+(4-H154))</f>
        <v/>
      </c>
      <c r="S154" s="5" t="str">
        <f aca="false">CONCATENATE("[",CONCATENATE("Al",IF(D154&gt;1,VALUE(D154),""),IF(E154=0,"",CONCATENATE(" O",IF(E154&gt;1,VALUE(E154),""))),IF(F154=0,"",CONCATENATE("(OH)",IF(F154&gt;1,VALUE(F154),""))),IF(G154=0,"",CONCATENATE("(OH2)",IF(G154&gt;1,VALUE(G154),"")))),"]")</f>
        <v>[Al6(OH)10(OH2)14]</v>
      </c>
      <c r="T154" s="5" t="str">
        <f aca="false">CONCATENATE("[",CONCATENATE("Al",IF(H154=0,"",CONCATENATE("O",IF(H154&gt;1,VALUE(H154),""))),CONCATENATE(IF((4-H154)&gt;0,"(OH)",""),IF((4-H154)&gt;1,VALUE(4-H154),""))),"]")</f>
        <v>[Al(OH)4]</v>
      </c>
      <c r="U154" s="5" t="str">
        <f aca="false">IF(B154&gt;0,IF(M154="","",CONCATENATE("[",IF(M154="","",CONCATENATE("Al",IF(D154&gt;1,VALUE(D154),""),IF(E154=0,"",CONCATENATE(" O",IF(E154&gt;1,VALUE(E154),""))),IF(F154=0,"",CONCATENATE("(OH)",IF(F154&gt;1,VALUE(F154),""))),IF(G154=0,"",CONCATENATE("(OH2)",IF(G154&gt;1,VALUE(G154),""))))),"]",IF(M154="","",IF(J154&gt;1,(CONCATENATE(VALUE(J154),"+")),"+")))),"")</f>
        <v/>
      </c>
    </row>
    <row r="155" s="4" customFormat="true" ht="14.05" hidden="false" customHeight="false" outlineLevel="0" collapsed="false">
      <c r="A155" s="5" t="n">
        <v>6</v>
      </c>
      <c r="B155" s="5" t="n">
        <v>1</v>
      </c>
      <c r="C155" s="5" t="n">
        <v>0</v>
      </c>
      <c r="D155" s="5" t="n">
        <v>6</v>
      </c>
      <c r="E155" s="5" t="n">
        <v>2</v>
      </c>
      <c r="F155" s="5" t="n">
        <v>6</v>
      </c>
      <c r="G155" s="5" t="n">
        <v>16</v>
      </c>
      <c r="H155" s="5" t="n">
        <v>0</v>
      </c>
      <c r="I155" s="5" t="n">
        <v>584</v>
      </c>
      <c r="J155" s="5" t="n">
        <v>8</v>
      </c>
      <c r="K155" s="6" t="n">
        <v>73</v>
      </c>
      <c r="L155" s="7" t="n">
        <v>73</v>
      </c>
      <c r="M155" s="5" t="str">
        <f aca="false">IF(K155="no cation","",IF(L155="","non-candidate",IF(J155&gt;1,"","Y")))</f>
        <v/>
      </c>
      <c r="N155" s="5" t="str">
        <f aca="false">IF(M155="","",IF(B155&gt;0,U155,CONCATENATE("[",IF(M155="","",CONCATENATE("Al",IF(C155+(D155*(1+(C155*3)))&gt;1,VALUE(C155+(D155*(1+(C155*3)))),""),CONCATENATE(IF((E155*(1+(C155*3)))+(C155*H155)&gt;0," O",""),IF((E155*(1+(C155*3)))+(C155*H155)&gt;1,VALUE((E155*(1+(C155*3)))+(C155*H155)),"")),IF(F155=0,"",CONCATENATE("(OH)",IF((F155*(1+(C155*3)))+(C155*(4-H155))&gt;1,VALUE((F155*(1+(C155*3)))+(C155*(4-H155))),""))),IF(G155=0,"",CONCATENATE("(OH2)",IF(G155&gt;1,VALUE(G155),""))))),"]",IF(M155="","",IF(J155&gt;1,(CONCATENATE(VALUE(J155),"+")),"+")))))</f>
        <v/>
      </c>
      <c r="O155" s="5" t="str">
        <f aca="false">IF(B155&gt;0,"",IF(C155=0,CONCATENATE("[",CONCATENATE("Al",IF(D155&gt;1,VALUE(D155),""),IF(E155=0,"",CONCATENATE(" O",IF(E155&gt;1,VALUE(E155),""))),IF(F155=0,"",CONCATENATE("(OH)",IF(F155&gt;1,VALUE(F155),""))),IF(G155=0,"",CONCATENATE("(OH2)",IF(G155&gt;1,VALUE(G155),"")))),"]",IF(J155&gt;1,(CONCATENATE(VALUE(J155),"+")),"+")),CONCATENATE("[",S155,IF(P155&gt;1,VALUE(P155),""),IF((D155*3)&gt;((E155*2)+F155),"+","")," ]",VALUE(4)," ",T155,IF(H155&gt;0,VALUE(H155+1),""),"-"," ")))</f>
        <v/>
      </c>
      <c r="P155" s="5" t="str">
        <f aca="false">IF(C155&lt;1,"",(IF((3*D155)-(2*E155)-F155&gt;0, (3*D155)-(2*E155)-F155, 0)))</f>
        <v/>
      </c>
      <c r="Q155" s="5" t="str">
        <f aca="false">IF(C155&lt;1,"",(27*D155)+(16*(E155+F155+G155))+(F155+(G155*2)))</f>
        <v/>
      </c>
      <c r="R155" s="5" t="str">
        <f aca="false">IF(C155&lt;1,"",27+(16*(H155+(4-H155)))+(4-H155))</f>
        <v/>
      </c>
      <c r="S155" s="5" t="str">
        <f aca="false">CONCATENATE("[",CONCATENATE("Al",IF(D155&gt;1,VALUE(D155),""),IF(E155=0,"",CONCATENATE(" O",IF(E155&gt;1,VALUE(E155),""))),IF(F155=0,"",CONCATENATE("(OH)",IF(F155&gt;1,VALUE(F155),""))),IF(G155=0,"",CONCATENATE("(OH2)",IF(G155&gt;1,VALUE(G155),"")))),"]")</f>
        <v>[Al6 O2(OH)6(OH2)16]</v>
      </c>
      <c r="T155" s="5" t="str">
        <f aca="false">CONCATENATE("[",CONCATENATE("Al",IF(H155=0,"",CONCATENATE("O",IF(H155&gt;1,VALUE(H155),""))),CONCATENATE(IF((4-H155)&gt;0,"(OH)",""),IF((4-H155)&gt;1,VALUE(4-H155),""))),"]")</f>
        <v>[Al(OH)4]</v>
      </c>
      <c r="U155" s="5" t="str">
        <f aca="false">IF(B155&gt;0,IF(M155="","",CONCATENATE("[",IF(M155="","",CONCATENATE("Al",IF(D155&gt;1,VALUE(D155),""),IF(E155=0,"",CONCATENATE(" O",IF(E155&gt;1,VALUE(E155),""))),IF(F155=0,"",CONCATENATE("(OH)",IF(F155&gt;1,VALUE(F155),""))),IF(G155=0,"",CONCATENATE("(OH2)",IF(G155&gt;1,VALUE(G155),""))))),"]",IF(M155="","",IF(J155&gt;1,(CONCATENATE(VALUE(J155),"+")),"+")))),"")</f>
        <v/>
      </c>
    </row>
    <row r="156" s="4" customFormat="true" ht="14.05" hidden="false" customHeight="false" outlineLevel="0" collapsed="false">
      <c r="A156" s="3" t="n">
        <v>6</v>
      </c>
      <c r="B156" s="3" t="n">
        <v>1</v>
      </c>
      <c r="C156" s="5" t="n">
        <v>0</v>
      </c>
      <c r="D156" s="3" t="n">
        <v>6</v>
      </c>
      <c r="E156" s="3" t="n">
        <v>4</v>
      </c>
      <c r="F156" s="3" t="n">
        <v>2</v>
      </c>
      <c r="G156" s="3" t="n">
        <v>18</v>
      </c>
      <c r="H156" s="5" t="n">
        <v>0</v>
      </c>
      <c r="I156" s="5" t="n">
        <v>584</v>
      </c>
      <c r="J156" s="5" t="n">
        <v>8</v>
      </c>
      <c r="K156" s="6" t="n">
        <v>73</v>
      </c>
      <c r="L156" s="7" t="n">
        <v>73</v>
      </c>
      <c r="M156" s="5" t="str">
        <f aca="false">IF(K156="no cation","",IF(L156="","non-candidate",IF(J156&gt;1,"","Y")))</f>
        <v/>
      </c>
      <c r="N156" s="5" t="str">
        <f aca="false">IF(M156="","",IF(B156&gt;0,U156,CONCATENATE("[",IF(M156="","",CONCATENATE("Al",IF(C156+(D156*(1+(C156*3)))&gt;1,VALUE(C156+(D156*(1+(C156*3)))),""),CONCATENATE(IF((E156*(1+(C156*3)))+(C156*H156)&gt;0," O",""),IF((E156*(1+(C156*3)))+(C156*H156)&gt;1,VALUE((E156*(1+(C156*3)))+(C156*H156)),"")),IF(F156=0,"",CONCATENATE("(OH)",IF((F156*(1+(C156*3)))+(C156*(4-H156))&gt;1,VALUE((F156*(1+(C156*3)))+(C156*(4-H156))),""))),IF(G156=0,"",CONCATENATE("(OH2)",IF(G156&gt;1,VALUE(G156),""))))),"]",IF(M156="","",IF(J156&gt;1,(CONCATENATE(VALUE(J156),"+")),"+")))))</f>
        <v/>
      </c>
      <c r="O156" s="5" t="str">
        <f aca="false">IF(B156&gt;0,"",IF(C156=0,CONCATENATE("[",CONCATENATE("Al",IF(D156&gt;1,VALUE(D156),""),IF(E156=0,"",CONCATENATE(" O",IF(E156&gt;1,VALUE(E156),""))),IF(F156=0,"",CONCATENATE("(OH)",IF(F156&gt;1,VALUE(F156),""))),IF(G156=0,"",CONCATENATE("(OH2)",IF(G156&gt;1,VALUE(G156),"")))),"]",IF(J156&gt;1,(CONCATENATE(VALUE(J156),"+")),"+")),CONCATENATE("[",S156,IF(P156&gt;1,VALUE(P156),""),IF((D156*3)&gt;((E156*2)+F156),"+","")," ]",VALUE(4)," ",T156,IF(H156&gt;0,VALUE(H156+1),""),"-"," ")))</f>
        <v/>
      </c>
      <c r="P156" s="5" t="str">
        <f aca="false">IF(C156&lt;1,"",(IF((3*D156)-(2*E156)-F156&gt;0, (3*D156)-(2*E156)-F156, 0)))</f>
        <v/>
      </c>
      <c r="Q156" s="5" t="str">
        <f aca="false">IF(C156&lt;1,"",(27*D156)+(16*(E156+F156+G156))+(F156+(G156*2)))</f>
        <v/>
      </c>
      <c r="R156" s="5" t="str">
        <f aca="false">IF(C156&lt;1,"",27+(16*(H156+(4-H156)))+(4-H156))</f>
        <v/>
      </c>
      <c r="S156" s="5" t="str">
        <f aca="false">CONCATENATE("[",CONCATENATE("Al",IF(D156&gt;1,VALUE(D156),""),IF(E156=0,"",CONCATENATE(" O",IF(E156&gt;1,VALUE(E156),""))),IF(F156=0,"",CONCATENATE("(OH)",IF(F156&gt;1,VALUE(F156),""))),IF(G156=0,"",CONCATENATE("(OH2)",IF(G156&gt;1,VALUE(G156),"")))),"]")</f>
        <v>[Al6 O4(OH)2(OH2)18]</v>
      </c>
      <c r="T156" s="5" t="str">
        <f aca="false">CONCATENATE("[",CONCATENATE("Al",IF(H156=0,"",CONCATENATE("O",IF(H156&gt;1,VALUE(H156),""))),CONCATENATE(IF((4-H156)&gt;0,"(OH)",""),IF((4-H156)&gt;1,VALUE(4-H156),""))),"]")</f>
        <v>[Al(OH)4]</v>
      </c>
      <c r="U156" s="5" t="str">
        <f aca="false">IF(B156&gt;0,IF(M156="","",CONCATENATE("[",IF(M156="","",CONCATENATE("Al",IF(D156&gt;1,VALUE(D156),""),IF(E156=0,"",CONCATENATE(" O",IF(E156&gt;1,VALUE(E156),""))),IF(F156=0,"",CONCATENATE("(OH)",IF(F156&gt;1,VALUE(F156),""))),IF(G156=0,"",CONCATENATE("(OH2)",IF(G156&gt;1,VALUE(G156),""))))),"]",IF(M156="","",IF(J156&gt;1,(CONCATENATE(VALUE(J156),"+")),"+")))),"")</f>
        <v/>
      </c>
    </row>
    <row r="157" s="4" customFormat="true" ht="14.05" hidden="false" customHeight="false" outlineLevel="0" collapsed="false">
      <c r="A157" s="3" t="n">
        <v>6</v>
      </c>
      <c r="B157" s="5" t="n">
        <v>0</v>
      </c>
      <c r="C157" s="3" t="n">
        <v>0</v>
      </c>
      <c r="D157" s="3" t="n">
        <v>5</v>
      </c>
      <c r="E157" s="3" t="n">
        <v>0</v>
      </c>
      <c r="F157" s="5" t="n">
        <v>8</v>
      </c>
      <c r="G157" s="5" t="n">
        <v>14</v>
      </c>
      <c r="H157" s="3" t="n">
        <v>0</v>
      </c>
      <c r="I157" s="5" t="n">
        <v>523</v>
      </c>
      <c r="J157" s="5" t="n">
        <v>7</v>
      </c>
      <c r="K157" s="6" t="n">
        <v>74.7142857142857</v>
      </c>
      <c r="L157" s="7" t="n">
        <v>74.7142857142857</v>
      </c>
      <c r="M157" s="5" t="str">
        <f aca="false">IF(K157="no cation","",IF(L157="","non-candidate",IF(J157&gt;1,"","Y")))</f>
        <v/>
      </c>
      <c r="N157" s="5" t="str">
        <f aca="false">IF(M157="","",IF(B157&gt;0,U157,CONCATENATE("[",IF(M157="","",CONCATENATE("Al",IF(C157+(D157*(1+(C157*3)))&gt;1,VALUE(C157+(D157*(1+(C157*3)))),""),CONCATENATE(IF((E157*(1+(C157*3)))+(C157*H157)&gt;0," O",""),IF((E157*(1+(C157*3)))+(C157*H157)&gt;1,VALUE((E157*(1+(C157*3)))+(C157*H157)),"")),IF(F157=0,"",CONCATENATE("(OH)",IF((F157*(1+(C157*3)))+(C157*(4-H157))&gt;1,VALUE((F157*(1+(C157*3)))+(C157*(4-H157))),""))),IF(G157=0,"",CONCATENATE("(OH2)",IF(G157&gt;1,VALUE(G157),""))))),"]",IF(M157="","",IF(J157&gt;1,(CONCATENATE(VALUE(J157),"+")),"+")))))</f>
        <v/>
      </c>
      <c r="O157" s="5" t="str">
        <f aca="false">IF(B157&gt;0,"",IF(C157=0,CONCATENATE("[",CONCATENATE("Al",IF(D157&gt;1,VALUE(D157),""),IF(E157=0,"",CONCATENATE(" O",IF(E157&gt;1,VALUE(E157),""))),IF(F157=0,"",CONCATENATE("(OH)",IF(F157&gt;1,VALUE(F157),""))),IF(G157=0,"",CONCATENATE("(OH2)",IF(G157&gt;1,VALUE(G157),"")))),"]",IF(J157&gt;1,(CONCATENATE(VALUE(J157),"+")),"+")),CONCATENATE("[",S157,IF(P157&gt;1,VALUE(P157),""),IF((D157*3)&gt;((E157*2)+F157),"+","")," ]",VALUE(4)," ",T157,IF(H157&gt;0,VALUE(H157+1),""),"-"," ")))</f>
        <v>[Al5(OH)8(OH2)14]7+</v>
      </c>
      <c r="P157" s="5" t="str">
        <f aca="false">IF(C157&lt;1,"",(IF((3*D157)-(2*E157)-F157&gt;0, (3*D157)-(2*E157)-F157, 0)))</f>
        <v/>
      </c>
      <c r="Q157" s="5" t="str">
        <f aca="false">IF(C157&lt;1,"",(27*D157)+(16*(E157+F157+G157))+(F157+(G157*2)))</f>
        <v/>
      </c>
      <c r="R157" s="5" t="str">
        <f aca="false">IF(C157&lt;1,"",27+(16*(H157+(4-H157)))+(4-H157))</f>
        <v/>
      </c>
      <c r="S157" s="5" t="str">
        <f aca="false">CONCATENATE("[",CONCATENATE("Al",IF(D157&gt;1,VALUE(D157),""),IF(E157=0,"",CONCATENATE(" O",IF(E157&gt;1,VALUE(E157),""))),IF(F157=0,"",CONCATENATE("(OH)",IF(F157&gt;1,VALUE(F157),""))),IF(G157=0,"",CONCATENATE("(OH2)",IF(G157&gt;1,VALUE(G157),"")))),"]")</f>
        <v>[Al5(OH)8(OH2)14]</v>
      </c>
      <c r="T157" s="5" t="str">
        <f aca="false">CONCATENATE("[",CONCATENATE("Al",IF(H157=0,"",CONCATENATE("O",IF(H157&gt;1,VALUE(H157),""))),CONCATENATE(IF((4-H157)&gt;0,"(OH)",""),IF((4-H157)&gt;1,VALUE(4-H157),""))),"]")</f>
        <v>[Al(OH)4]</v>
      </c>
      <c r="U157" s="5" t="str">
        <f aca="false">IF(B157&gt;0,IF(M157="","",CONCATENATE("[",IF(M157="","",CONCATENATE("Al",IF(D157&gt;1,VALUE(D157),""),IF(E157=0,"",CONCATENATE(" O",IF(E157&gt;1,VALUE(E157),""))),IF(F157=0,"",CONCATENATE("(OH)",IF(F157&gt;1,VALUE(F157),""))),IF(G157=0,"",CONCATENATE("(OH2)",IF(G157&gt;1,VALUE(G157),""))))),"]",IF(M157="","",IF(J157&gt;1,(CONCATENATE(VALUE(J157),"+")),"+")))),"")</f>
        <v/>
      </c>
    </row>
    <row r="158" s="4" customFormat="true" ht="14.05" hidden="false" customHeight="false" outlineLevel="0" collapsed="false">
      <c r="A158" s="5" t="n">
        <v>6</v>
      </c>
      <c r="B158" s="5" t="n">
        <v>0</v>
      </c>
      <c r="C158" s="5" t="n">
        <v>0</v>
      </c>
      <c r="D158" s="5" t="n">
        <v>5</v>
      </c>
      <c r="E158" s="5" t="n">
        <v>2</v>
      </c>
      <c r="F158" s="5" t="n">
        <v>4</v>
      </c>
      <c r="G158" s="5" t="n">
        <v>16</v>
      </c>
      <c r="H158" s="5" t="n">
        <v>0</v>
      </c>
      <c r="I158" s="5" t="n">
        <v>523</v>
      </c>
      <c r="J158" s="5" t="n">
        <v>7</v>
      </c>
      <c r="K158" s="6" t="n">
        <v>74.7142857142857</v>
      </c>
      <c r="L158" s="7" t="n">
        <v>74.7142857142857</v>
      </c>
      <c r="M158" s="5" t="str">
        <f aca="false">IF(K158="no cation","",IF(L158="","non-candidate",IF(J158&gt;1,"","Y")))</f>
        <v/>
      </c>
      <c r="N158" s="5" t="str">
        <f aca="false">IF(M158="","",IF(B158&gt;0,U158,CONCATENATE("[",IF(M158="","",CONCATENATE("Al",IF(C158+(D158*(1+(C158*3)))&gt;1,VALUE(C158+(D158*(1+(C158*3)))),""),CONCATENATE(IF((E158*(1+(C158*3)))+(C158*H158)&gt;0," O",""),IF((E158*(1+(C158*3)))+(C158*H158)&gt;1,VALUE((E158*(1+(C158*3)))+(C158*H158)),"")),IF(F158=0,"",CONCATENATE("(OH)",IF((F158*(1+(C158*3)))+(C158*(4-H158))&gt;1,VALUE((F158*(1+(C158*3)))+(C158*(4-H158))),""))),IF(G158=0,"",CONCATENATE("(OH2)",IF(G158&gt;1,VALUE(G158),""))))),"]",IF(M158="","",IF(J158&gt;1,(CONCATENATE(VALUE(J158),"+")),"+")))))</f>
        <v/>
      </c>
      <c r="O158" s="5" t="str">
        <f aca="false">IF(B158&gt;0,"",IF(C158=0,CONCATENATE("[",CONCATENATE("Al",IF(D158&gt;1,VALUE(D158),""),IF(E158=0,"",CONCATENATE(" O",IF(E158&gt;1,VALUE(E158),""))),IF(F158=0,"",CONCATENATE("(OH)",IF(F158&gt;1,VALUE(F158),""))),IF(G158=0,"",CONCATENATE("(OH2)",IF(G158&gt;1,VALUE(G158),"")))),"]",IF(J158&gt;1,(CONCATENATE(VALUE(J158),"+")),"+")),CONCATENATE("[",S158,IF(P158&gt;1,VALUE(P158),""),IF((D158*3)&gt;((E158*2)+F158),"+","")," ]",VALUE(4)," ",T158,IF(H158&gt;0,VALUE(H158+1),""),"-"," ")))</f>
        <v>[Al5 O2(OH)4(OH2)16]7+</v>
      </c>
      <c r="P158" s="5" t="str">
        <f aca="false">IF(C158&lt;1,"",(IF((3*D158)-(2*E158)-F158&gt;0, (3*D158)-(2*E158)-F158, 0)))</f>
        <v/>
      </c>
      <c r="Q158" s="5" t="str">
        <f aca="false">IF(C158&lt;1,"",(27*D158)+(16*(E158+F158+G158))+(F158+(G158*2)))</f>
        <v/>
      </c>
      <c r="R158" s="5" t="str">
        <f aca="false">IF(C158&lt;1,"",27+(16*(H158+(4-H158)))+(4-H158))</f>
        <v/>
      </c>
      <c r="S158" s="5" t="str">
        <f aca="false">CONCATENATE("[",CONCATENATE("Al",IF(D158&gt;1,VALUE(D158),""),IF(E158=0,"",CONCATENATE(" O",IF(E158&gt;1,VALUE(E158),""))),IF(F158=0,"",CONCATENATE("(OH)",IF(F158&gt;1,VALUE(F158),""))),IF(G158=0,"",CONCATENATE("(OH2)",IF(G158&gt;1,VALUE(G158),"")))),"]")</f>
        <v>[Al5 O2(OH)4(OH2)16]</v>
      </c>
      <c r="T158" s="5" t="str">
        <f aca="false">CONCATENATE("[",CONCATENATE("Al",IF(H158=0,"",CONCATENATE("O",IF(H158&gt;1,VALUE(H158),""))),CONCATENATE(IF((4-H158)&gt;0,"(OH)",""),IF((4-H158)&gt;1,VALUE(4-H158),""))),"]")</f>
        <v>[Al(OH)4]</v>
      </c>
      <c r="U158" s="5" t="str">
        <f aca="false">IF(B158&gt;0,IF(M158="","",CONCATENATE("[",IF(M158="","",CONCATENATE("Al",IF(D158&gt;1,VALUE(D158),""),IF(E158=0,"",CONCATENATE(" O",IF(E158&gt;1,VALUE(E158),""))),IF(F158=0,"",CONCATENATE("(OH)",IF(F158&gt;1,VALUE(F158),""))),IF(G158=0,"",CONCATENATE("(OH2)",IF(G158&gt;1,VALUE(G158),""))))),"]",IF(M158="","",IF(J158&gt;1,(CONCATENATE(VALUE(J158),"+")),"+")))),"")</f>
        <v/>
      </c>
    </row>
    <row r="159" s="4" customFormat="true" ht="14.05" hidden="false" customHeight="false" outlineLevel="0" collapsed="false">
      <c r="A159" s="5" t="n">
        <v>6</v>
      </c>
      <c r="B159" s="5" t="n">
        <v>0</v>
      </c>
      <c r="C159" s="5" t="n">
        <v>0</v>
      </c>
      <c r="D159" s="5" t="n">
        <v>5</v>
      </c>
      <c r="E159" s="5" t="n">
        <v>4</v>
      </c>
      <c r="F159" s="5" t="n">
        <v>0</v>
      </c>
      <c r="G159" s="5" t="n">
        <v>18</v>
      </c>
      <c r="H159" s="5" t="n">
        <v>0</v>
      </c>
      <c r="I159" s="5" t="n">
        <v>523</v>
      </c>
      <c r="J159" s="5" t="n">
        <v>7</v>
      </c>
      <c r="K159" s="6" t="n">
        <v>74.7142857142857</v>
      </c>
      <c r="L159" s="7" t="n">
        <v>74.7142857142857</v>
      </c>
      <c r="M159" s="5" t="str">
        <f aca="false">IF(K159="no cation","",IF(L159="","non-candidate",IF(J159&gt;1,"","Y")))</f>
        <v/>
      </c>
      <c r="N159" s="5" t="str">
        <f aca="false">IF(M159="","",IF(B159&gt;0,U159,CONCATENATE("[",IF(M159="","",CONCATENATE("Al",IF(C159+(D159*(1+(C159*3)))&gt;1,VALUE(C159+(D159*(1+(C159*3)))),""),CONCATENATE(IF((E159*(1+(C159*3)))+(C159*H159)&gt;0," O",""),IF((E159*(1+(C159*3)))+(C159*H159)&gt;1,VALUE((E159*(1+(C159*3)))+(C159*H159)),"")),IF(F159=0,"",CONCATENATE("(OH)",IF((F159*(1+(C159*3)))+(C159*(4-H159))&gt;1,VALUE((F159*(1+(C159*3)))+(C159*(4-H159))),""))),IF(G159=0,"",CONCATENATE("(OH2)",IF(G159&gt;1,VALUE(G159),""))))),"]",IF(M159="","",IF(J159&gt;1,(CONCATENATE(VALUE(J159),"+")),"+")))))</f>
        <v/>
      </c>
      <c r="O159" s="5" t="str">
        <f aca="false">IF(B159&gt;0,"",IF(C159=0,CONCATENATE("[",CONCATENATE("Al",IF(D159&gt;1,VALUE(D159),""),IF(E159=0,"",CONCATENATE(" O",IF(E159&gt;1,VALUE(E159),""))),IF(F159=0,"",CONCATENATE("(OH)",IF(F159&gt;1,VALUE(F159),""))),IF(G159=0,"",CONCATENATE("(OH2)",IF(G159&gt;1,VALUE(G159),"")))),"]",IF(J159&gt;1,(CONCATENATE(VALUE(J159),"+")),"+")),CONCATENATE("[",S159,IF(P159&gt;1,VALUE(P159),""),IF((D159*3)&gt;((E159*2)+F159),"+","")," ]",VALUE(4)," ",T159,IF(H159&gt;0,VALUE(H159+1),""),"-"," ")))</f>
        <v>[Al5 O4(OH2)18]7+</v>
      </c>
      <c r="P159" s="5" t="str">
        <f aca="false">IF(C159&lt;1,"",(IF((3*D159)-(2*E159)-F159&gt;0, (3*D159)-(2*E159)-F159, 0)))</f>
        <v/>
      </c>
      <c r="Q159" s="5" t="str">
        <f aca="false">IF(C159&lt;1,"",(27*D159)+(16*(E159+F159+G159))+(F159+(G159*2)))</f>
        <v/>
      </c>
      <c r="R159" s="5" t="str">
        <f aca="false">IF(C159&lt;1,"",27+(16*(H159+(4-H159)))+(4-H159))</f>
        <v/>
      </c>
      <c r="S159" s="5" t="str">
        <f aca="false">CONCATENATE("[",CONCATENATE("Al",IF(D159&gt;1,VALUE(D159),""),IF(E159=0,"",CONCATENATE(" O",IF(E159&gt;1,VALUE(E159),""))),IF(F159=0,"",CONCATENATE("(OH)",IF(F159&gt;1,VALUE(F159),""))),IF(G159=0,"",CONCATENATE("(OH2)",IF(G159&gt;1,VALUE(G159),"")))),"]")</f>
        <v>[Al5 O4(OH2)18]</v>
      </c>
      <c r="T159" s="5" t="str">
        <f aca="false">CONCATENATE("[",CONCATENATE("Al",IF(H159=0,"",CONCATENATE("O",IF(H159&gt;1,VALUE(H159),""))),CONCATENATE(IF((4-H159)&gt;0,"(OH)",""),IF((4-H159)&gt;1,VALUE(4-H159),""))),"]")</f>
        <v>[Al(OH)4]</v>
      </c>
      <c r="U159" s="5" t="str">
        <f aca="false">IF(B159&gt;0,IF(M159="","",CONCATENATE("[",IF(M159="","",CONCATENATE("Al",IF(D159&gt;1,VALUE(D159),""),IF(E159=0,"",CONCATENATE(" O",IF(E159&gt;1,VALUE(E159),""))),IF(F159=0,"",CONCATENATE("(OH)",IF(F159&gt;1,VALUE(F159),""))),IF(G159=0,"",CONCATENATE("(OH2)",IF(G159&gt;1,VALUE(G159),""))))),"]",IF(M159="","",IF(J159&gt;1,(CONCATENATE(VALUE(J159),"+")),"+")))),"")</f>
        <v/>
      </c>
    </row>
    <row r="160" s="4" customFormat="true" ht="14.05" hidden="false" customHeight="false" outlineLevel="0" collapsed="false">
      <c r="A160" s="5" t="n">
        <v>6</v>
      </c>
      <c r="B160" s="5" t="n">
        <v>0</v>
      </c>
      <c r="C160" s="5" t="n">
        <v>0</v>
      </c>
      <c r="D160" s="5" t="n">
        <v>2</v>
      </c>
      <c r="E160" s="5" t="n">
        <v>0</v>
      </c>
      <c r="F160" s="5" t="n">
        <v>3</v>
      </c>
      <c r="G160" s="5" t="n">
        <v>7</v>
      </c>
      <c r="H160" s="5" t="n">
        <v>0</v>
      </c>
      <c r="I160" s="5" t="n">
        <v>231</v>
      </c>
      <c r="J160" s="5" t="n">
        <v>3</v>
      </c>
      <c r="K160" s="6" t="n">
        <v>77</v>
      </c>
      <c r="L160" s="7" t="n">
        <v>77</v>
      </c>
      <c r="M160" s="5" t="str">
        <f aca="false">IF(K160="no cation","",IF(L160="","non-candidate",IF(J160&gt;1,"","Y")))</f>
        <v/>
      </c>
      <c r="N160" s="5" t="str">
        <f aca="false">IF(M160="","",IF(B160&gt;0,U160,CONCATENATE("[",IF(M160="","",CONCATENATE("Al",IF(C160+(D160*(1+(C160*3)))&gt;1,VALUE(C160+(D160*(1+(C160*3)))),""),CONCATENATE(IF((E160*(1+(C160*3)))+(C160*H160)&gt;0," O",""),IF((E160*(1+(C160*3)))+(C160*H160)&gt;1,VALUE((E160*(1+(C160*3)))+(C160*H160)),"")),IF(F160=0,"",CONCATENATE("(OH)",IF((F160*(1+(C160*3)))+(C160*(4-H160))&gt;1,VALUE((F160*(1+(C160*3)))+(C160*(4-H160))),""))),IF(G160=0,"",CONCATENATE("(OH2)",IF(G160&gt;1,VALUE(G160),""))))),"]",IF(M160="","",IF(J160&gt;1,(CONCATENATE(VALUE(J160),"+")),"+")))))</f>
        <v/>
      </c>
      <c r="O160" s="5" t="str">
        <f aca="false">IF(B160&gt;0,"",IF(C160=0,CONCATENATE("[",CONCATENATE("Al",IF(D160&gt;1,VALUE(D160),""),IF(E160=0,"",CONCATENATE(" O",IF(E160&gt;1,VALUE(E160),""))),IF(F160=0,"",CONCATENATE("(OH)",IF(F160&gt;1,VALUE(F160),""))),IF(G160=0,"",CONCATENATE("(OH2)",IF(G160&gt;1,VALUE(G160),"")))),"]",IF(J160&gt;1,(CONCATENATE(VALUE(J160),"+")),"+")),CONCATENATE("[",S160,IF(P160&gt;1,VALUE(P160),""),IF((D160*3)&gt;((E160*2)+F160),"+","")," ]",VALUE(4)," ",T160,IF(H160&gt;0,VALUE(H160+1),""),"-"," ")))</f>
        <v>[Al2(OH)3(OH2)7]3+</v>
      </c>
      <c r="P160" s="5" t="str">
        <f aca="false">IF(C160&lt;1,"",(IF((3*D160)-(2*E160)-F160&gt;0, (3*D160)-(2*E160)-F160, 0)))</f>
        <v/>
      </c>
      <c r="Q160" s="5" t="str">
        <f aca="false">IF(C160&lt;1,"",(27*D160)+(16*(E160+F160+G160))+(F160+(G160*2)))</f>
        <v/>
      </c>
      <c r="R160" s="5" t="str">
        <f aca="false">IF(C160&lt;1,"",27+(16*(H160+(4-H160)))+(4-H160))</f>
        <v/>
      </c>
      <c r="S160" s="5" t="str">
        <f aca="false">CONCATENATE("[",CONCATENATE("Al",IF(D160&gt;1,VALUE(D160),""),IF(E160=0,"",CONCATENATE(" O",IF(E160&gt;1,VALUE(E160),""))),IF(F160=0,"",CONCATENATE("(OH)",IF(F160&gt;1,VALUE(F160),""))),IF(G160=0,"",CONCATENATE("(OH2)",IF(G160&gt;1,VALUE(G160),"")))),"]")</f>
        <v>[Al2(OH)3(OH2)7]</v>
      </c>
      <c r="T160" s="5" t="str">
        <f aca="false">CONCATENATE("[",CONCATENATE("Al",IF(H160=0,"",CONCATENATE("O",IF(H160&gt;1,VALUE(H160),""))),CONCATENATE(IF((4-H160)&gt;0,"(OH)",""),IF((4-H160)&gt;1,VALUE(4-H160),""))),"]")</f>
        <v>[Al(OH)4]</v>
      </c>
      <c r="U160" s="5" t="str">
        <f aca="false">IF(B160&gt;0,IF(M160="","",CONCATENATE("[",IF(M160="","",CONCATENATE("Al",IF(D160&gt;1,VALUE(D160),""),IF(E160=0,"",CONCATENATE(" O",IF(E160&gt;1,VALUE(E160),""))),IF(F160=0,"",CONCATENATE("(OH)",IF(F160&gt;1,VALUE(F160),""))),IF(G160=0,"",CONCATENATE("(OH2)",IF(G160&gt;1,VALUE(G160),""))))),"]",IF(M160="","",IF(J160&gt;1,(CONCATENATE(VALUE(J160),"+")),"+")))),"")</f>
        <v/>
      </c>
    </row>
    <row r="161" s="4" customFormat="true" ht="14.05" hidden="false" customHeight="false" outlineLevel="0" collapsed="false">
      <c r="A161" s="5" t="n">
        <v>6</v>
      </c>
      <c r="B161" s="5" t="n">
        <v>0</v>
      </c>
      <c r="C161" s="5" t="n">
        <v>0</v>
      </c>
      <c r="D161" s="5" t="n">
        <v>6</v>
      </c>
      <c r="E161" s="5" t="n">
        <v>0</v>
      </c>
      <c r="F161" s="5" t="n">
        <v>10</v>
      </c>
      <c r="G161" s="5" t="n">
        <v>16</v>
      </c>
      <c r="H161" s="5" t="n">
        <v>0</v>
      </c>
      <c r="I161" s="5" t="n">
        <v>620</v>
      </c>
      <c r="J161" s="5" t="n">
        <v>8</v>
      </c>
      <c r="K161" s="6" t="n">
        <v>77.5</v>
      </c>
      <c r="L161" s="7" t="n">
        <v>77.5</v>
      </c>
      <c r="M161" s="5" t="str">
        <f aca="false">IF(K161="no cation","",IF(L161="","non-candidate",IF(J161&gt;1,"","Y")))</f>
        <v/>
      </c>
      <c r="N161" s="5" t="str">
        <f aca="false">IF(M161="","",IF(B161&gt;0,U161,CONCATENATE("[",IF(M161="","",CONCATENATE("Al",IF(C161+(D161*(1+(C161*3)))&gt;1,VALUE(C161+(D161*(1+(C161*3)))),""),CONCATENATE(IF((E161*(1+(C161*3)))+(C161*H161)&gt;0," O",""),IF((E161*(1+(C161*3)))+(C161*H161)&gt;1,VALUE((E161*(1+(C161*3)))+(C161*H161)),"")),IF(F161=0,"",CONCATENATE("(OH)",IF((F161*(1+(C161*3)))+(C161*(4-H161))&gt;1,VALUE((F161*(1+(C161*3)))+(C161*(4-H161))),""))),IF(G161=0,"",CONCATENATE("(OH2)",IF(G161&gt;1,VALUE(G161),""))))),"]",IF(M161="","",IF(J161&gt;1,(CONCATENATE(VALUE(J161),"+")),"+")))))</f>
        <v/>
      </c>
      <c r="O161" s="5" t="str">
        <f aca="false">IF(B161&gt;0,"",IF(C161=0,CONCATENATE("[",CONCATENATE("Al",IF(D161&gt;1,VALUE(D161),""),IF(E161=0,"",CONCATENATE(" O",IF(E161&gt;1,VALUE(E161),""))),IF(F161=0,"",CONCATENATE("(OH)",IF(F161&gt;1,VALUE(F161),""))),IF(G161=0,"",CONCATENATE("(OH2)",IF(G161&gt;1,VALUE(G161),"")))),"]",IF(J161&gt;1,(CONCATENATE(VALUE(J161),"+")),"+")),CONCATENATE("[",S161,IF(P161&gt;1,VALUE(P161),""),IF((D161*3)&gt;((E161*2)+F161),"+","")," ]",VALUE(4)," ",T161,IF(H161&gt;0,VALUE(H161+1),""),"-"," ")))</f>
        <v>[Al6(OH)10(OH2)16]8+</v>
      </c>
      <c r="P161" s="5" t="str">
        <f aca="false">IF(C161&lt;1,"",(IF((3*D161)-(2*E161)-F161&gt;0, (3*D161)-(2*E161)-F161, 0)))</f>
        <v/>
      </c>
      <c r="Q161" s="5" t="str">
        <f aca="false">IF(C161&lt;1,"",(27*D161)+(16*(E161+F161+G161))+(F161+(G161*2)))</f>
        <v/>
      </c>
      <c r="R161" s="5" t="str">
        <f aca="false">IF(C161&lt;1,"",27+(16*(H161+(4-H161)))+(4-H161))</f>
        <v/>
      </c>
      <c r="S161" s="5" t="str">
        <f aca="false">CONCATENATE("[",CONCATENATE("Al",IF(D161&gt;1,VALUE(D161),""),IF(E161=0,"",CONCATENATE(" O",IF(E161&gt;1,VALUE(E161),""))),IF(F161=0,"",CONCATENATE("(OH)",IF(F161&gt;1,VALUE(F161),""))),IF(G161=0,"",CONCATENATE("(OH2)",IF(G161&gt;1,VALUE(G161),"")))),"]")</f>
        <v>[Al6(OH)10(OH2)16]</v>
      </c>
      <c r="T161" s="5" t="str">
        <f aca="false">CONCATENATE("[",CONCATENATE("Al",IF(H161=0,"",CONCATENATE("O",IF(H161&gt;1,VALUE(H161),""))),CONCATENATE(IF((4-H161)&gt;0,"(OH)",""),IF((4-H161)&gt;1,VALUE(4-H161),""))),"]")</f>
        <v>[Al(OH)4]</v>
      </c>
      <c r="U161" s="5" t="str">
        <f aca="false">IF(B161&gt;0,IF(M161="","",CONCATENATE("[",IF(M161="","",CONCATENATE("Al",IF(D161&gt;1,VALUE(D161),""),IF(E161=0,"",CONCATENATE(" O",IF(E161&gt;1,VALUE(E161),""))),IF(F161=0,"",CONCATENATE("(OH)",IF(F161&gt;1,VALUE(F161),""))),IF(G161=0,"",CONCATENATE("(OH2)",IF(G161&gt;1,VALUE(G161),""))))),"]",IF(M161="","",IF(J161&gt;1,(CONCATENATE(VALUE(J161),"+")),"+")))),"")</f>
        <v/>
      </c>
    </row>
    <row r="162" s="4" customFormat="true" ht="14.05" hidden="false" customHeight="false" outlineLevel="0" collapsed="false">
      <c r="A162" s="5" t="n">
        <v>6</v>
      </c>
      <c r="B162" s="5" t="n">
        <v>0</v>
      </c>
      <c r="C162" s="5" t="n">
        <v>0</v>
      </c>
      <c r="D162" s="5" t="n">
        <v>6</v>
      </c>
      <c r="E162" s="5" t="n">
        <v>2</v>
      </c>
      <c r="F162" s="5" t="n">
        <v>6</v>
      </c>
      <c r="G162" s="5" t="n">
        <v>18</v>
      </c>
      <c r="H162" s="5" t="n">
        <v>0</v>
      </c>
      <c r="I162" s="5" t="n">
        <v>620</v>
      </c>
      <c r="J162" s="5" t="n">
        <v>8</v>
      </c>
      <c r="K162" s="6" t="n">
        <v>77.5</v>
      </c>
      <c r="L162" s="7" t="n">
        <v>77.5</v>
      </c>
      <c r="M162" s="5" t="str">
        <f aca="false">IF(K162="no cation","",IF(L162="","non-candidate",IF(J162&gt;1,"","Y")))</f>
        <v/>
      </c>
      <c r="N162" s="5" t="str">
        <f aca="false">IF(M162="","",IF(B162&gt;0,U162,CONCATENATE("[",IF(M162="","",CONCATENATE("Al",IF(C162+(D162*(1+(C162*3)))&gt;1,VALUE(C162+(D162*(1+(C162*3)))),""),CONCATENATE(IF((E162*(1+(C162*3)))+(C162*H162)&gt;0," O",""),IF((E162*(1+(C162*3)))+(C162*H162)&gt;1,VALUE((E162*(1+(C162*3)))+(C162*H162)),"")),IF(F162=0,"",CONCATENATE("(OH)",IF((F162*(1+(C162*3)))+(C162*(4-H162))&gt;1,VALUE((F162*(1+(C162*3)))+(C162*(4-H162))),""))),IF(G162=0,"",CONCATENATE("(OH2)",IF(G162&gt;1,VALUE(G162),""))))),"]",IF(M162="","",IF(J162&gt;1,(CONCATENATE(VALUE(J162),"+")),"+")))))</f>
        <v/>
      </c>
      <c r="O162" s="5" t="str">
        <f aca="false">IF(B162&gt;0,"",IF(C162=0,CONCATENATE("[",CONCATENATE("Al",IF(D162&gt;1,VALUE(D162),""),IF(E162=0,"",CONCATENATE(" O",IF(E162&gt;1,VALUE(E162),""))),IF(F162=0,"",CONCATENATE("(OH)",IF(F162&gt;1,VALUE(F162),""))),IF(G162=0,"",CONCATENATE("(OH2)",IF(G162&gt;1,VALUE(G162),"")))),"]",IF(J162&gt;1,(CONCATENATE(VALUE(J162),"+")),"+")),CONCATENATE("[",S162,IF(P162&gt;1,VALUE(P162),""),IF((D162*3)&gt;((E162*2)+F162),"+","")," ]",VALUE(4)," ",T162,IF(H162&gt;0,VALUE(H162+1),""),"-"," ")))</f>
        <v>[Al6 O2(OH)6(OH2)18]8+</v>
      </c>
      <c r="P162" s="5" t="str">
        <f aca="false">IF(C162&lt;1,"",(IF((3*D162)-(2*E162)-F162&gt;0, (3*D162)-(2*E162)-F162, 0)))</f>
        <v/>
      </c>
      <c r="Q162" s="5" t="str">
        <f aca="false">IF(C162&lt;1,"",(27*D162)+(16*(E162+F162+G162))+(F162+(G162*2)))</f>
        <v/>
      </c>
      <c r="R162" s="5" t="str">
        <f aca="false">IF(C162&lt;1,"",27+(16*(H162+(4-H162)))+(4-H162))</f>
        <v/>
      </c>
      <c r="S162" s="5" t="str">
        <f aca="false">CONCATENATE("[",CONCATENATE("Al",IF(D162&gt;1,VALUE(D162),""),IF(E162=0,"",CONCATENATE(" O",IF(E162&gt;1,VALUE(E162),""))),IF(F162=0,"",CONCATENATE("(OH)",IF(F162&gt;1,VALUE(F162),""))),IF(G162=0,"",CONCATENATE("(OH2)",IF(G162&gt;1,VALUE(G162),"")))),"]")</f>
        <v>[Al6 O2(OH)6(OH2)18]</v>
      </c>
      <c r="T162" s="5" t="str">
        <f aca="false">CONCATENATE("[",CONCATENATE("Al",IF(H162=0,"",CONCATENATE("O",IF(H162&gt;1,VALUE(H162),""))),CONCATENATE(IF((4-H162)&gt;0,"(OH)",""),IF((4-H162)&gt;1,VALUE(4-H162),""))),"]")</f>
        <v>[Al(OH)4]</v>
      </c>
      <c r="U162" s="5" t="str">
        <f aca="false">IF(B162&gt;0,IF(M162="","",CONCATENATE("[",IF(M162="","",CONCATENATE("Al",IF(D162&gt;1,VALUE(D162),""),IF(E162=0,"",CONCATENATE(" O",IF(E162&gt;1,VALUE(E162),""))),IF(F162=0,"",CONCATENATE("(OH)",IF(F162&gt;1,VALUE(F162),""))),IF(G162=0,"",CONCATENATE("(OH2)",IF(G162&gt;1,VALUE(G162),""))))),"]",IF(M162="","",IF(J162&gt;1,(CONCATENATE(VALUE(J162),"+")),"+")))),"")</f>
        <v/>
      </c>
    </row>
    <row r="163" s="4" customFormat="true" ht="14.05" hidden="false" customHeight="false" outlineLevel="0" collapsed="false">
      <c r="A163" s="5" t="n">
        <v>6</v>
      </c>
      <c r="B163" s="5" t="n">
        <v>0</v>
      </c>
      <c r="C163" s="5" t="n">
        <v>0</v>
      </c>
      <c r="D163" s="5" t="n">
        <v>6</v>
      </c>
      <c r="E163" s="5" t="n">
        <v>4</v>
      </c>
      <c r="F163" s="5" t="n">
        <v>2</v>
      </c>
      <c r="G163" s="5" t="n">
        <v>20</v>
      </c>
      <c r="H163" s="5" t="n">
        <v>0</v>
      </c>
      <c r="I163" s="5" t="n">
        <v>620</v>
      </c>
      <c r="J163" s="5" t="n">
        <v>8</v>
      </c>
      <c r="K163" s="6" t="n">
        <v>77.5</v>
      </c>
      <c r="L163" s="7" t="n">
        <v>77.5</v>
      </c>
      <c r="M163" s="5" t="str">
        <f aca="false">IF(K163="no cation","",IF(L163="","non-candidate",IF(J163&gt;1,"","Y")))</f>
        <v/>
      </c>
      <c r="N163" s="5" t="str">
        <f aca="false">IF(M163="","",IF(B163&gt;0,U163,CONCATENATE("[",IF(M163="","",CONCATENATE("Al",IF(C163+(D163*(1+(C163*3)))&gt;1,VALUE(C163+(D163*(1+(C163*3)))),""),CONCATENATE(IF((E163*(1+(C163*3)))+(C163*H163)&gt;0," O",""),IF((E163*(1+(C163*3)))+(C163*H163)&gt;1,VALUE((E163*(1+(C163*3)))+(C163*H163)),"")),IF(F163=0,"",CONCATENATE("(OH)",IF((F163*(1+(C163*3)))+(C163*(4-H163))&gt;1,VALUE((F163*(1+(C163*3)))+(C163*(4-H163))),""))),IF(G163=0,"",CONCATENATE("(OH2)",IF(G163&gt;1,VALUE(G163),""))))),"]",IF(M163="","",IF(J163&gt;1,(CONCATENATE(VALUE(J163),"+")),"+")))))</f>
        <v/>
      </c>
      <c r="O163" s="5" t="str">
        <f aca="false">IF(B163&gt;0,"",IF(C163=0,CONCATENATE("[",CONCATENATE("Al",IF(D163&gt;1,VALUE(D163),""),IF(E163=0,"",CONCATENATE(" O",IF(E163&gt;1,VALUE(E163),""))),IF(F163=0,"",CONCATENATE("(OH)",IF(F163&gt;1,VALUE(F163),""))),IF(G163=0,"",CONCATENATE("(OH2)",IF(G163&gt;1,VALUE(G163),"")))),"]",IF(J163&gt;1,(CONCATENATE(VALUE(J163),"+")),"+")),CONCATENATE("[",S163,IF(P163&gt;1,VALUE(P163),""),IF((D163*3)&gt;((E163*2)+F163),"+","")," ]",VALUE(4)," ",T163,IF(H163&gt;0,VALUE(H163+1),""),"-"," ")))</f>
        <v>[Al6 O4(OH)2(OH2)20]8+</v>
      </c>
      <c r="P163" s="5" t="str">
        <f aca="false">IF(C163&lt;1,"",(IF((3*D163)-(2*E163)-F163&gt;0, (3*D163)-(2*E163)-F163, 0)))</f>
        <v/>
      </c>
      <c r="Q163" s="5" t="str">
        <f aca="false">IF(C163&lt;1,"",(27*D163)+(16*(E163+F163+G163))+(F163+(G163*2)))</f>
        <v/>
      </c>
      <c r="R163" s="5" t="str">
        <f aca="false">IF(C163&lt;1,"",27+(16*(H163+(4-H163)))+(4-H163))</f>
        <v/>
      </c>
      <c r="S163" s="5" t="str">
        <f aca="false">CONCATENATE("[",CONCATENATE("Al",IF(D163&gt;1,VALUE(D163),""),IF(E163=0,"",CONCATENATE(" O",IF(E163&gt;1,VALUE(E163),""))),IF(F163=0,"",CONCATENATE("(OH)",IF(F163&gt;1,VALUE(F163),""))),IF(G163=0,"",CONCATENATE("(OH2)",IF(G163&gt;1,VALUE(G163),"")))),"]")</f>
        <v>[Al6 O4(OH)2(OH2)20]</v>
      </c>
      <c r="T163" s="5" t="str">
        <f aca="false">CONCATENATE("[",CONCATENATE("Al",IF(H163=0,"",CONCATENATE("O",IF(H163&gt;1,VALUE(H163),""))),CONCATENATE(IF((4-H163)&gt;0,"(OH)",""),IF((4-H163)&gt;1,VALUE(4-H163),""))),"]")</f>
        <v>[Al(OH)4]</v>
      </c>
      <c r="U163" s="5" t="str">
        <f aca="false">IF(B163&gt;0,IF(M163="","",CONCATENATE("[",IF(M163="","",CONCATENATE("Al",IF(D163&gt;1,VALUE(D163),""),IF(E163=0,"",CONCATENATE(" O",IF(E163&gt;1,VALUE(E163),""))),IF(F163=0,"",CONCATENATE("(OH)",IF(F163&gt;1,VALUE(F163),""))),IF(G163=0,"",CONCATENATE("(OH2)",IF(G163&gt;1,VALUE(G163),""))))),"]",IF(M163="","",IF(J163&gt;1,(CONCATENATE(VALUE(J163),"+")),"+")))),"")</f>
        <v/>
      </c>
    </row>
    <row r="164" s="4" customFormat="true" ht="14.05" hidden="false" customHeight="false" outlineLevel="0" collapsed="false">
      <c r="A164" s="3" t="n">
        <v>4</v>
      </c>
      <c r="B164" s="5" t="n">
        <v>0</v>
      </c>
      <c r="C164" s="5" t="n">
        <v>0</v>
      </c>
      <c r="D164" s="3" t="n">
        <v>2</v>
      </c>
      <c r="E164" s="3" t="n">
        <v>0</v>
      </c>
      <c r="F164" s="5" t="n">
        <v>4</v>
      </c>
      <c r="G164" s="5" t="n">
        <v>2</v>
      </c>
      <c r="H164" s="5" t="n">
        <v>0</v>
      </c>
      <c r="I164" s="5" t="n">
        <v>158</v>
      </c>
      <c r="J164" s="5" t="n">
        <v>2</v>
      </c>
      <c r="K164" s="6" t="n">
        <v>79</v>
      </c>
      <c r="L164" s="7" t="n">
        <v>79</v>
      </c>
      <c r="M164" s="5" t="str">
        <f aca="false">IF(K164="no cation","",IF(L164="","non-candidate",IF(J164&gt;1,"","Y")))</f>
        <v/>
      </c>
      <c r="N164" s="5" t="str">
        <f aca="false">IF(M164="","",IF(B164&gt;0,U164,CONCATENATE("[",IF(M164="","",CONCATENATE("Al",IF(C164+(D164*(1+(C164*3)))&gt;1,VALUE(C164+(D164*(1+(C164*3)))),""),CONCATENATE(IF((E164*(1+(C164*3)))+(C164*H164)&gt;0," O",""),IF((E164*(1+(C164*3)))+(C164*H164)&gt;1,VALUE((E164*(1+(C164*3)))+(C164*H164)),"")),IF(F164=0,"",CONCATENATE("(OH)",IF((F164*(1+(C164*3)))+(C164*(4-H164))&gt;1,VALUE((F164*(1+(C164*3)))+(C164*(4-H164))),""))),IF(G164=0,"",CONCATENATE("(OH2)",IF(G164&gt;1,VALUE(G164),""))))),"]",IF(M164="","",IF(J164&gt;1,(CONCATENATE(VALUE(J164),"+")),"+")))))</f>
        <v/>
      </c>
      <c r="O164" s="5" t="str">
        <f aca="false">IF(B164&gt;0,"",IF(C164=0,CONCATENATE("[",CONCATENATE("Al",IF(D164&gt;1,VALUE(D164),""),IF(E164=0,"",CONCATENATE(" O",IF(E164&gt;1,VALUE(E164),""))),IF(F164=0,"",CONCATENATE("(OH)",IF(F164&gt;1,VALUE(F164),""))),IF(G164=0,"",CONCATENATE("(OH2)",IF(G164&gt;1,VALUE(G164),"")))),"]",IF(J164&gt;1,(CONCATENATE(VALUE(J164),"+")),"+")),CONCATENATE("[",S164,IF(P164&gt;1,VALUE(P164),""),IF((D164*3)&gt;((E164*2)+F164),"+","")," ]",VALUE(4)," ",T164,IF(H164&gt;0,VALUE(H164+1),""),"-"," ")))</f>
        <v>[Al2(OH)4(OH2)2]2+</v>
      </c>
      <c r="P164" s="5" t="str">
        <f aca="false">IF(C164&lt;1,"",(IF((3*D164)-(2*E164)-F164&gt;0, (3*D164)-(2*E164)-F164, 0)))</f>
        <v/>
      </c>
      <c r="Q164" s="5" t="str">
        <f aca="false">IF(C164&lt;1,"",(27*D164)+(16*(E164+F164+G164))+(F164+(G164*2)))</f>
        <v/>
      </c>
      <c r="R164" s="5" t="str">
        <f aca="false">IF(C164&lt;1,"",27+(16*(H164+(4-H164)))+(4-H164))</f>
        <v/>
      </c>
      <c r="S164" s="5" t="str">
        <f aca="false">CONCATENATE("[",CONCATENATE("Al",IF(D164&gt;1,VALUE(D164),""),IF(E164=0,"",CONCATENATE(" O",IF(E164&gt;1,VALUE(E164),""))),IF(F164=0,"",CONCATENATE("(OH)",IF(F164&gt;1,VALUE(F164),""))),IF(G164=0,"",CONCATENATE("(OH2)",IF(G164&gt;1,VALUE(G164),"")))),"]")</f>
        <v>[Al2(OH)4(OH2)2]</v>
      </c>
      <c r="T164" s="5" t="str">
        <f aca="false">CONCATENATE("[",CONCATENATE("Al",IF(H164=0,"",CONCATENATE("O",IF(H164&gt;1,VALUE(H164),""))),CONCATENATE(IF((4-H164)&gt;0,"(OH)",""),IF((4-H164)&gt;1,VALUE(4-H164),""))),"]")</f>
        <v>[Al(OH)4]</v>
      </c>
      <c r="U164" s="5" t="str">
        <f aca="false">IF(B164&gt;0,IF(M164="","",CONCATENATE("[",IF(M164="","",CONCATENATE("Al",IF(D164&gt;1,VALUE(D164),""),IF(E164=0,"",CONCATENATE(" O",IF(E164&gt;1,VALUE(E164),""))),IF(F164=0,"",CONCATENATE("(OH)",IF(F164&gt;1,VALUE(F164),""))),IF(G164=0,"",CONCATENATE("(OH2)",IF(G164&gt;1,VALUE(G164),""))))),"]",IF(M164="","",IF(J164&gt;1,(CONCATENATE(VALUE(J164),"+")),"+")))),"")</f>
        <v/>
      </c>
    </row>
    <row r="165" s="4" customFormat="true" ht="14.05" hidden="false" customHeight="false" outlineLevel="0" collapsed="false">
      <c r="A165" s="5" t="n">
        <v>4</v>
      </c>
      <c r="B165" s="5" t="n">
        <v>0</v>
      </c>
      <c r="C165" s="5" t="n">
        <v>0</v>
      </c>
      <c r="D165" s="5" t="n">
        <v>2</v>
      </c>
      <c r="E165" s="5" t="n">
        <v>2</v>
      </c>
      <c r="F165" s="5" t="n">
        <v>0</v>
      </c>
      <c r="G165" s="5" t="n">
        <v>4</v>
      </c>
      <c r="H165" s="5" t="n">
        <v>0</v>
      </c>
      <c r="I165" s="5" t="n">
        <v>158</v>
      </c>
      <c r="J165" s="5" t="n">
        <v>2</v>
      </c>
      <c r="K165" s="6" t="n">
        <v>79</v>
      </c>
      <c r="L165" s="7" t="n">
        <v>79</v>
      </c>
      <c r="M165" s="5" t="str">
        <f aca="false">IF(K165="no cation","",IF(L165="","non-candidate",IF(J165&gt;1,"","Y")))</f>
        <v/>
      </c>
      <c r="N165" s="5" t="str">
        <f aca="false">IF(M165="","",IF(B165&gt;0,U165,CONCATENATE("[",IF(M165="","",CONCATENATE("Al",IF(C165+(D165*(1+(C165*3)))&gt;1,VALUE(C165+(D165*(1+(C165*3)))),""),CONCATENATE(IF((E165*(1+(C165*3)))+(C165*H165)&gt;0," O",""),IF((E165*(1+(C165*3)))+(C165*H165)&gt;1,VALUE((E165*(1+(C165*3)))+(C165*H165)),"")),IF(F165=0,"",CONCATENATE("(OH)",IF((F165*(1+(C165*3)))+(C165*(4-H165))&gt;1,VALUE((F165*(1+(C165*3)))+(C165*(4-H165))),""))),IF(G165=0,"",CONCATENATE("(OH2)",IF(G165&gt;1,VALUE(G165),""))))),"]",IF(M165="","",IF(J165&gt;1,(CONCATENATE(VALUE(J165),"+")),"+")))))</f>
        <v/>
      </c>
      <c r="O165" s="5" t="str">
        <f aca="false">IF(B165&gt;0,"",IF(C165=0,CONCATENATE("[",CONCATENATE("Al",IF(D165&gt;1,VALUE(D165),""),IF(E165=0,"",CONCATENATE(" O",IF(E165&gt;1,VALUE(E165),""))),IF(F165=0,"",CONCATENATE("(OH)",IF(F165&gt;1,VALUE(F165),""))),IF(G165=0,"",CONCATENATE("(OH2)",IF(G165&gt;1,VALUE(G165),"")))),"]",IF(J165&gt;1,(CONCATENATE(VALUE(J165),"+")),"+")),CONCATENATE("[",S165,IF(P165&gt;1,VALUE(P165),""),IF((D165*3)&gt;((E165*2)+F165),"+","")," ]",VALUE(4)," ",T165,IF(H165&gt;0,VALUE(H165+1),""),"-"," ")))</f>
        <v>[Al2 O2(OH2)4]2+</v>
      </c>
      <c r="P165" s="5" t="str">
        <f aca="false">IF(C165&lt;1,"",(IF((3*D165)-(2*E165)-F165&gt;0, (3*D165)-(2*E165)-F165, 0)))</f>
        <v/>
      </c>
      <c r="Q165" s="5" t="str">
        <f aca="false">IF(C165&lt;1,"",(27*D165)+(16*(E165+F165+G165))+(F165+(G165*2)))</f>
        <v/>
      </c>
      <c r="R165" s="5" t="str">
        <f aca="false">IF(C165&lt;1,"",27+(16*(H165+(4-H165)))+(4-H165))</f>
        <v/>
      </c>
      <c r="S165" s="5" t="str">
        <f aca="false">CONCATENATE("[",CONCATENATE("Al",IF(D165&gt;1,VALUE(D165),""),IF(E165=0,"",CONCATENATE(" O",IF(E165&gt;1,VALUE(E165),""))),IF(F165=0,"",CONCATENATE("(OH)",IF(F165&gt;1,VALUE(F165),""))),IF(G165=0,"",CONCATENATE("(OH2)",IF(G165&gt;1,VALUE(G165),"")))),"]")</f>
        <v>[Al2 O2(OH2)4]</v>
      </c>
      <c r="T165" s="5" t="str">
        <f aca="false">CONCATENATE("[",CONCATENATE("Al",IF(H165=0,"",CONCATENATE("O",IF(H165&gt;1,VALUE(H165),""))),CONCATENATE(IF((4-H165)&gt;0,"(OH)",""),IF((4-H165)&gt;1,VALUE(4-H165),""))),"]")</f>
        <v>[Al(OH)4]</v>
      </c>
      <c r="U165" s="5" t="str">
        <f aca="false">IF(B165&gt;0,IF(M165="","",CONCATENATE("[",IF(M165="","",CONCATENATE("Al",IF(D165&gt;1,VALUE(D165),""),IF(E165=0,"",CONCATENATE(" O",IF(E165&gt;1,VALUE(E165),""))),IF(F165=0,"",CONCATENATE("(OH)",IF(F165&gt;1,VALUE(F165),""))),IF(G165=0,"",CONCATENATE("(OH2)",IF(G165&gt;1,VALUE(G165),""))))),"]",IF(M165="","",IF(J165&gt;1,(CONCATENATE(VALUE(J165),"+")),"+")))),"")</f>
        <v/>
      </c>
    </row>
    <row r="166" s="4" customFormat="true" ht="14.05" hidden="false" customHeight="false" outlineLevel="0" collapsed="false">
      <c r="A166" s="5" t="n">
        <v>4</v>
      </c>
      <c r="B166" s="5" t="n">
        <v>0</v>
      </c>
      <c r="C166" s="5" t="n">
        <v>0</v>
      </c>
      <c r="D166" s="5" t="n">
        <v>6</v>
      </c>
      <c r="E166" s="5" t="n">
        <v>0</v>
      </c>
      <c r="F166" s="5" t="n">
        <v>13</v>
      </c>
      <c r="G166" s="5" t="n">
        <v>1</v>
      </c>
      <c r="H166" s="5" t="n">
        <v>0</v>
      </c>
      <c r="I166" s="5" t="n">
        <v>401</v>
      </c>
      <c r="J166" s="5" t="n">
        <v>5</v>
      </c>
      <c r="K166" s="6" t="n">
        <v>80.2</v>
      </c>
      <c r="L166" s="7" t="n">
        <v>80.2</v>
      </c>
      <c r="M166" s="5" t="str">
        <f aca="false">IF(K166="no cation","",IF(L166="","non-candidate",IF(J166&gt;1,"","Y")))</f>
        <v/>
      </c>
      <c r="N166" s="5" t="str">
        <f aca="false">IF(M166="","",IF(B166&gt;0,U166,CONCATENATE("[",IF(M166="","",CONCATENATE("Al",IF(C166+(D166*(1+(C166*3)))&gt;1,VALUE(C166+(D166*(1+(C166*3)))),""),CONCATENATE(IF((E166*(1+(C166*3)))+(C166*H166)&gt;0," O",""),IF((E166*(1+(C166*3)))+(C166*H166)&gt;1,VALUE((E166*(1+(C166*3)))+(C166*H166)),"")),IF(F166=0,"",CONCATENATE("(OH)",IF((F166*(1+(C166*3)))+(C166*(4-H166))&gt;1,VALUE((F166*(1+(C166*3)))+(C166*(4-H166))),""))),IF(G166=0,"",CONCATENATE("(OH2)",IF(G166&gt;1,VALUE(G166),""))))),"]",IF(M166="","",IF(J166&gt;1,(CONCATENATE(VALUE(J166),"+")),"+")))))</f>
        <v/>
      </c>
      <c r="O166" s="5" t="str">
        <f aca="false">IF(B166&gt;0,"",IF(C166=0,CONCATENATE("[",CONCATENATE("Al",IF(D166&gt;1,VALUE(D166),""),IF(E166=0,"",CONCATENATE(" O",IF(E166&gt;1,VALUE(E166),""))),IF(F166=0,"",CONCATENATE("(OH)",IF(F166&gt;1,VALUE(F166),""))),IF(G166=0,"",CONCATENATE("(OH2)",IF(G166&gt;1,VALUE(G166),"")))),"]",IF(J166&gt;1,(CONCATENATE(VALUE(J166),"+")),"+")),CONCATENATE("[",S166,IF(P166&gt;1,VALUE(P166),""),IF((D166*3)&gt;((E166*2)+F166),"+","")," ]",VALUE(4)," ",T166,IF(H166&gt;0,VALUE(H166+1),""),"-"," ")))</f>
        <v>[Al6(OH)13(OH2)]5+</v>
      </c>
      <c r="P166" s="5" t="str">
        <f aca="false">IF(C166&lt;1,"",(IF((3*D166)-(2*E166)-F166&gt;0, (3*D166)-(2*E166)-F166, 0)))</f>
        <v/>
      </c>
      <c r="Q166" s="5" t="str">
        <f aca="false">IF(C166&lt;1,"",(27*D166)+(16*(E166+F166+G166))+(F166+(G166*2)))</f>
        <v/>
      </c>
      <c r="R166" s="5" t="str">
        <f aca="false">IF(C166&lt;1,"",27+(16*(H166+(4-H166)))+(4-H166))</f>
        <v/>
      </c>
      <c r="S166" s="5" t="str">
        <f aca="false">CONCATENATE("[",CONCATENATE("Al",IF(D166&gt;1,VALUE(D166),""),IF(E166=0,"",CONCATENATE(" O",IF(E166&gt;1,VALUE(E166),""))),IF(F166=0,"",CONCATENATE("(OH)",IF(F166&gt;1,VALUE(F166),""))),IF(G166=0,"",CONCATENATE("(OH2)",IF(G166&gt;1,VALUE(G166),"")))),"]")</f>
        <v>[Al6(OH)13(OH2)]</v>
      </c>
      <c r="T166" s="5" t="str">
        <f aca="false">CONCATENATE("[",CONCATENATE("Al",IF(H166=0,"",CONCATENATE("O",IF(H166&gt;1,VALUE(H166),""))),CONCATENATE(IF((4-H166)&gt;0,"(OH)",""),IF((4-H166)&gt;1,VALUE(4-H166),""))),"]")</f>
        <v>[Al(OH)4]</v>
      </c>
      <c r="U166" s="5" t="str">
        <f aca="false">IF(B166&gt;0,IF(M166="","",CONCATENATE("[",IF(M166="","",CONCATENATE("Al",IF(D166&gt;1,VALUE(D166),""),IF(E166=0,"",CONCATENATE(" O",IF(E166&gt;1,VALUE(E166),""))),IF(F166=0,"",CONCATENATE("(OH)",IF(F166&gt;1,VALUE(F166),""))),IF(G166=0,"",CONCATENATE("(OH2)",IF(G166&gt;1,VALUE(G166),""))))),"]",IF(M166="","",IF(J166&gt;1,(CONCATENATE(VALUE(J166),"+")),"+")))),"")</f>
        <v/>
      </c>
    </row>
    <row r="167" s="4" customFormat="true" ht="14.05" hidden="false" customHeight="false" outlineLevel="0" collapsed="false">
      <c r="A167" s="5" t="n">
        <v>4</v>
      </c>
      <c r="B167" s="5" t="n">
        <v>0</v>
      </c>
      <c r="C167" s="5" t="n">
        <v>0</v>
      </c>
      <c r="D167" s="5" t="n">
        <v>6</v>
      </c>
      <c r="E167" s="5" t="n">
        <v>2</v>
      </c>
      <c r="F167" s="5" t="n">
        <v>9</v>
      </c>
      <c r="G167" s="5" t="n">
        <v>3</v>
      </c>
      <c r="H167" s="5" t="n">
        <v>0</v>
      </c>
      <c r="I167" s="5" t="n">
        <v>401</v>
      </c>
      <c r="J167" s="5" t="n">
        <v>5</v>
      </c>
      <c r="K167" s="6" t="n">
        <v>80.2</v>
      </c>
      <c r="L167" s="7" t="n">
        <v>80.2</v>
      </c>
      <c r="M167" s="5" t="str">
        <f aca="false">IF(K167="no cation","",IF(L167="","non-candidate",IF(J167&gt;1,"","Y")))</f>
        <v/>
      </c>
      <c r="N167" s="5" t="str">
        <f aca="false">IF(M167="","",IF(B167&gt;0,U167,CONCATENATE("[",IF(M167="","",CONCATENATE("Al",IF(C167+(D167*(1+(C167*3)))&gt;1,VALUE(C167+(D167*(1+(C167*3)))),""),CONCATENATE(IF((E167*(1+(C167*3)))+(C167*H167)&gt;0," O",""),IF((E167*(1+(C167*3)))+(C167*H167)&gt;1,VALUE((E167*(1+(C167*3)))+(C167*H167)),"")),IF(F167=0,"",CONCATENATE("(OH)",IF((F167*(1+(C167*3)))+(C167*(4-H167))&gt;1,VALUE((F167*(1+(C167*3)))+(C167*(4-H167))),""))),IF(G167=0,"",CONCATENATE("(OH2)",IF(G167&gt;1,VALUE(G167),""))))),"]",IF(M167="","",IF(J167&gt;1,(CONCATENATE(VALUE(J167),"+")),"+")))))</f>
        <v/>
      </c>
      <c r="O167" s="5" t="str">
        <f aca="false">IF(B167&gt;0,"",IF(C167=0,CONCATENATE("[",CONCATENATE("Al",IF(D167&gt;1,VALUE(D167),""),IF(E167=0,"",CONCATENATE(" O",IF(E167&gt;1,VALUE(E167),""))),IF(F167=0,"",CONCATENATE("(OH)",IF(F167&gt;1,VALUE(F167),""))),IF(G167=0,"",CONCATENATE("(OH2)",IF(G167&gt;1,VALUE(G167),"")))),"]",IF(J167&gt;1,(CONCATENATE(VALUE(J167),"+")),"+")),CONCATENATE("[",S167,IF(P167&gt;1,VALUE(P167),""),IF((D167*3)&gt;((E167*2)+F167),"+","")," ]",VALUE(4)," ",T167,IF(H167&gt;0,VALUE(H167+1),""),"-"," ")))</f>
        <v>[Al6 O2(OH)9(OH2)3]5+</v>
      </c>
      <c r="P167" s="5" t="str">
        <f aca="false">IF(C167&lt;1,"",(IF((3*D167)-(2*E167)-F167&gt;0, (3*D167)-(2*E167)-F167, 0)))</f>
        <v/>
      </c>
      <c r="Q167" s="5" t="str">
        <f aca="false">IF(C167&lt;1,"",(27*D167)+(16*(E167+F167+G167))+(F167+(G167*2)))</f>
        <v/>
      </c>
      <c r="R167" s="5" t="str">
        <f aca="false">IF(C167&lt;1,"",27+(16*(H167+(4-H167)))+(4-H167))</f>
        <v/>
      </c>
      <c r="S167" s="5" t="str">
        <f aca="false">CONCATENATE("[",CONCATENATE("Al",IF(D167&gt;1,VALUE(D167),""),IF(E167=0,"",CONCATENATE(" O",IF(E167&gt;1,VALUE(E167),""))),IF(F167=0,"",CONCATENATE("(OH)",IF(F167&gt;1,VALUE(F167),""))),IF(G167=0,"",CONCATENATE("(OH2)",IF(G167&gt;1,VALUE(G167),"")))),"]")</f>
        <v>[Al6 O2(OH)9(OH2)3]</v>
      </c>
      <c r="T167" s="5" t="str">
        <f aca="false">CONCATENATE("[",CONCATENATE("Al",IF(H167=0,"",CONCATENATE("O",IF(H167&gt;1,VALUE(H167),""))),CONCATENATE(IF((4-H167)&gt;0,"(OH)",""),IF((4-H167)&gt;1,VALUE(4-H167),""))),"]")</f>
        <v>[Al(OH)4]</v>
      </c>
      <c r="U167" s="5" t="str">
        <f aca="false">IF(B167&gt;0,IF(M167="","",CONCATENATE("[",IF(M167="","",CONCATENATE("Al",IF(D167&gt;1,VALUE(D167),""),IF(E167=0,"",CONCATENATE(" O",IF(E167&gt;1,VALUE(E167),""))),IF(F167=0,"",CONCATENATE("(OH)",IF(F167&gt;1,VALUE(F167),""))),IF(G167=0,"",CONCATENATE("(OH2)",IF(G167&gt;1,VALUE(G167),""))))),"]",IF(M167="","",IF(J167&gt;1,(CONCATENATE(VALUE(J167),"+")),"+")))),"")</f>
        <v/>
      </c>
    </row>
    <row r="168" s="4" customFormat="true" ht="14.05" hidden="false" customHeight="false" outlineLevel="0" collapsed="false">
      <c r="A168" s="3" t="n">
        <v>4</v>
      </c>
      <c r="B168" s="5" t="n">
        <v>0</v>
      </c>
      <c r="C168" s="5" t="n">
        <v>0</v>
      </c>
      <c r="D168" s="3" t="n">
        <v>6</v>
      </c>
      <c r="E168" s="3" t="n">
        <v>4</v>
      </c>
      <c r="F168" s="5" t="n">
        <v>5</v>
      </c>
      <c r="G168" s="5" t="n">
        <v>5</v>
      </c>
      <c r="H168" s="5" t="n">
        <v>0</v>
      </c>
      <c r="I168" s="5" t="n">
        <v>401</v>
      </c>
      <c r="J168" s="5" t="n">
        <v>5</v>
      </c>
      <c r="K168" s="6" t="n">
        <v>80.2</v>
      </c>
      <c r="L168" s="7" t="n">
        <v>80.2</v>
      </c>
      <c r="M168" s="5" t="str">
        <f aca="false">IF(K168="no cation","",IF(L168="","non-candidate",IF(J168&gt;1,"","Y")))</f>
        <v/>
      </c>
      <c r="N168" s="5" t="str">
        <f aca="false">IF(M168="","",IF(B168&gt;0,U168,CONCATENATE("[",IF(M168="","",CONCATENATE("Al",IF(C168+(D168*(1+(C168*3)))&gt;1,VALUE(C168+(D168*(1+(C168*3)))),""),CONCATENATE(IF((E168*(1+(C168*3)))+(C168*H168)&gt;0," O",""),IF((E168*(1+(C168*3)))+(C168*H168)&gt;1,VALUE((E168*(1+(C168*3)))+(C168*H168)),"")),IF(F168=0,"",CONCATENATE("(OH)",IF((F168*(1+(C168*3)))+(C168*(4-H168))&gt;1,VALUE((F168*(1+(C168*3)))+(C168*(4-H168))),""))),IF(G168=0,"",CONCATENATE("(OH2)",IF(G168&gt;1,VALUE(G168),""))))),"]",IF(M168="","",IF(J168&gt;1,(CONCATENATE(VALUE(J168),"+")),"+")))))</f>
        <v/>
      </c>
      <c r="O168" s="5" t="str">
        <f aca="false">IF(B168&gt;0,"",IF(C168=0,CONCATENATE("[",CONCATENATE("Al",IF(D168&gt;1,VALUE(D168),""),IF(E168=0,"",CONCATENATE(" O",IF(E168&gt;1,VALUE(E168),""))),IF(F168=0,"",CONCATENATE("(OH)",IF(F168&gt;1,VALUE(F168),""))),IF(G168=0,"",CONCATENATE("(OH2)",IF(G168&gt;1,VALUE(G168),"")))),"]",IF(J168&gt;1,(CONCATENATE(VALUE(J168),"+")),"+")),CONCATENATE("[",S168,IF(P168&gt;1,VALUE(P168),""),IF((D168*3)&gt;((E168*2)+F168),"+","")," ]",VALUE(4)," ",T168,IF(H168&gt;0,VALUE(H168+1),""),"-"," ")))</f>
        <v>[Al6 O4(OH)5(OH2)5]5+</v>
      </c>
      <c r="P168" s="5" t="str">
        <f aca="false">IF(C168&lt;1,"",(IF((3*D168)-(2*E168)-F168&gt;0, (3*D168)-(2*E168)-F168, 0)))</f>
        <v/>
      </c>
      <c r="Q168" s="5" t="str">
        <f aca="false">IF(C168&lt;1,"",(27*D168)+(16*(E168+F168+G168))+(F168+(G168*2)))</f>
        <v/>
      </c>
      <c r="R168" s="5" t="str">
        <f aca="false">IF(C168&lt;1,"",27+(16*(H168+(4-H168)))+(4-H168))</f>
        <v/>
      </c>
      <c r="S168" s="5" t="str">
        <f aca="false">CONCATENATE("[",CONCATENATE("Al",IF(D168&gt;1,VALUE(D168),""),IF(E168=0,"",CONCATENATE(" O",IF(E168&gt;1,VALUE(E168),""))),IF(F168=0,"",CONCATENATE("(OH)",IF(F168&gt;1,VALUE(F168),""))),IF(G168=0,"",CONCATENATE("(OH2)",IF(G168&gt;1,VALUE(G168),"")))),"]")</f>
        <v>[Al6 O4(OH)5(OH2)5]</v>
      </c>
      <c r="T168" s="5" t="str">
        <f aca="false">CONCATENATE("[",CONCATENATE("Al",IF(H168=0,"",CONCATENATE("O",IF(H168&gt;1,VALUE(H168),""))),CONCATENATE(IF((4-H168)&gt;0,"(OH)",""),IF((4-H168)&gt;1,VALUE(4-H168),""))),"]")</f>
        <v>[Al(OH)4]</v>
      </c>
      <c r="U168" s="5" t="str">
        <f aca="false">IF(B168&gt;0,IF(M168="","",CONCATENATE("[",IF(M168="","",CONCATENATE("Al",IF(D168&gt;1,VALUE(D168),""),IF(E168=0,"",CONCATENATE(" O",IF(E168&gt;1,VALUE(E168),""))),IF(F168=0,"",CONCATENATE("(OH)",IF(F168&gt;1,VALUE(F168),""))),IF(G168=0,"",CONCATENATE("(OH2)",IF(G168&gt;1,VALUE(G168),""))))),"]",IF(M168="","",IF(J168&gt;1,(CONCATENATE(VALUE(J168),"+")),"+")))),"")</f>
        <v/>
      </c>
    </row>
    <row r="169" s="4" customFormat="true" ht="14.05" hidden="false" customHeight="false" outlineLevel="0" collapsed="false">
      <c r="A169" s="5" t="n">
        <v>4</v>
      </c>
      <c r="B169" s="5" t="n">
        <v>0</v>
      </c>
      <c r="C169" s="5" t="n">
        <v>0</v>
      </c>
      <c r="D169" s="5" t="n">
        <v>6</v>
      </c>
      <c r="E169" s="5" t="n">
        <v>6</v>
      </c>
      <c r="F169" s="5" t="n">
        <v>1</v>
      </c>
      <c r="G169" s="5" t="n">
        <v>7</v>
      </c>
      <c r="H169" s="5" t="n">
        <v>0</v>
      </c>
      <c r="I169" s="5" t="n">
        <v>401</v>
      </c>
      <c r="J169" s="5" t="n">
        <v>5</v>
      </c>
      <c r="K169" s="6" t="n">
        <v>80.2</v>
      </c>
      <c r="L169" s="7" t="n">
        <v>80.2</v>
      </c>
      <c r="M169" s="5" t="str">
        <f aca="false">IF(K169="no cation","",IF(L169="","non-candidate",IF(J169&gt;1,"","Y")))</f>
        <v/>
      </c>
      <c r="N169" s="5" t="str">
        <f aca="false">IF(M169="","",IF(B169&gt;0,U169,CONCATENATE("[",IF(M169="","",CONCATENATE("Al",IF(C169+(D169*(1+(C169*3)))&gt;1,VALUE(C169+(D169*(1+(C169*3)))),""),CONCATENATE(IF((E169*(1+(C169*3)))+(C169*H169)&gt;0," O",""),IF((E169*(1+(C169*3)))+(C169*H169)&gt;1,VALUE((E169*(1+(C169*3)))+(C169*H169)),"")),IF(F169=0,"",CONCATENATE("(OH)",IF((F169*(1+(C169*3)))+(C169*(4-H169))&gt;1,VALUE((F169*(1+(C169*3)))+(C169*(4-H169))),""))),IF(G169=0,"",CONCATENATE("(OH2)",IF(G169&gt;1,VALUE(G169),""))))),"]",IF(M169="","",IF(J169&gt;1,(CONCATENATE(VALUE(J169),"+")),"+")))))</f>
        <v/>
      </c>
      <c r="O169" s="5" t="str">
        <f aca="false">IF(B169&gt;0,"",IF(C169=0,CONCATENATE("[",CONCATENATE("Al",IF(D169&gt;1,VALUE(D169),""),IF(E169=0,"",CONCATENATE(" O",IF(E169&gt;1,VALUE(E169),""))),IF(F169=0,"",CONCATENATE("(OH)",IF(F169&gt;1,VALUE(F169),""))),IF(G169=0,"",CONCATENATE("(OH2)",IF(G169&gt;1,VALUE(G169),"")))),"]",IF(J169&gt;1,(CONCATENATE(VALUE(J169),"+")),"+")),CONCATENATE("[",S169,IF(P169&gt;1,VALUE(P169),""),IF((D169*3)&gt;((E169*2)+F169),"+","")," ]",VALUE(4)," ",T169,IF(H169&gt;0,VALUE(H169+1),""),"-"," ")))</f>
        <v>[Al6 O6(OH)(OH2)7]5+</v>
      </c>
      <c r="P169" s="5" t="str">
        <f aca="false">IF(C169&lt;1,"",(IF((3*D169)-(2*E169)-F169&gt;0, (3*D169)-(2*E169)-F169, 0)))</f>
        <v/>
      </c>
      <c r="Q169" s="5" t="str">
        <f aca="false">IF(C169&lt;1,"",(27*D169)+(16*(E169+F169+G169))+(F169+(G169*2)))</f>
        <v/>
      </c>
      <c r="R169" s="5" t="str">
        <f aca="false">IF(C169&lt;1,"",27+(16*(H169+(4-H169)))+(4-H169))</f>
        <v/>
      </c>
      <c r="S169" s="5" t="str">
        <f aca="false">CONCATENATE("[",CONCATENATE("Al",IF(D169&gt;1,VALUE(D169),""),IF(E169=0,"",CONCATENATE(" O",IF(E169&gt;1,VALUE(E169),""))),IF(F169=0,"",CONCATENATE("(OH)",IF(F169&gt;1,VALUE(F169),""))),IF(G169=0,"",CONCATENATE("(OH2)",IF(G169&gt;1,VALUE(G169),"")))),"]")</f>
        <v>[Al6 O6(OH)(OH2)7]</v>
      </c>
      <c r="T169" s="5" t="str">
        <f aca="false">CONCATENATE("[",CONCATENATE("Al",IF(H169=0,"",CONCATENATE("O",IF(H169&gt;1,VALUE(H169),""))),CONCATENATE(IF((4-H169)&gt;0,"(OH)",""),IF((4-H169)&gt;1,VALUE(4-H169),""))),"]")</f>
        <v>[Al(OH)4]</v>
      </c>
      <c r="U169" s="5" t="str">
        <f aca="false">IF(B169&gt;0,IF(M169="","",CONCATENATE("[",IF(M169="","",CONCATENATE("Al",IF(D169&gt;1,VALUE(D169),""),IF(E169=0,"",CONCATENATE(" O",IF(E169&gt;1,VALUE(E169),""))),IF(F169=0,"",CONCATENATE("(OH)",IF(F169&gt;1,VALUE(F169),""))),IF(G169=0,"",CONCATENATE("(OH2)",IF(G169&gt;1,VALUE(G169),""))))),"]",IF(M169="","",IF(J169&gt;1,(CONCATENATE(VALUE(J169),"+")),"+")))),"")</f>
        <v/>
      </c>
    </row>
    <row r="170" s="4" customFormat="true" ht="14.05" hidden="false" customHeight="false" outlineLevel="0" collapsed="false">
      <c r="A170" s="3" t="n">
        <v>6</v>
      </c>
      <c r="B170" s="5" t="n">
        <v>0</v>
      </c>
      <c r="C170" s="5" t="n">
        <v>0</v>
      </c>
      <c r="D170" s="3" t="n">
        <v>3</v>
      </c>
      <c r="E170" s="3" t="n">
        <v>0</v>
      </c>
      <c r="F170" s="5" t="n">
        <v>5</v>
      </c>
      <c r="G170" s="5" t="n">
        <v>9</v>
      </c>
      <c r="H170" s="5" t="n">
        <v>0</v>
      </c>
      <c r="I170" s="5" t="n">
        <v>328</v>
      </c>
      <c r="J170" s="5" t="n">
        <v>4</v>
      </c>
      <c r="K170" s="6" t="n">
        <v>82</v>
      </c>
      <c r="L170" s="7" t="n">
        <v>82</v>
      </c>
      <c r="M170" s="5" t="str">
        <f aca="false">IF(K170="no cation","",IF(L170="","non-candidate",IF(J170&gt;1,"","Y")))</f>
        <v/>
      </c>
      <c r="N170" s="5" t="str">
        <f aca="false">IF(M170="","",IF(B170&gt;0,U170,CONCATENATE("[",IF(M170="","",CONCATENATE("Al",IF(C170+(D170*(1+(C170*3)))&gt;1,VALUE(C170+(D170*(1+(C170*3)))),""),CONCATENATE(IF((E170*(1+(C170*3)))+(C170*H170)&gt;0," O",""),IF((E170*(1+(C170*3)))+(C170*H170)&gt;1,VALUE((E170*(1+(C170*3)))+(C170*H170)),"")),IF(F170=0,"",CONCATENATE("(OH)",IF((F170*(1+(C170*3)))+(C170*(4-H170))&gt;1,VALUE((F170*(1+(C170*3)))+(C170*(4-H170))),""))),IF(G170=0,"",CONCATENATE("(OH2)",IF(G170&gt;1,VALUE(G170),""))))),"]",IF(M170="","",IF(J170&gt;1,(CONCATENATE(VALUE(J170),"+")),"+")))))</f>
        <v/>
      </c>
      <c r="O170" s="5" t="str">
        <f aca="false">IF(B170&gt;0,"",IF(C170=0,CONCATENATE("[",CONCATENATE("Al",IF(D170&gt;1,VALUE(D170),""),IF(E170=0,"",CONCATENATE(" O",IF(E170&gt;1,VALUE(E170),""))),IF(F170=0,"",CONCATENATE("(OH)",IF(F170&gt;1,VALUE(F170),""))),IF(G170=0,"",CONCATENATE("(OH2)",IF(G170&gt;1,VALUE(G170),"")))),"]",IF(J170&gt;1,(CONCATENATE(VALUE(J170),"+")),"+")),CONCATENATE("[",S170,IF(P170&gt;1,VALUE(P170),""),IF((D170*3)&gt;((E170*2)+F170),"+","")," ]",VALUE(4)," ",T170,IF(H170&gt;0,VALUE(H170+1),""),"-"," ")))</f>
        <v>[Al3(OH)5(OH2)9]4+</v>
      </c>
      <c r="P170" s="5" t="str">
        <f aca="false">IF(C170&lt;1,"",(IF((3*D170)-(2*E170)-F170&gt;0, (3*D170)-(2*E170)-F170, 0)))</f>
        <v/>
      </c>
      <c r="Q170" s="5" t="str">
        <f aca="false">IF(C170&lt;1,"",(27*D170)+(16*(E170+F170+G170))+(F170+(G170*2)))</f>
        <v/>
      </c>
      <c r="R170" s="5" t="str">
        <f aca="false">IF(C170&lt;1,"",27+(16*(H170+(4-H170)))+(4-H170))</f>
        <v/>
      </c>
      <c r="S170" s="5" t="str">
        <f aca="false">CONCATENATE("[",CONCATENATE("Al",IF(D170&gt;1,VALUE(D170),""),IF(E170=0,"",CONCATENATE(" O",IF(E170&gt;1,VALUE(E170),""))),IF(F170=0,"",CONCATENATE("(OH)",IF(F170&gt;1,VALUE(F170),""))),IF(G170=0,"",CONCATENATE("(OH2)",IF(G170&gt;1,VALUE(G170),"")))),"]")</f>
        <v>[Al3(OH)5(OH2)9]</v>
      </c>
      <c r="T170" s="5" t="str">
        <f aca="false">CONCATENATE("[",CONCATENATE("Al",IF(H170=0,"",CONCATENATE("O",IF(H170&gt;1,VALUE(H170),""))),CONCATENATE(IF((4-H170)&gt;0,"(OH)",""),IF((4-H170)&gt;1,VALUE(4-H170),""))),"]")</f>
        <v>[Al(OH)4]</v>
      </c>
      <c r="U170" s="5" t="str">
        <f aca="false">IF(B170&gt;0,IF(M170="","",CONCATENATE("[",IF(M170="","",CONCATENATE("Al",IF(D170&gt;1,VALUE(D170),""),IF(E170=0,"",CONCATENATE(" O",IF(E170&gt;1,VALUE(E170),""))),IF(F170=0,"",CONCATENATE("(OH)",IF(F170&gt;1,VALUE(F170),""))),IF(G170=0,"",CONCATENATE("(OH2)",IF(G170&gt;1,VALUE(G170),""))))),"]",IF(M170="","",IF(J170&gt;1,(CONCATENATE(VALUE(J170),"+")),"+")))),"")</f>
        <v/>
      </c>
    </row>
    <row r="171" s="4" customFormat="true" ht="14.05" hidden="false" customHeight="false" outlineLevel="0" collapsed="false">
      <c r="A171" s="5" t="n">
        <v>6</v>
      </c>
      <c r="B171" s="5" t="n">
        <v>0</v>
      </c>
      <c r="C171" s="5" t="n">
        <v>0</v>
      </c>
      <c r="D171" s="5" t="n">
        <v>3</v>
      </c>
      <c r="E171" s="5" t="n">
        <v>2</v>
      </c>
      <c r="F171" s="5" t="n">
        <v>1</v>
      </c>
      <c r="G171" s="5" t="n">
        <v>11</v>
      </c>
      <c r="H171" s="5" t="n">
        <v>0</v>
      </c>
      <c r="I171" s="5" t="n">
        <v>328</v>
      </c>
      <c r="J171" s="5" t="n">
        <v>4</v>
      </c>
      <c r="K171" s="6" t="n">
        <v>82</v>
      </c>
      <c r="L171" s="7" t="n">
        <v>82</v>
      </c>
      <c r="M171" s="5" t="str">
        <f aca="false">IF(K171="no cation","",IF(L171="","non-candidate",IF(J171&gt;1,"","Y")))</f>
        <v/>
      </c>
      <c r="N171" s="5" t="str">
        <f aca="false">IF(M171="","",IF(B171&gt;0,U171,CONCATENATE("[",IF(M171="","",CONCATENATE("Al",IF(C171+(D171*(1+(C171*3)))&gt;1,VALUE(C171+(D171*(1+(C171*3)))),""),CONCATENATE(IF((E171*(1+(C171*3)))+(C171*H171)&gt;0," O",""),IF((E171*(1+(C171*3)))+(C171*H171)&gt;1,VALUE((E171*(1+(C171*3)))+(C171*H171)),"")),IF(F171=0,"",CONCATENATE("(OH)",IF((F171*(1+(C171*3)))+(C171*(4-H171))&gt;1,VALUE((F171*(1+(C171*3)))+(C171*(4-H171))),""))),IF(G171=0,"",CONCATENATE("(OH2)",IF(G171&gt;1,VALUE(G171),""))))),"]",IF(M171="","",IF(J171&gt;1,(CONCATENATE(VALUE(J171),"+")),"+")))))</f>
        <v/>
      </c>
      <c r="O171" s="5" t="str">
        <f aca="false">IF(B171&gt;0,"",IF(C171=0,CONCATENATE("[",CONCATENATE("Al",IF(D171&gt;1,VALUE(D171),""),IF(E171=0,"",CONCATENATE(" O",IF(E171&gt;1,VALUE(E171),""))),IF(F171=0,"",CONCATENATE("(OH)",IF(F171&gt;1,VALUE(F171),""))),IF(G171=0,"",CONCATENATE("(OH2)",IF(G171&gt;1,VALUE(G171),"")))),"]",IF(J171&gt;1,(CONCATENATE(VALUE(J171),"+")),"+")),CONCATENATE("[",S171,IF(P171&gt;1,VALUE(P171),""),IF((D171*3)&gt;((E171*2)+F171),"+","")," ]",VALUE(4)," ",T171,IF(H171&gt;0,VALUE(H171+1),""),"-"," ")))</f>
        <v>[Al3 O2(OH)(OH2)11]4+</v>
      </c>
      <c r="P171" s="5" t="str">
        <f aca="false">IF(C171&lt;1,"",(IF((3*D171)-(2*E171)-F171&gt;0, (3*D171)-(2*E171)-F171, 0)))</f>
        <v/>
      </c>
      <c r="Q171" s="5" t="str">
        <f aca="false">IF(C171&lt;1,"",(27*D171)+(16*(E171+F171+G171))+(F171+(G171*2)))</f>
        <v/>
      </c>
      <c r="R171" s="5" t="str">
        <f aca="false">IF(C171&lt;1,"",27+(16*(H171+(4-H171)))+(4-H171))</f>
        <v/>
      </c>
      <c r="S171" s="5" t="str">
        <f aca="false">CONCATENATE("[",CONCATENATE("Al",IF(D171&gt;1,VALUE(D171),""),IF(E171=0,"",CONCATENATE(" O",IF(E171&gt;1,VALUE(E171),""))),IF(F171=0,"",CONCATENATE("(OH)",IF(F171&gt;1,VALUE(F171),""))),IF(G171=0,"",CONCATENATE("(OH2)",IF(G171&gt;1,VALUE(G171),"")))),"]")</f>
        <v>[Al3 O2(OH)(OH2)11]</v>
      </c>
      <c r="T171" s="5" t="str">
        <f aca="false">CONCATENATE("[",CONCATENATE("Al",IF(H171=0,"",CONCATENATE("O",IF(H171&gt;1,VALUE(H171),""))),CONCATENATE(IF((4-H171)&gt;0,"(OH)",""),IF((4-H171)&gt;1,VALUE(4-H171),""))),"]")</f>
        <v>[Al(OH)4]</v>
      </c>
      <c r="U171" s="5" t="str">
        <f aca="false">IF(B171&gt;0,IF(M171="","",CONCATENATE("[",IF(M171="","",CONCATENATE("Al",IF(D171&gt;1,VALUE(D171),""),IF(E171=0,"",CONCATENATE(" O",IF(E171&gt;1,VALUE(E171),""))),IF(F171=0,"",CONCATENATE("(OH)",IF(F171&gt;1,VALUE(F171),""))),IF(G171=0,"",CONCATENATE("(OH2)",IF(G171&gt;1,VALUE(G171),""))))),"]",IF(M171="","",IF(J171&gt;1,(CONCATENATE(VALUE(J171),"+")),"+")))),"")</f>
        <v/>
      </c>
    </row>
    <row r="172" s="4" customFormat="true" ht="14.05" hidden="false" customHeight="false" outlineLevel="0" collapsed="false">
      <c r="A172" s="5" t="n">
        <v>6</v>
      </c>
      <c r="B172" s="5" t="n">
        <v>0</v>
      </c>
      <c r="C172" s="5" t="n">
        <v>0</v>
      </c>
      <c r="D172" s="5" t="n">
        <v>4</v>
      </c>
      <c r="E172" s="5" t="n">
        <v>0</v>
      </c>
      <c r="F172" s="5" t="n">
        <v>7</v>
      </c>
      <c r="G172" s="5" t="n">
        <v>11</v>
      </c>
      <c r="H172" s="5" t="n">
        <v>0</v>
      </c>
      <c r="I172" s="5" t="n">
        <v>425</v>
      </c>
      <c r="J172" s="5" t="n">
        <v>5</v>
      </c>
      <c r="K172" s="6" t="n">
        <v>85</v>
      </c>
      <c r="L172" s="7" t="n">
        <v>85</v>
      </c>
      <c r="M172" s="5" t="str">
        <f aca="false">IF(K172="no cation","",IF(L172="","non-candidate",IF(J172&gt;1,"","Y")))</f>
        <v/>
      </c>
      <c r="N172" s="5" t="str">
        <f aca="false">IF(M172="","",IF(B172&gt;0,U172,CONCATENATE("[",IF(M172="","",CONCATENATE("Al",IF(C172+(D172*(1+(C172*3)))&gt;1,VALUE(C172+(D172*(1+(C172*3)))),""),CONCATENATE(IF((E172*(1+(C172*3)))+(C172*H172)&gt;0," O",""),IF((E172*(1+(C172*3)))+(C172*H172)&gt;1,VALUE((E172*(1+(C172*3)))+(C172*H172)),"")),IF(F172=0,"",CONCATENATE("(OH)",IF((F172*(1+(C172*3)))+(C172*(4-H172))&gt;1,VALUE((F172*(1+(C172*3)))+(C172*(4-H172))),""))),IF(G172=0,"",CONCATENATE("(OH2)",IF(G172&gt;1,VALUE(G172),""))))),"]",IF(M172="","",IF(J172&gt;1,(CONCATENATE(VALUE(J172),"+")),"+")))))</f>
        <v/>
      </c>
      <c r="O172" s="5" t="str">
        <f aca="false">IF(B172&gt;0,"",IF(C172=0,CONCATENATE("[",CONCATENATE("Al",IF(D172&gt;1,VALUE(D172),""),IF(E172=0,"",CONCATENATE(" O",IF(E172&gt;1,VALUE(E172),""))),IF(F172=0,"",CONCATENATE("(OH)",IF(F172&gt;1,VALUE(F172),""))),IF(G172=0,"",CONCATENATE("(OH2)",IF(G172&gt;1,VALUE(G172),"")))),"]",IF(J172&gt;1,(CONCATENATE(VALUE(J172),"+")),"+")),CONCATENATE("[",S172,IF(P172&gt;1,VALUE(P172),""),IF((D172*3)&gt;((E172*2)+F172),"+","")," ]",VALUE(4)," ",T172,IF(H172&gt;0,VALUE(H172+1),""),"-"," ")))</f>
        <v>[Al4(OH)7(OH2)11]5+</v>
      </c>
      <c r="P172" s="5" t="str">
        <f aca="false">IF(C172&lt;1,"",(IF((3*D172)-(2*E172)-F172&gt;0, (3*D172)-(2*E172)-F172, 0)))</f>
        <v/>
      </c>
      <c r="Q172" s="5" t="str">
        <f aca="false">IF(C172&lt;1,"",(27*D172)+(16*(E172+F172+G172))+(F172+(G172*2)))</f>
        <v/>
      </c>
      <c r="R172" s="5" t="str">
        <f aca="false">IF(C172&lt;1,"",27+(16*(H172+(4-H172)))+(4-H172))</f>
        <v/>
      </c>
      <c r="S172" s="5" t="str">
        <f aca="false">CONCATENATE("[",CONCATENATE("Al",IF(D172&gt;1,VALUE(D172),""),IF(E172=0,"",CONCATENATE(" O",IF(E172&gt;1,VALUE(E172),""))),IF(F172=0,"",CONCATENATE("(OH)",IF(F172&gt;1,VALUE(F172),""))),IF(G172=0,"",CONCATENATE("(OH2)",IF(G172&gt;1,VALUE(G172),"")))),"]")</f>
        <v>[Al4(OH)7(OH2)11]</v>
      </c>
      <c r="T172" s="5" t="str">
        <f aca="false">CONCATENATE("[",CONCATENATE("Al",IF(H172=0,"",CONCATENATE("O",IF(H172&gt;1,VALUE(H172),""))),CONCATENATE(IF((4-H172)&gt;0,"(OH)",""),IF((4-H172)&gt;1,VALUE(4-H172),""))),"]")</f>
        <v>[Al(OH)4]</v>
      </c>
      <c r="U172" s="5" t="str">
        <f aca="false">IF(B172&gt;0,IF(M172="","",CONCATENATE("[",IF(M172="","",CONCATENATE("Al",IF(D172&gt;1,VALUE(D172),""),IF(E172=0,"",CONCATENATE(" O",IF(E172&gt;1,VALUE(E172),""))),IF(F172=0,"",CONCATENATE("(OH)",IF(F172&gt;1,VALUE(F172),""))),IF(G172=0,"",CONCATENATE("(OH2)",IF(G172&gt;1,VALUE(G172),""))))),"]",IF(M172="","",IF(J172&gt;1,(CONCATENATE(VALUE(J172),"+")),"+")))),"")</f>
        <v/>
      </c>
    </row>
    <row r="173" s="4" customFormat="true" ht="14.05" hidden="false" customHeight="false" outlineLevel="0" collapsed="false">
      <c r="A173" s="5" t="n">
        <v>4</v>
      </c>
      <c r="B173" s="5" t="n">
        <v>0</v>
      </c>
      <c r="C173" s="5" t="n">
        <v>0</v>
      </c>
      <c r="D173" s="5" t="n">
        <v>5</v>
      </c>
      <c r="E173" s="5" t="n">
        <v>0</v>
      </c>
      <c r="F173" s="5" t="n">
        <v>11</v>
      </c>
      <c r="G173" s="5" t="n">
        <v>1</v>
      </c>
      <c r="H173" s="5" t="n">
        <v>0</v>
      </c>
      <c r="I173" s="5" t="n">
        <v>340</v>
      </c>
      <c r="J173" s="5" t="n">
        <v>4</v>
      </c>
      <c r="K173" s="6" t="n">
        <v>85</v>
      </c>
      <c r="L173" s="7" t="n">
        <v>85</v>
      </c>
      <c r="M173" s="5" t="str">
        <f aca="false">IF(K173="no cation","",IF(L173="","non-candidate",IF(J173&gt;1,"","Y")))</f>
        <v/>
      </c>
      <c r="N173" s="5" t="str">
        <f aca="false">IF(M173="","",IF(B173&gt;0,U173,CONCATENATE("[",IF(M173="","",CONCATENATE("Al",IF(C173+(D173*(1+(C173*3)))&gt;1,VALUE(C173+(D173*(1+(C173*3)))),""),CONCATENATE(IF((E173*(1+(C173*3)))+(C173*H173)&gt;0," O",""),IF((E173*(1+(C173*3)))+(C173*H173)&gt;1,VALUE((E173*(1+(C173*3)))+(C173*H173)),"")),IF(F173=0,"",CONCATENATE("(OH)",IF((F173*(1+(C173*3)))+(C173*(4-H173))&gt;1,VALUE((F173*(1+(C173*3)))+(C173*(4-H173))),""))),IF(G173=0,"",CONCATENATE("(OH2)",IF(G173&gt;1,VALUE(G173),""))))),"]",IF(M173="","",IF(J173&gt;1,(CONCATENATE(VALUE(J173),"+")),"+")))))</f>
        <v/>
      </c>
      <c r="O173" s="5" t="str">
        <f aca="false">IF(B173&gt;0,"",IF(C173=0,CONCATENATE("[",CONCATENATE("Al",IF(D173&gt;1,VALUE(D173),""),IF(E173=0,"",CONCATENATE(" O",IF(E173&gt;1,VALUE(E173),""))),IF(F173=0,"",CONCATENATE("(OH)",IF(F173&gt;1,VALUE(F173),""))),IF(G173=0,"",CONCATENATE("(OH2)",IF(G173&gt;1,VALUE(G173),"")))),"]",IF(J173&gt;1,(CONCATENATE(VALUE(J173),"+")),"+")),CONCATENATE("[",S173,IF(P173&gt;1,VALUE(P173),""),IF((D173*3)&gt;((E173*2)+F173),"+","")," ]",VALUE(4)," ",T173,IF(H173&gt;0,VALUE(H173+1),""),"-"," ")))</f>
        <v>[Al5(OH)11(OH2)]4+</v>
      </c>
      <c r="P173" s="5" t="str">
        <f aca="false">IF(C173&lt;1,"",(IF((3*D173)-(2*E173)-F173&gt;0, (3*D173)-(2*E173)-F173, 0)))</f>
        <v/>
      </c>
      <c r="Q173" s="5" t="str">
        <f aca="false">IF(C173&lt;1,"",(27*D173)+(16*(E173+F173+G173))+(F173+(G173*2)))</f>
        <v/>
      </c>
      <c r="R173" s="5" t="str">
        <f aca="false">IF(C173&lt;1,"",27+(16*(H173+(4-H173)))+(4-H173))</f>
        <v/>
      </c>
      <c r="S173" s="5" t="str">
        <f aca="false">CONCATENATE("[",CONCATENATE("Al",IF(D173&gt;1,VALUE(D173),""),IF(E173=0,"",CONCATENATE(" O",IF(E173&gt;1,VALUE(E173),""))),IF(F173=0,"",CONCATENATE("(OH)",IF(F173&gt;1,VALUE(F173),""))),IF(G173=0,"",CONCATENATE("(OH2)",IF(G173&gt;1,VALUE(G173),"")))),"]")</f>
        <v>[Al5(OH)11(OH2)]</v>
      </c>
      <c r="T173" s="5" t="str">
        <f aca="false">CONCATENATE("[",CONCATENATE("Al",IF(H173=0,"",CONCATENATE("O",IF(H173&gt;1,VALUE(H173),""))),CONCATENATE(IF((4-H173)&gt;0,"(OH)",""),IF((4-H173)&gt;1,VALUE(4-H173),""))),"]")</f>
        <v>[Al(OH)4]</v>
      </c>
      <c r="U173" s="5" t="str">
        <f aca="false">IF(B173&gt;0,IF(M173="","",CONCATENATE("[",IF(M173="","",CONCATENATE("Al",IF(D173&gt;1,VALUE(D173),""),IF(E173=0,"",CONCATENATE(" O",IF(E173&gt;1,VALUE(E173),""))),IF(F173=0,"",CONCATENATE("(OH)",IF(F173&gt;1,VALUE(F173),""))),IF(G173=0,"",CONCATENATE("(OH2)",IF(G173&gt;1,VALUE(G173),""))))),"]",IF(M173="","",IF(J173&gt;1,(CONCATENATE(VALUE(J173),"+")),"+")))),"")</f>
        <v/>
      </c>
    </row>
    <row r="174" s="4" customFormat="true" ht="14.05" hidden="false" customHeight="false" outlineLevel="0" collapsed="false">
      <c r="A174" s="5" t="n">
        <v>4</v>
      </c>
      <c r="B174" s="5" t="n">
        <v>0</v>
      </c>
      <c r="C174" s="5" t="n">
        <v>0</v>
      </c>
      <c r="D174" s="5" t="n">
        <v>5</v>
      </c>
      <c r="E174" s="5" t="n">
        <v>2</v>
      </c>
      <c r="F174" s="5" t="n">
        <v>7</v>
      </c>
      <c r="G174" s="5" t="n">
        <v>3</v>
      </c>
      <c r="H174" s="5" t="n">
        <v>0</v>
      </c>
      <c r="I174" s="5" t="n">
        <v>340</v>
      </c>
      <c r="J174" s="5" t="n">
        <v>4</v>
      </c>
      <c r="K174" s="6" t="n">
        <v>85</v>
      </c>
      <c r="L174" s="7" t="n">
        <v>85</v>
      </c>
      <c r="M174" s="5" t="str">
        <f aca="false">IF(K174="no cation","",IF(L174="","non-candidate",IF(J174&gt;1,"","Y")))</f>
        <v/>
      </c>
      <c r="N174" s="5" t="str">
        <f aca="false">IF(M174="","",IF(B174&gt;0,U174,CONCATENATE("[",IF(M174="","",CONCATENATE("Al",IF(C174+(D174*(1+(C174*3)))&gt;1,VALUE(C174+(D174*(1+(C174*3)))),""),CONCATENATE(IF((E174*(1+(C174*3)))+(C174*H174)&gt;0," O",""),IF((E174*(1+(C174*3)))+(C174*H174)&gt;1,VALUE((E174*(1+(C174*3)))+(C174*H174)),"")),IF(F174=0,"",CONCATENATE("(OH)",IF((F174*(1+(C174*3)))+(C174*(4-H174))&gt;1,VALUE((F174*(1+(C174*3)))+(C174*(4-H174))),""))),IF(G174=0,"",CONCATENATE("(OH2)",IF(G174&gt;1,VALUE(G174),""))))),"]",IF(M174="","",IF(J174&gt;1,(CONCATENATE(VALUE(J174),"+")),"+")))))</f>
        <v/>
      </c>
      <c r="O174" s="5" t="str">
        <f aca="false">IF(B174&gt;0,"",IF(C174=0,CONCATENATE("[",CONCATENATE("Al",IF(D174&gt;1,VALUE(D174),""),IF(E174=0,"",CONCATENATE(" O",IF(E174&gt;1,VALUE(E174),""))),IF(F174=0,"",CONCATENATE("(OH)",IF(F174&gt;1,VALUE(F174),""))),IF(G174=0,"",CONCATENATE("(OH2)",IF(G174&gt;1,VALUE(G174),"")))),"]",IF(J174&gt;1,(CONCATENATE(VALUE(J174),"+")),"+")),CONCATENATE("[",S174,IF(P174&gt;1,VALUE(P174),""),IF((D174*3)&gt;((E174*2)+F174),"+","")," ]",VALUE(4)," ",T174,IF(H174&gt;0,VALUE(H174+1),""),"-"," ")))</f>
        <v>[Al5 O2(OH)7(OH2)3]4+</v>
      </c>
      <c r="P174" s="5" t="str">
        <f aca="false">IF(C174&lt;1,"",(IF((3*D174)-(2*E174)-F174&gt;0, (3*D174)-(2*E174)-F174, 0)))</f>
        <v/>
      </c>
      <c r="Q174" s="5" t="str">
        <f aca="false">IF(C174&lt;1,"",(27*D174)+(16*(E174+F174+G174))+(F174+(G174*2)))</f>
        <v/>
      </c>
      <c r="R174" s="5" t="str">
        <f aca="false">IF(C174&lt;1,"",27+(16*(H174+(4-H174)))+(4-H174))</f>
        <v/>
      </c>
      <c r="S174" s="5" t="str">
        <f aca="false">CONCATENATE("[",CONCATENATE("Al",IF(D174&gt;1,VALUE(D174),""),IF(E174=0,"",CONCATENATE(" O",IF(E174&gt;1,VALUE(E174),""))),IF(F174=0,"",CONCATENATE("(OH)",IF(F174&gt;1,VALUE(F174),""))),IF(G174=0,"",CONCATENATE("(OH2)",IF(G174&gt;1,VALUE(G174),"")))),"]")</f>
        <v>[Al5 O2(OH)7(OH2)3]</v>
      </c>
      <c r="T174" s="5" t="str">
        <f aca="false">CONCATENATE("[",CONCATENATE("Al",IF(H174=0,"",CONCATENATE("O",IF(H174&gt;1,VALUE(H174),""))),CONCATENATE(IF((4-H174)&gt;0,"(OH)",""),IF((4-H174)&gt;1,VALUE(4-H174),""))),"]")</f>
        <v>[Al(OH)4]</v>
      </c>
      <c r="U174" s="5" t="str">
        <f aca="false">IF(B174&gt;0,IF(M174="","",CONCATENATE("[",IF(M174="","",CONCATENATE("Al",IF(D174&gt;1,VALUE(D174),""),IF(E174=0,"",CONCATENATE(" O",IF(E174&gt;1,VALUE(E174),""))),IF(F174=0,"",CONCATENATE("(OH)",IF(F174&gt;1,VALUE(F174),""))),IF(G174=0,"",CONCATENATE("(OH2)",IF(G174&gt;1,VALUE(G174),""))))),"]",IF(M174="","",IF(J174&gt;1,(CONCATENATE(VALUE(J174),"+")),"+")))),"")</f>
        <v/>
      </c>
    </row>
    <row r="175" s="4" customFormat="true" ht="14.05" hidden="false" customHeight="false" outlineLevel="0" collapsed="false">
      <c r="A175" s="5" t="n">
        <v>4</v>
      </c>
      <c r="B175" s="5" t="n">
        <v>0</v>
      </c>
      <c r="C175" s="5" t="n">
        <v>0</v>
      </c>
      <c r="D175" s="3" t="n">
        <v>5</v>
      </c>
      <c r="E175" s="3" t="n">
        <v>4</v>
      </c>
      <c r="F175" s="5" t="n">
        <v>3</v>
      </c>
      <c r="G175" s="5" t="n">
        <v>5</v>
      </c>
      <c r="H175" s="5" t="n">
        <v>0</v>
      </c>
      <c r="I175" s="5" t="n">
        <v>340</v>
      </c>
      <c r="J175" s="5" t="n">
        <v>4</v>
      </c>
      <c r="K175" s="6" t="n">
        <v>85</v>
      </c>
      <c r="L175" s="7" t="n">
        <v>85</v>
      </c>
      <c r="M175" s="5" t="str">
        <f aca="false">IF(K175="no cation","",IF(L175="","non-candidate",IF(J175&gt;1,"","Y")))</f>
        <v/>
      </c>
      <c r="N175" s="5" t="str">
        <f aca="false">IF(M175="","",IF(B175&gt;0,U175,CONCATENATE("[",IF(M175="","",CONCATENATE("Al",IF(C175+(D175*(1+(C175*3)))&gt;1,VALUE(C175+(D175*(1+(C175*3)))),""),CONCATENATE(IF((E175*(1+(C175*3)))+(C175*H175)&gt;0," O",""),IF((E175*(1+(C175*3)))+(C175*H175)&gt;1,VALUE((E175*(1+(C175*3)))+(C175*H175)),"")),IF(F175=0,"",CONCATENATE("(OH)",IF((F175*(1+(C175*3)))+(C175*(4-H175))&gt;1,VALUE((F175*(1+(C175*3)))+(C175*(4-H175))),""))),IF(G175=0,"",CONCATENATE("(OH2)",IF(G175&gt;1,VALUE(G175),""))))),"]",IF(M175="","",IF(J175&gt;1,(CONCATENATE(VALUE(J175),"+")),"+")))))</f>
        <v/>
      </c>
      <c r="O175" s="5" t="str">
        <f aca="false">IF(B175&gt;0,"",IF(C175=0,CONCATENATE("[",CONCATENATE("Al",IF(D175&gt;1,VALUE(D175),""),IF(E175=0,"",CONCATENATE(" O",IF(E175&gt;1,VALUE(E175),""))),IF(F175=0,"",CONCATENATE("(OH)",IF(F175&gt;1,VALUE(F175),""))),IF(G175=0,"",CONCATENATE("(OH2)",IF(G175&gt;1,VALUE(G175),"")))),"]",IF(J175&gt;1,(CONCATENATE(VALUE(J175),"+")),"+")),CONCATENATE("[",S175,IF(P175&gt;1,VALUE(P175),""),IF((D175*3)&gt;((E175*2)+F175),"+","")," ]",VALUE(4)," ",T175,IF(H175&gt;0,VALUE(H175+1),""),"-"," ")))</f>
        <v>[Al5 O4(OH)3(OH2)5]4+</v>
      </c>
      <c r="P175" s="5" t="str">
        <f aca="false">IF(C175&lt;1,"",(IF((3*D175)-(2*E175)-F175&gt;0, (3*D175)-(2*E175)-F175, 0)))</f>
        <v/>
      </c>
      <c r="Q175" s="5" t="str">
        <f aca="false">IF(C175&lt;1,"",(27*D175)+(16*(E175+F175+G175))+(F175+(G175*2)))</f>
        <v/>
      </c>
      <c r="R175" s="5" t="str">
        <f aca="false">IF(C175&lt;1,"",27+(16*(H175+(4-H175)))+(4-H175))</f>
        <v/>
      </c>
      <c r="S175" s="5" t="str">
        <f aca="false">CONCATENATE("[",CONCATENATE("Al",IF(D175&gt;1,VALUE(D175),""),IF(E175=0,"",CONCATENATE(" O",IF(E175&gt;1,VALUE(E175),""))),IF(F175=0,"",CONCATENATE("(OH)",IF(F175&gt;1,VALUE(F175),""))),IF(G175=0,"",CONCATENATE("(OH2)",IF(G175&gt;1,VALUE(G175),"")))),"]")</f>
        <v>[Al5 O4(OH)3(OH2)5]</v>
      </c>
      <c r="T175" s="5" t="str">
        <f aca="false">CONCATENATE("[",CONCATENATE("Al",IF(H175=0,"",CONCATENATE("O",IF(H175&gt;1,VALUE(H175),""))),CONCATENATE(IF((4-H175)&gt;0,"(OH)",""),IF((4-H175)&gt;1,VALUE(4-H175),""))),"]")</f>
        <v>[Al(OH)4]</v>
      </c>
      <c r="U175" s="5" t="str">
        <f aca="false">IF(B175&gt;0,IF(M175="","",CONCATENATE("[",IF(M175="","",CONCATENATE("Al",IF(D175&gt;1,VALUE(D175),""),IF(E175=0,"",CONCATENATE(" O",IF(E175&gt;1,VALUE(E175),""))),IF(F175=0,"",CONCATENATE("(OH)",IF(F175&gt;1,VALUE(F175),""))),IF(G175=0,"",CONCATENATE("(OH2)",IF(G175&gt;1,VALUE(G175),""))))),"]",IF(M175="","",IF(J175&gt;1,(CONCATENATE(VALUE(J175),"+")),"+")))),"")</f>
        <v/>
      </c>
    </row>
    <row r="176" s="4" customFormat="true" ht="14.05" hidden="false" customHeight="false" outlineLevel="0" collapsed="false">
      <c r="A176" s="5" t="n">
        <v>6</v>
      </c>
      <c r="B176" s="5" t="n">
        <v>0</v>
      </c>
      <c r="C176" s="5" t="n">
        <v>0</v>
      </c>
      <c r="D176" s="5" t="n">
        <v>5</v>
      </c>
      <c r="E176" s="5" t="n">
        <v>0</v>
      </c>
      <c r="F176" s="5" t="n">
        <v>9</v>
      </c>
      <c r="G176" s="5" t="n">
        <v>13</v>
      </c>
      <c r="H176" s="5" t="n">
        <v>0</v>
      </c>
      <c r="I176" s="5" t="n">
        <v>522</v>
      </c>
      <c r="J176" s="5" t="n">
        <v>6</v>
      </c>
      <c r="K176" s="6" t="n">
        <v>87</v>
      </c>
      <c r="L176" s="7" t="n">
        <v>87</v>
      </c>
      <c r="M176" s="5" t="str">
        <f aca="false">IF(K176="no cation","",IF(L176="","non-candidate",IF(J176&gt;1,"","Y")))</f>
        <v/>
      </c>
      <c r="N176" s="5" t="str">
        <f aca="false">IF(M176="","",IF(B176&gt;0,U176,CONCATENATE("[",IF(M176="","",CONCATENATE("Al",IF(C176+(D176*(1+(C176*3)))&gt;1,VALUE(C176+(D176*(1+(C176*3)))),""),CONCATENATE(IF((E176*(1+(C176*3)))+(C176*H176)&gt;0," O",""),IF((E176*(1+(C176*3)))+(C176*H176)&gt;1,VALUE((E176*(1+(C176*3)))+(C176*H176)),"")),IF(F176=0,"",CONCATENATE("(OH)",IF((F176*(1+(C176*3)))+(C176*(4-H176))&gt;1,VALUE((F176*(1+(C176*3)))+(C176*(4-H176))),""))),IF(G176=0,"",CONCATENATE("(OH2)",IF(G176&gt;1,VALUE(G176),""))))),"]",IF(M176="","",IF(J176&gt;1,(CONCATENATE(VALUE(J176),"+")),"+")))))</f>
        <v/>
      </c>
      <c r="O176" s="5" t="str">
        <f aca="false">IF(B176&gt;0,"",IF(C176=0,CONCATENATE("[",CONCATENATE("Al",IF(D176&gt;1,VALUE(D176),""),IF(E176=0,"",CONCATENATE(" O",IF(E176&gt;1,VALUE(E176),""))),IF(F176=0,"",CONCATENATE("(OH)",IF(F176&gt;1,VALUE(F176),""))),IF(G176=0,"",CONCATENATE("(OH2)",IF(G176&gt;1,VALUE(G176),"")))),"]",IF(J176&gt;1,(CONCATENATE(VALUE(J176),"+")),"+")),CONCATENATE("[",S176,IF(P176&gt;1,VALUE(P176),""),IF((D176*3)&gt;((E176*2)+F176),"+","")," ]",VALUE(4)," ",T176,IF(H176&gt;0,VALUE(H176+1),""),"-"," ")))</f>
        <v>[Al5(OH)9(OH2)13]6+</v>
      </c>
      <c r="P176" s="5" t="str">
        <f aca="false">IF(C176&lt;1,"",(IF((3*D176)-(2*E176)-F176&gt;0, (3*D176)-(2*E176)-F176, 0)))</f>
        <v/>
      </c>
      <c r="Q176" s="5" t="str">
        <f aca="false">IF(C176&lt;1,"",(27*D176)+(16*(E176+F176+G176))+(F176+(G176*2)))</f>
        <v/>
      </c>
      <c r="R176" s="5" t="str">
        <f aca="false">IF(C176&lt;1,"",27+(16*(H176+(4-H176)))+(4-H176))</f>
        <v/>
      </c>
      <c r="S176" s="5" t="str">
        <f aca="false">CONCATENATE("[",CONCATENATE("Al",IF(D176&gt;1,VALUE(D176),""),IF(E176=0,"",CONCATENATE(" O",IF(E176&gt;1,VALUE(E176),""))),IF(F176=0,"",CONCATENATE("(OH)",IF(F176&gt;1,VALUE(F176),""))),IF(G176=0,"",CONCATENATE("(OH2)",IF(G176&gt;1,VALUE(G176),"")))),"]")</f>
        <v>[Al5(OH)9(OH2)13]</v>
      </c>
      <c r="T176" s="5" t="str">
        <f aca="false">CONCATENATE("[",CONCATENATE("Al",IF(H176=0,"",CONCATENATE("O",IF(H176&gt;1,VALUE(H176),""))),CONCATENATE(IF((4-H176)&gt;0,"(OH)",""),IF((4-H176)&gt;1,VALUE(4-H176),""))),"]")</f>
        <v>[Al(OH)4]</v>
      </c>
      <c r="U176" s="5" t="str">
        <f aca="false">IF(B176&gt;0,IF(M176="","",CONCATENATE("[",IF(M176="","",CONCATENATE("Al",IF(D176&gt;1,VALUE(D176),""),IF(E176=0,"",CONCATENATE(" O",IF(E176&gt;1,VALUE(E176),""))),IF(F176=0,"",CONCATENATE("(OH)",IF(F176&gt;1,VALUE(F176),""))),IF(G176=0,"",CONCATENATE("(OH2)",IF(G176&gt;1,VALUE(G176),""))))),"]",IF(M176="","",IF(J176&gt;1,(CONCATENATE(VALUE(J176),"+")),"+")))),"")</f>
        <v/>
      </c>
    </row>
    <row r="177" s="4" customFormat="true" ht="14.05" hidden="false" customHeight="false" outlineLevel="0" collapsed="false">
      <c r="A177" s="5" t="n">
        <v>6</v>
      </c>
      <c r="B177" s="5" t="n">
        <v>0</v>
      </c>
      <c r="C177" s="5" t="n">
        <v>0</v>
      </c>
      <c r="D177" s="5" t="n">
        <v>5</v>
      </c>
      <c r="E177" s="5" t="n">
        <v>2</v>
      </c>
      <c r="F177" s="5" t="n">
        <v>5</v>
      </c>
      <c r="G177" s="5" t="n">
        <v>15</v>
      </c>
      <c r="H177" s="5" t="n">
        <v>0</v>
      </c>
      <c r="I177" s="5" t="n">
        <v>522</v>
      </c>
      <c r="J177" s="5" t="n">
        <v>6</v>
      </c>
      <c r="K177" s="6" t="n">
        <v>87</v>
      </c>
      <c r="L177" s="7" t="n">
        <v>87</v>
      </c>
      <c r="M177" s="5" t="str">
        <f aca="false">IF(K177="no cation","",IF(L177="","non-candidate",IF(J177&gt;1,"","Y")))</f>
        <v/>
      </c>
      <c r="N177" s="5" t="str">
        <f aca="false">IF(M177="","",IF(B177&gt;0,U177,CONCATENATE("[",IF(M177="","",CONCATENATE("Al",IF(C177+(D177*(1+(C177*3)))&gt;1,VALUE(C177+(D177*(1+(C177*3)))),""),CONCATENATE(IF((E177*(1+(C177*3)))+(C177*H177)&gt;0," O",""),IF((E177*(1+(C177*3)))+(C177*H177)&gt;1,VALUE((E177*(1+(C177*3)))+(C177*H177)),"")),IF(F177=0,"",CONCATENATE("(OH)",IF((F177*(1+(C177*3)))+(C177*(4-H177))&gt;1,VALUE((F177*(1+(C177*3)))+(C177*(4-H177))),""))),IF(G177=0,"",CONCATENATE("(OH2)",IF(G177&gt;1,VALUE(G177),""))))),"]",IF(M177="","",IF(J177&gt;1,(CONCATENATE(VALUE(J177),"+")),"+")))))</f>
        <v/>
      </c>
      <c r="O177" s="5" t="str">
        <f aca="false">IF(B177&gt;0,"",IF(C177=0,CONCATENATE("[",CONCATENATE("Al",IF(D177&gt;1,VALUE(D177),""),IF(E177=0,"",CONCATENATE(" O",IF(E177&gt;1,VALUE(E177),""))),IF(F177=0,"",CONCATENATE("(OH)",IF(F177&gt;1,VALUE(F177),""))),IF(G177=0,"",CONCATENATE("(OH2)",IF(G177&gt;1,VALUE(G177),"")))),"]",IF(J177&gt;1,(CONCATENATE(VALUE(J177),"+")),"+")),CONCATENATE("[",S177,IF(P177&gt;1,VALUE(P177),""),IF((D177*3)&gt;((E177*2)+F177),"+","")," ]",VALUE(4)," ",T177,IF(H177&gt;0,VALUE(H177+1),""),"-"," ")))</f>
        <v>[Al5 O2(OH)5(OH2)15]6+</v>
      </c>
      <c r="P177" s="5" t="str">
        <f aca="false">IF(C177&lt;1,"",(IF((3*D177)-(2*E177)-F177&gt;0, (3*D177)-(2*E177)-F177, 0)))</f>
        <v/>
      </c>
      <c r="Q177" s="5" t="str">
        <f aca="false">IF(C177&lt;1,"",(27*D177)+(16*(E177+F177+G177))+(F177+(G177*2)))</f>
        <v/>
      </c>
      <c r="R177" s="5" t="str">
        <f aca="false">IF(C177&lt;1,"",27+(16*(H177+(4-H177)))+(4-H177))</f>
        <v/>
      </c>
      <c r="S177" s="5" t="str">
        <f aca="false">CONCATENATE("[",CONCATENATE("Al",IF(D177&gt;1,VALUE(D177),""),IF(E177=0,"",CONCATENATE(" O",IF(E177&gt;1,VALUE(E177),""))),IF(F177=0,"",CONCATENATE("(OH)",IF(F177&gt;1,VALUE(F177),""))),IF(G177=0,"",CONCATENATE("(OH2)",IF(G177&gt;1,VALUE(G177),"")))),"]")</f>
        <v>[Al5 O2(OH)5(OH2)15]</v>
      </c>
      <c r="T177" s="5" t="str">
        <f aca="false">CONCATENATE("[",CONCATENATE("Al",IF(H177=0,"",CONCATENATE("O",IF(H177&gt;1,VALUE(H177),""))),CONCATENATE(IF((4-H177)&gt;0,"(OH)",""),IF((4-H177)&gt;1,VALUE(4-H177),""))),"]")</f>
        <v>[Al(OH)4]</v>
      </c>
      <c r="U177" s="5" t="str">
        <f aca="false">IF(B177&gt;0,IF(M177="","",CONCATENATE("[",IF(M177="","",CONCATENATE("Al",IF(D177&gt;1,VALUE(D177),""),IF(E177=0,"",CONCATENATE(" O",IF(E177&gt;1,VALUE(E177),""))),IF(F177=0,"",CONCATENATE("(OH)",IF(F177&gt;1,VALUE(F177),""))),IF(G177=0,"",CONCATENATE("(OH2)",IF(G177&gt;1,VALUE(G177),""))))),"]",IF(M177="","",IF(J177&gt;1,(CONCATENATE(VALUE(J177),"+")),"+")))),"")</f>
        <v/>
      </c>
    </row>
    <row r="178" s="4" customFormat="true" ht="14.05" hidden="false" customHeight="false" outlineLevel="0" collapsed="false">
      <c r="A178" s="5" t="n">
        <v>6</v>
      </c>
      <c r="B178" s="5" t="n">
        <v>0</v>
      </c>
      <c r="C178" s="5" t="n">
        <v>0</v>
      </c>
      <c r="D178" s="5" t="n">
        <v>5</v>
      </c>
      <c r="E178" s="5" t="n">
        <v>4</v>
      </c>
      <c r="F178" s="5" t="n">
        <v>1</v>
      </c>
      <c r="G178" s="5" t="n">
        <v>17</v>
      </c>
      <c r="H178" s="5" t="n">
        <v>0</v>
      </c>
      <c r="I178" s="5" t="n">
        <v>522</v>
      </c>
      <c r="J178" s="5" t="n">
        <v>6</v>
      </c>
      <c r="K178" s="6" t="n">
        <v>87</v>
      </c>
      <c r="L178" s="7" t="n">
        <v>87</v>
      </c>
      <c r="M178" s="5" t="str">
        <f aca="false">IF(K178="no cation","",IF(L178="","non-candidate",IF(J178&gt;1,"","Y")))</f>
        <v/>
      </c>
      <c r="N178" s="5" t="str">
        <f aca="false">IF(M178="","",IF(B178&gt;0,U178,CONCATENATE("[",IF(M178="","",CONCATENATE("Al",IF(C178+(D178*(1+(C178*3)))&gt;1,VALUE(C178+(D178*(1+(C178*3)))),""),CONCATENATE(IF((E178*(1+(C178*3)))+(C178*H178)&gt;0," O",""),IF((E178*(1+(C178*3)))+(C178*H178)&gt;1,VALUE((E178*(1+(C178*3)))+(C178*H178)),"")),IF(F178=0,"",CONCATENATE("(OH)",IF((F178*(1+(C178*3)))+(C178*(4-H178))&gt;1,VALUE((F178*(1+(C178*3)))+(C178*(4-H178))),""))),IF(G178=0,"",CONCATENATE("(OH2)",IF(G178&gt;1,VALUE(G178),""))))),"]",IF(M178="","",IF(J178&gt;1,(CONCATENATE(VALUE(J178),"+")),"+")))))</f>
        <v/>
      </c>
      <c r="O178" s="5" t="str">
        <f aca="false">IF(B178&gt;0,"",IF(C178=0,CONCATENATE("[",CONCATENATE("Al",IF(D178&gt;1,VALUE(D178),""),IF(E178=0,"",CONCATENATE(" O",IF(E178&gt;1,VALUE(E178),""))),IF(F178=0,"",CONCATENATE("(OH)",IF(F178&gt;1,VALUE(F178),""))),IF(G178=0,"",CONCATENATE("(OH2)",IF(G178&gt;1,VALUE(G178),"")))),"]",IF(J178&gt;1,(CONCATENATE(VALUE(J178),"+")),"+")),CONCATENATE("[",S178,IF(P178&gt;1,VALUE(P178),""),IF((D178*3)&gt;((E178*2)+F178),"+","")," ]",VALUE(4)," ",T178,IF(H178&gt;0,VALUE(H178+1),""),"-"," ")))</f>
        <v>[Al5 O4(OH)(OH2)17]6+</v>
      </c>
      <c r="P178" s="5" t="str">
        <f aca="false">IF(C178&lt;1,"",(IF((3*D178)-(2*E178)-F178&gt;0, (3*D178)-(2*E178)-F178, 0)))</f>
        <v/>
      </c>
      <c r="Q178" s="5" t="str">
        <f aca="false">IF(C178&lt;1,"",(27*D178)+(16*(E178+F178+G178))+(F178+(G178*2)))</f>
        <v/>
      </c>
      <c r="R178" s="5" t="str">
        <f aca="false">IF(C178&lt;1,"",27+(16*(H178+(4-H178)))+(4-H178))</f>
        <v/>
      </c>
      <c r="S178" s="5" t="str">
        <f aca="false">CONCATENATE("[",CONCATENATE("Al",IF(D178&gt;1,VALUE(D178),""),IF(E178=0,"",CONCATENATE(" O",IF(E178&gt;1,VALUE(E178),""))),IF(F178=0,"",CONCATENATE("(OH)",IF(F178&gt;1,VALUE(F178),""))),IF(G178=0,"",CONCATENATE("(OH2)",IF(G178&gt;1,VALUE(G178),"")))),"]")</f>
        <v>[Al5 O4(OH)(OH2)17]</v>
      </c>
      <c r="T178" s="5" t="str">
        <f aca="false">CONCATENATE("[",CONCATENATE("Al",IF(H178=0,"",CONCATENATE("O",IF(H178&gt;1,VALUE(H178),""))),CONCATENATE(IF((4-H178)&gt;0,"(OH)",""),IF((4-H178)&gt;1,VALUE(4-H178),""))),"]")</f>
        <v>[Al(OH)4]</v>
      </c>
      <c r="U178" s="5" t="str">
        <f aca="false">IF(B178&gt;0,IF(M178="","",CONCATENATE("[",IF(M178="","",CONCATENATE("Al",IF(D178&gt;1,VALUE(D178),""),IF(E178=0,"",CONCATENATE(" O",IF(E178&gt;1,VALUE(E178),""))),IF(F178=0,"",CONCATENATE("(OH)",IF(F178&gt;1,VALUE(F178),""))),IF(G178=0,"",CONCATENATE("(OH2)",IF(G178&gt;1,VALUE(G178),""))))),"]",IF(M178="","",IF(J178&gt;1,(CONCATENATE(VALUE(J178),"+")),"+")))),"")</f>
        <v/>
      </c>
    </row>
    <row r="179" s="4" customFormat="true" ht="14.05" hidden="false" customHeight="false" outlineLevel="0" collapsed="false">
      <c r="A179" s="5" t="n">
        <v>6</v>
      </c>
      <c r="B179" s="5" t="n">
        <v>0</v>
      </c>
      <c r="C179" s="5" t="n">
        <v>0</v>
      </c>
      <c r="D179" s="5" t="n">
        <v>6</v>
      </c>
      <c r="E179" s="5" t="n">
        <v>0</v>
      </c>
      <c r="F179" s="5" t="n">
        <v>11</v>
      </c>
      <c r="G179" s="5" t="n">
        <v>15</v>
      </c>
      <c r="H179" s="5" t="n">
        <v>0</v>
      </c>
      <c r="I179" s="5" t="n">
        <v>619</v>
      </c>
      <c r="J179" s="5" t="n">
        <v>7</v>
      </c>
      <c r="K179" s="6" t="n">
        <v>88.4285714285714</v>
      </c>
      <c r="L179" s="7" t="n">
        <v>88.4285714285714</v>
      </c>
      <c r="M179" s="5" t="str">
        <f aca="false">IF(K179="no cation","",IF(L179="","non-candidate",IF(J179&gt;1,"","Y")))</f>
        <v/>
      </c>
      <c r="N179" s="5" t="str">
        <f aca="false">IF(M179="","",IF(B179&gt;0,U179,CONCATENATE("[",IF(M179="","",CONCATENATE("Al",IF(C179+(D179*(1+(C179*3)))&gt;1,VALUE(C179+(D179*(1+(C179*3)))),""),CONCATENATE(IF((E179*(1+(C179*3)))+(C179*H179)&gt;0," O",""),IF((E179*(1+(C179*3)))+(C179*H179)&gt;1,VALUE((E179*(1+(C179*3)))+(C179*H179)),"")),IF(F179=0,"",CONCATENATE("(OH)",IF((F179*(1+(C179*3)))+(C179*(4-H179))&gt;1,VALUE((F179*(1+(C179*3)))+(C179*(4-H179))),""))),IF(G179=0,"",CONCATENATE("(OH2)",IF(G179&gt;1,VALUE(G179),""))))),"]",IF(M179="","",IF(J179&gt;1,(CONCATENATE(VALUE(J179),"+")),"+")))))</f>
        <v/>
      </c>
      <c r="O179" s="5" t="str">
        <f aca="false">IF(B179&gt;0,"",IF(C179=0,CONCATENATE("[",CONCATENATE("Al",IF(D179&gt;1,VALUE(D179),""),IF(E179=0,"",CONCATENATE(" O",IF(E179&gt;1,VALUE(E179),""))),IF(F179=0,"",CONCATENATE("(OH)",IF(F179&gt;1,VALUE(F179),""))),IF(G179=0,"",CONCATENATE("(OH2)",IF(G179&gt;1,VALUE(G179),"")))),"]",IF(J179&gt;1,(CONCATENATE(VALUE(J179),"+")),"+")),CONCATENATE("[",S179,IF(P179&gt;1,VALUE(P179),""),IF((D179*3)&gt;((E179*2)+F179),"+","")," ]",VALUE(4)," ",T179,IF(H179&gt;0,VALUE(H179+1),""),"-"," ")))</f>
        <v>[Al6(OH)11(OH2)15]7+</v>
      </c>
      <c r="P179" s="5" t="str">
        <f aca="false">IF(C179&lt;1,"",(IF((3*D179)-(2*E179)-F179&gt;0, (3*D179)-(2*E179)-F179, 0)))</f>
        <v/>
      </c>
      <c r="Q179" s="5" t="str">
        <f aca="false">IF(C179&lt;1,"",(27*D179)+(16*(E179+F179+G179))+(F179+(G179*2)))</f>
        <v/>
      </c>
      <c r="R179" s="5" t="str">
        <f aca="false">IF(C179&lt;1,"",27+(16*(H179+(4-H179)))+(4-H179))</f>
        <v/>
      </c>
      <c r="S179" s="5" t="str">
        <f aca="false">CONCATENATE("[",CONCATENATE("Al",IF(D179&gt;1,VALUE(D179),""),IF(E179=0,"",CONCATENATE(" O",IF(E179&gt;1,VALUE(E179),""))),IF(F179=0,"",CONCATENATE("(OH)",IF(F179&gt;1,VALUE(F179),""))),IF(G179=0,"",CONCATENATE("(OH2)",IF(G179&gt;1,VALUE(G179),"")))),"]")</f>
        <v>[Al6(OH)11(OH2)15]</v>
      </c>
      <c r="T179" s="5" t="str">
        <f aca="false">CONCATENATE("[",CONCATENATE("Al",IF(H179=0,"",CONCATENATE("O",IF(H179&gt;1,VALUE(H179),""))),CONCATENATE(IF((4-H179)&gt;0,"(OH)",""),IF((4-H179)&gt;1,VALUE(4-H179),""))),"]")</f>
        <v>[Al(OH)4]</v>
      </c>
      <c r="U179" s="5" t="str">
        <f aca="false">IF(B179&gt;0,IF(M179="","",CONCATENATE("[",IF(M179="","",CONCATENATE("Al",IF(D179&gt;1,VALUE(D179),""),IF(E179=0,"",CONCATENATE(" O",IF(E179&gt;1,VALUE(E179),""))),IF(F179=0,"",CONCATENATE("(OH)",IF(F179&gt;1,VALUE(F179),""))),IF(G179=0,"",CONCATENATE("(OH2)",IF(G179&gt;1,VALUE(G179),""))))),"]",IF(M179="","",IF(J179&gt;1,(CONCATENATE(VALUE(J179),"+")),"+")))),"")</f>
        <v/>
      </c>
    </row>
    <row r="180" s="4" customFormat="true" ht="14.05" hidden="false" customHeight="false" outlineLevel="0" collapsed="false">
      <c r="A180" s="5" t="n">
        <v>6</v>
      </c>
      <c r="B180" s="5" t="n">
        <v>0</v>
      </c>
      <c r="C180" s="5" t="n">
        <v>0</v>
      </c>
      <c r="D180" s="5" t="n">
        <v>6</v>
      </c>
      <c r="E180" s="5" t="n">
        <v>2</v>
      </c>
      <c r="F180" s="5" t="n">
        <v>7</v>
      </c>
      <c r="G180" s="5" t="n">
        <v>17</v>
      </c>
      <c r="H180" s="5" t="n">
        <v>0</v>
      </c>
      <c r="I180" s="5" t="n">
        <v>619</v>
      </c>
      <c r="J180" s="5" t="n">
        <v>7</v>
      </c>
      <c r="K180" s="6" t="n">
        <v>88.4285714285714</v>
      </c>
      <c r="L180" s="7" t="n">
        <v>88.4285714285714</v>
      </c>
      <c r="M180" s="5" t="str">
        <f aca="false">IF(K180="no cation","",IF(L180="","non-candidate",IF(J180&gt;1,"","Y")))</f>
        <v/>
      </c>
      <c r="N180" s="5" t="str">
        <f aca="false">IF(M180="","",IF(B180&gt;0,U180,CONCATENATE("[",IF(M180="","",CONCATENATE("Al",IF(C180+(D180*(1+(C180*3)))&gt;1,VALUE(C180+(D180*(1+(C180*3)))),""),CONCATENATE(IF((E180*(1+(C180*3)))+(C180*H180)&gt;0," O",""),IF((E180*(1+(C180*3)))+(C180*H180)&gt;1,VALUE((E180*(1+(C180*3)))+(C180*H180)),"")),IF(F180=0,"",CONCATENATE("(OH)",IF((F180*(1+(C180*3)))+(C180*(4-H180))&gt;1,VALUE((F180*(1+(C180*3)))+(C180*(4-H180))),""))),IF(G180=0,"",CONCATENATE("(OH2)",IF(G180&gt;1,VALUE(G180),""))))),"]",IF(M180="","",IF(J180&gt;1,(CONCATENATE(VALUE(J180),"+")),"+")))))</f>
        <v/>
      </c>
      <c r="O180" s="5" t="str">
        <f aca="false">IF(B180&gt;0,"",IF(C180=0,CONCATENATE("[",CONCATENATE("Al",IF(D180&gt;1,VALUE(D180),""),IF(E180=0,"",CONCATENATE(" O",IF(E180&gt;1,VALUE(E180),""))),IF(F180=0,"",CONCATENATE("(OH)",IF(F180&gt;1,VALUE(F180),""))),IF(G180=0,"",CONCATENATE("(OH2)",IF(G180&gt;1,VALUE(G180),"")))),"]",IF(J180&gt;1,(CONCATENATE(VALUE(J180),"+")),"+")),CONCATENATE("[",S180,IF(P180&gt;1,VALUE(P180),""),IF((D180*3)&gt;((E180*2)+F180),"+","")," ]",VALUE(4)," ",T180,IF(H180&gt;0,VALUE(H180+1),""),"-"," ")))</f>
        <v>[Al6 O2(OH)7(OH2)17]7+</v>
      </c>
      <c r="P180" s="5" t="str">
        <f aca="false">IF(C180&lt;1,"",(IF((3*D180)-(2*E180)-F180&gt;0, (3*D180)-(2*E180)-F180, 0)))</f>
        <v/>
      </c>
      <c r="Q180" s="5" t="str">
        <f aca="false">IF(C180&lt;1,"",(27*D180)+(16*(E180+F180+G180))+(F180+(G180*2)))</f>
        <v/>
      </c>
      <c r="R180" s="5" t="str">
        <f aca="false">IF(C180&lt;1,"",27+(16*(H180+(4-H180)))+(4-H180))</f>
        <v/>
      </c>
      <c r="S180" s="5" t="str">
        <f aca="false">CONCATENATE("[",CONCATENATE("Al",IF(D180&gt;1,VALUE(D180),""),IF(E180=0,"",CONCATENATE(" O",IF(E180&gt;1,VALUE(E180),""))),IF(F180=0,"",CONCATENATE("(OH)",IF(F180&gt;1,VALUE(F180),""))),IF(G180=0,"",CONCATENATE("(OH2)",IF(G180&gt;1,VALUE(G180),"")))),"]")</f>
        <v>[Al6 O2(OH)7(OH2)17]</v>
      </c>
      <c r="T180" s="5" t="str">
        <f aca="false">CONCATENATE("[",CONCATENATE("Al",IF(H180=0,"",CONCATENATE("O",IF(H180&gt;1,VALUE(H180),""))),CONCATENATE(IF((4-H180)&gt;0,"(OH)",""),IF((4-H180)&gt;1,VALUE(4-H180),""))),"]")</f>
        <v>[Al(OH)4]</v>
      </c>
      <c r="U180" s="5" t="str">
        <f aca="false">IF(B180&gt;0,IF(M180="","",CONCATENATE("[",IF(M180="","",CONCATENATE("Al",IF(D180&gt;1,VALUE(D180),""),IF(E180=0,"",CONCATENATE(" O",IF(E180&gt;1,VALUE(E180),""))),IF(F180=0,"",CONCATENATE("(OH)",IF(F180&gt;1,VALUE(F180),""))),IF(G180=0,"",CONCATENATE("(OH2)",IF(G180&gt;1,VALUE(G180),""))))),"]",IF(M180="","",IF(J180&gt;1,(CONCATENATE(VALUE(J180),"+")),"+")))),"")</f>
        <v/>
      </c>
    </row>
    <row r="181" s="4" customFormat="true" ht="14.05" hidden="false" customHeight="false" outlineLevel="0" collapsed="false">
      <c r="A181" s="5" t="n">
        <v>6</v>
      </c>
      <c r="B181" s="5" t="n">
        <v>0</v>
      </c>
      <c r="C181" s="5" t="n">
        <v>0</v>
      </c>
      <c r="D181" s="5" t="n">
        <v>6</v>
      </c>
      <c r="E181" s="5" t="n">
        <v>4</v>
      </c>
      <c r="F181" s="5" t="n">
        <v>3</v>
      </c>
      <c r="G181" s="5" t="n">
        <v>19</v>
      </c>
      <c r="H181" s="5" t="n">
        <v>0</v>
      </c>
      <c r="I181" s="5" t="n">
        <v>619</v>
      </c>
      <c r="J181" s="5" t="n">
        <v>7</v>
      </c>
      <c r="K181" s="6" t="n">
        <v>88.4285714285714</v>
      </c>
      <c r="L181" s="7" t="n">
        <v>88.4285714285714</v>
      </c>
      <c r="M181" s="5" t="str">
        <f aca="false">IF(K181="no cation","",IF(L181="","non-candidate",IF(J181&gt;1,"","Y")))</f>
        <v/>
      </c>
      <c r="N181" s="5" t="str">
        <f aca="false">IF(M181="","",IF(B181&gt;0,U181,CONCATENATE("[",IF(M181="","",CONCATENATE("Al",IF(C181+(D181*(1+(C181*3)))&gt;1,VALUE(C181+(D181*(1+(C181*3)))),""),CONCATENATE(IF((E181*(1+(C181*3)))+(C181*H181)&gt;0," O",""),IF((E181*(1+(C181*3)))+(C181*H181)&gt;1,VALUE((E181*(1+(C181*3)))+(C181*H181)),"")),IF(F181=0,"",CONCATENATE("(OH)",IF((F181*(1+(C181*3)))+(C181*(4-H181))&gt;1,VALUE((F181*(1+(C181*3)))+(C181*(4-H181))),""))),IF(G181=0,"",CONCATENATE("(OH2)",IF(G181&gt;1,VALUE(G181),""))))),"]",IF(M181="","",IF(J181&gt;1,(CONCATENATE(VALUE(J181),"+")),"+")))))</f>
        <v/>
      </c>
      <c r="O181" s="5" t="str">
        <f aca="false">IF(B181&gt;0,"",IF(C181=0,CONCATENATE("[",CONCATENATE("Al",IF(D181&gt;1,VALUE(D181),""),IF(E181=0,"",CONCATENATE(" O",IF(E181&gt;1,VALUE(E181),""))),IF(F181=0,"",CONCATENATE("(OH)",IF(F181&gt;1,VALUE(F181),""))),IF(G181=0,"",CONCATENATE("(OH2)",IF(G181&gt;1,VALUE(G181),"")))),"]",IF(J181&gt;1,(CONCATENATE(VALUE(J181),"+")),"+")),CONCATENATE("[",S181,IF(P181&gt;1,VALUE(P181),""),IF((D181*3)&gt;((E181*2)+F181),"+","")," ]",VALUE(4)," ",T181,IF(H181&gt;0,VALUE(H181+1),""),"-"," ")))</f>
        <v>[Al6 O4(OH)3(OH2)19]7+</v>
      </c>
      <c r="P181" s="5" t="str">
        <f aca="false">IF(C181&lt;1,"",(IF((3*D181)-(2*E181)-F181&gt;0, (3*D181)-(2*E181)-F181, 0)))</f>
        <v/>
      </c>
      <c r="Q181" s="5" t="str">
        <f aca="false">IF(C181&lt;1,"",(27*D181)+(16*(E181+F181+G181))+(F181+(G181*2)))</f>
        <v/>
      </c>
      <c r="R181" s="5" t="str">
        <f aca="false">IF(C181&lt;1,"",27+(16*(H181+(4-H181)))+(4-H181))</f>
        <v/>
      </c>
      <c r="S181" s="5" t="str">
        <f aca="false">CONCATENATE("[",CONCATENATE("Al",IF(D181&gt;1,VALUE(D181),""),IF(E181=0,"",CONCATENATE(" O",IF(E181&gt;1,VALUE(E181),""))),IF(F181=0,"",CONCATENATE("(OH)",IF(F181&gt;1,VALUE(F181),""))),IF(G181=0,"",CONCATENATE("(OH2)",IF(G181&gt;1,VALUE(G181),"")))),"]")</f>
        <v>[Al6 O4(OH)3(OH2)19]</v>
      </c>
      <c r="T181" s="5" t="str">
        <f aca="false">CONCATENATE("[",CONCATENATE("Al",IF(H181=0,"",CONCATENATE("O",IF(H181&gt;1,VALUE(H181),""))),CONCATENATE(IF((4-H181)&gt;0,"(OH)",""),IF((4-H181)&gt;1,VALUE(4-H181),""))),"]")</f>
        <v>[Al(OH)4]</v>
      </c>
      <c r="U181" s="5" t="str">
        <f aca="false">IF(B181&gt;0,IF(M181="","",CONCATENATE("[",IF(M181="","",CONCATENATE("Al",IF(D181&gt;1,VALUE(D181),""),IF(E181=0,"",CONCATENATE(" O",IF(E181&gt;1,VALUE(E181),""))),IF(F181=0,"",CONCATENATE("(OH)",IF(F181&gt;1,VALUE(F181),""))),IF(G181=0,"",CONCATENATE("(OH2)",IF(G181&gt;1,VALUE(G181),""))))),"]",IF(M181="","",IF(J181&gt;1,(CONCATENATE(VALUE(J181),"+")),"+")))),"")</f>
        <v/>
      </c>
    </row>
    <row r="182" s="4" customFormat="true" ht="14.05" hidden="false" customHeight="false" outlineLevel="0" collapsed="false">
      <c r="A182" s="5" t="n">
        <v>6</v>
      </c>
      <c r="B182" s="5" t="n">
        <v>0</v>
      </c>
      <c r="C182" s="5" t="n">
        <v>1</v>
      </c>
      <c r="D182" s="5" t="n">
        <v>3</v>
      </c>
      <c r="E182" s="5" t="n">
        <v>0</v>
      </c>
      <c r="F182" s="5" t="n">
        <v>4</v>
      </c>
      <c r="G182" s="5" t="n">
        <v>9</v>
      </c>
      <c r="H182" s="5" t="n">
        <v>4</v>
      </c>
      <c r="I182" s="5" t="n">
        <v>1335</v>
      </c>
      <c r="J182" s="5" t="n">
        <v>15</v>
      </c>
      <c r="K182" s="6" t="n">
        <v>89</v>
      </c>
      <c r="L182" s="7" t="n">
        <v>89</v>
      </c>
      <c r="M182" s="5" t="str">
        <f aca="false">IF(K182="no cation","",IF(L182="","non-candidate",IF(J182&gt;1,"","Y")))</f>
        <v/>
      </c>
      <c r="N182" s="5" t="str">
        <f aca="false">IF(M182="","",IF(B182&gt;0,U182,CONCATENATE("[",IF(M182="","",CONCATENATE("Al",IF(C182+(D182*(1+(C182*3)))&gt;1,VALUE(C182+(D182*(1+(C182*3)))),""),CONCATENATE(IF((E182*(1+(C182*3)))+(C182*H182)&gt;0," O",""),IF((E182*(1+(C182*3)))+(C182*H182)&gt;1,VALUE((E182*(1+(C182*3)))+(C182*H182)),"")),IF(F182=0,"",CONCATENATE("(OH)",IF((F182*(1+(C182*3)))+(C182*(4-H182))&gt;1,VALUE((F182*(1+(C182*3)))+(C182*(4-H182))),""))),IF(G182=0,"",CONCATENATE("(OH2)",IF(G182&gt;1,VALUE(G182),""))))),"]",IF(M182="","",IF(J182&gt;1,(CONCATENATE(VALUE(J182),"+")),"+")))))</f>
        <v/>
      </c>
      <c r="O182" s="5" t="str">
        <f aca="false">IF(B182&gt;0,"",IF(C182=0,CONCATENATE("[",CONCATENATE("Al",IF(D182&gt;1,VALUE(D182),""),IF(E182=0,"",CONCATENATE(" O",IF(E182&gt;1,VALUE(E182),""))),IF(F182=0,"",CONCATENATE("(OH)",IF(F182&gt;1,VALUE(F182),""))),IF(G182=0,"",CONCATENATE("(OH2)",IF(G182&gt;1,VALUE(G182),"")))),"]",IF(J182&gt;1,(CONCATENATE(VALUE(J182),"+")),"+")),CONCATENATE("[",S182,IF(P182&gt;1,VALUE(P182),""),IF((D182*3)&gt;((E182*2)+F182),"+","")," ]",VALUE(4)," ",T182,IF(H182&gt;0,VALUE(H182+1),""),"-"," ")))</f>
        <v>[[Al3(OH)4(OH2)9]5+ ]4 [AlO4]5- </v>
      </c>
      <c r="P182" s="5" t="n">
        <f aca="false">IF(C182&lt;1,"",(IF((3*D182)-(2*E182)-F182&gt;0, (3*D182)-(2*E182)-F182, 0)))</f>
        <v>5</v>
      </c>
      <c r="Q182" s="5" t="n">
        <f aca="false">IF(C182&lt;1,"",(27*D182)+(16*(E182+F182+G182))+(F182+(G182*2)))</f>
        <v>311</v>
      </c>
      <c r="R182" s="5" t="n">
        <f aca="false">IF(C182&lt;1,"",27+(16*(H182+(4-H182)))+(4-H182))</f>
        <v>91</v>
      </c>
      <c r="S182" s="5" t="str">
        <f aca="false">CONCATENATE("[",CONCATENATE("Al",IF(D182&gt;1,VALUE(D182),""),IF(E182=0,"",CONCATENATE(" O",IF(E182&gt;1,VALUE(E182),""))),IF(F182=0,"",CONCATENATE("(OH)",IF(F182&gt;1,VALUE(F182),""))),IF(G182=0,"",CONCATENATE("(OH2)",IF(G182&gt;1,VALUE(G182),"")))),"]")</f>
        <v>[Al3(OH)4(OH2)9]</v>
      </c>
      <c r="T182" s="5" t="str">
        <f aca="false">CONCATENATE("[",CONCATENATE("Al",IF(H182=0,"",CONCATENATE("O",IF(H182&gt;1,VALUE(H182),""))),CONCATENATE(IF((4-H182)&gt;0,"(OH)",""),IF((4-H182)&gt;1,VALUE(4-H182),""))),"]")</f>
        <v>[AlO4]</v>
      </c>
      <c r="U182" s="5" t="str">
        <f aca="false">IF(B182&gt;0,IF(M182="","",CONCATENATE("[",IF(M182="","",CONCATENATE("Al",IF(D182&gt;1,VALUE(D182),""),IF(E182=0,"",CONCATENATE(" O",IF(E182&gt;1,VALUE(E182),""))),IF(F182=0,"",CONCATENATE("(OH)",IF(F182&gt;1,VALUE(F182),""))),IF(G182=0,"",CONCATENATE("(OH2)",IF(G182&gt;1,VALUE(G182),""))))),"]",IF(M182="","",IF(J182&gt;1,(CONCATENATE(VALUE(J182),"+")),"+")))),"")</f>
        <v/>
      </c>
    </row>
    <row r="183" s="4" customFormat="true" ht="14.05" hidden="false" customHeight="false" outlineLevel="0" collapsed="false">
      <c r="A183" s="5" t="n">
        <v>6</v>
      </c>
      <c r="B183" s="5" t="n">
        <v>0</v>
      </c>
      <c r="C183" s="5" t="n">
        <v>1</v>
      </c>
      <c r="D183" s="5" t="n">
        <v>3</v>
      </c>
      <c r="E183" s="5" t="n">
        <v>0</v>
      </c>
      <c r="F183" s="5" t="n">
        <v>5</v>
      </c>
      <c r="G183" s="5" t="n">
        <v>8</v>
      </c>
      <c r="H183" s="5" t="n">
        <v>0</v>
      </c>
      <c r="I183" s="5" t="n">
        <v>1335</v>
      </c>
      <c r="J183" s="5" t="n">
        <v>15</v>
      </c>
      <c r="K183" s="6" t="n">
        <v>89</v>
      </c>
      <c r="L183" s="7" t="n">
        <v>89</v>
      </c>
      <c r="M183" s="5" t="str">
        <f aca="false">IF(K183="no cation","",IF(L183="","non-candidate",IF(J183&gt;1,"","Y")))</f>
        <v/>
      </c>
      <c r="N183" s="5" t="str">
        <f aca="false">IF(M183="","",IF(B183&gt;0,U183,CONCATENATE("[",IF(M183="","",CONCATENATE("Al",IF(C183+(D183*(1+(C183*3)))&gt;1,VALUE(C183+(D183*(1+(C183*3)))),""),CONCATENATE(IF((E183*(1+(C183*3)))+(C183*H183)&gt;0," O",""),IF((E183*(1+(C183*3)))+(C183*H183)&gt;1,VALUE((E183*(1+(C183*3)))+(C183*H183)),"")),IF(F183=0,"",CONCATENATE("(OH)",IF((F183*(1+(C183*3)))+(C183*(4-H183))&gt;1,VALUE((F183*(1+(C183*3)))+(C183*(4-H183))),""))),IF(G183=0,"",CONCATENATE("(OH2)",IF(G183&gt;1,VALUE(G183),""))))),"]",IF(M183="","",IF(J183&gt;1,(CONCATENATE(VALUE(J183),"+")),"+")))))</f>
        <v/>
      </c>
      <c r="O183" s="5" t="str">
        <f aca="false">IF(B183&gt;0,"",IF(C183=0,CONCATENATE("[",CONCATENATE("Al",IF(D183&gt;1,VALUE(D183),""),IF(E183=0,"",CONCATENATE(" O",IF(E183&gt;1,VALUE(E183),""))),IF(F183=0,"",CONCATENATE("(OH)",IF(F183&gt;1,VALUE(F183),""))),IF(G183=0,"",CONCATENATE("(OH2)",IF(G183&gt;1,VALUE(G183),"")))),"]",IF(J183&gt;1,(CONCATENATE(VALUE(J183),"+")),"+")),CONCATENATE("[",S183,IF(P183&gt;1,VALUE(P183),""),IF((D183*3)&gt;((E183*2)+F183),"+","")," ]",VALUE(4)," ",T183,IF(H183&gt;0,VALUE(H183+1),""),"-"," ")))</f>
        <v>[[Al3(OH)5(OH2)8]4+ ]4 [Al(OH)4]- </v>
      </c>
      <c r="P183" s="5" t="n">
        <f aca="false">IF(C183&lt;1,"",(IF((3*D183)-(2*E183)-F183&gt;0, (3*D183)-(2*E183)-F183, 0)))</f>
        <v>4</v>
      </c>
      <c r="Q183" s="5" t="n">
        <f aca="false">IF(C183&lt;1,"",(27*D183)+(16*(E183+F183+G183))+(F183+(G183*2)))</f>
        <v>310</v>
      </c>
      <c r="R183" s="5" t="n">
        <f aca="false">IF(C183&lt;1,"",27+(16*(H183+(4-H183)))+(4-H183))</f>
        <v>95</v>
      </c>
      <c r="S183" s="5" t="str">
        <f aca="false">CONCATENATE("[",CONCATENATE("Al",IF(D183&gt;1,VALUE(D183),""),IF(E183=0,"",CONCATENATE(" O",IF(E183&gt;1,VALUE(E183),""))),IF(F183=0,"",CONCATENATE("(OH)",IF(F183&gt;1,VALUE(F183),""))),IF(G183=0,"",CONCATENATE("(OH2)",IF(G183&gt;1,VALUE(G183),"")))),"]")</f>
        <v>[Al3(OH)5(OH2)8]</v>
      </c>
      <c r="T183" s="5" t="str">
        <f aca="false">CONCATENATE("[",CONCATENATE("Al",IF(H183=0,"",CONCATENATE("O",IF(H183&gt;1,VALUE(H183),""))),CONCATENATE(IF((4-H183)&gt;0,"(OH)",""),IF((4-H183)&gt;1,VALUE(4-H183),""))),"]")</f>
        <v>[Al(OH)4]</v>
      </c>
      <c r="U183" s="5" t="str">
        <f aca="false">IF(B183&gt;0,IF(M183="","",CONCATENATE("[",IF(M183="","",CONCATENATE("Al",IF(D183&gt;1,VALUE(D183),""),IF(E183=0,"",CONCATENATE(" O",IF(E183&gt;1,VALUE(E183),""))),IF(F183=0,"",CONCATENATE("(OH)",IF(F183&gt;1,VALUE(F183),""))),IF(G183=0,"",CONCATENATE("(OH2)",IF(G183&gt;1,VALUE(G183),""))))),"]",IF(M183="","",IF(J183&gt;1,(CONCATENATE(VALUE(J183),"+")),"+")))),"")</f>
        <v/>
      </c>
    </row>
    <row r="184" s="4" customFormat="true" ht="14.05" hidden="false" customHeight="false" outlineLevel="0" collapsed="false">
      <c r="A184" s="5" t="n">
        <v>6</v>
      </c>
      <c r="B184" s="5" t="n">
        <v>0</v>
      </c>
      <c r="C184" s="5" t="n">
        <v>1</v>
      </c>
      <c r="D184" s="5" t="n">
        <v>3</v>
      </c>
      <c r="E184" s="5" t="n">
        <v>1</v>
      </c>
      <c r="F184" s="5" t="n">
        <v>2</v>
      </c>
      <c r="G184" s="5" t="n">
        <v>10</v>
      </c>
      <c r="H184" s="5" t="n">
        <v>4</v>
      </c>
      <c r="I184" s="5" t="n">
        <v>1335</v>
      </c>
      <c r="J184" s="5" t="n">
        <v>15</v>
      </c>
      <c r="K184" s="6" t="n">
        <v>89</v>
      </c>
      <c r="L184" s="7" t="n">
        <v>89</v>
      </c>
      <c r="M184" s="5" t="str">
        <f aca="false">IF(K184="no cation","",IF(L184="","non-candidate",IF(J184&gt;1,"","Y")))</f>
        <v/>
      </c>
      <c r="N184" s="5" t="str">
        <f aca="false">IF(M184="","",IF(B184&gt;0,U184,CONCATENATE("[",IF(M184="","",CONCATENATE("Al",IF(C184+(D184*(1+(C184*3)))&gt;1,VALUE(C184+(D184*(1+(C184*3)))),""),CONCATENATE(IF((E184*(1+(C184*3)))+(C184*H184)&gt;0," O",""),IF((E184*(1+(C184*3)))+(C184*H184)&gt;1,VALUE((E184*(1+(C184*3)))+(C184*H184)),"")),IF(F184=0,"",CONCATENATE("(OH)",IF((F184*(1+(C184*3)))+(C184*(4-H184))&gt;1,VALUE((F184*(1+(C184*3)))+(C184*(4-H184))),""))),IF(G184=0,"",CONCATENATE("(OH2)",IF(G184&gt;1,VALUE(G184),""))))),"]",IF(M184="","",IF(J184&gt;1,(CONCATENATE(VALUE(J184),"+")),"+")))))</f>
        <v/>
      </c>
      <c r="O184" s="5" t="str">
        <f aca="false">IF(B184&gt;0,"",IF(C184=0,CONCATENATE("[",CONCATENATE("Al",IF(D184&gt;1,VALUE(D184),""),IF(E184=0,"",CONCATENATE(" O",IF(E184&gt;1,VALUE(E184),""))),IF(F184=0,"",CONCATENATE("(OH)",IF(F184&gt;1,VALUE(F184),""))),IF(G184=0,"",CONCATENATE("(OH2)",IF(G184&gt;1,VALUE(G184),"")))),"]",IF(J184&gt;1,(CONCATENATE(VALUE(J184),"+")),"+")),CONCATENATE("[",S184,IF(P184&gt;1,VALUE(P184),""),IF((D184*3)&gt;((E184*2)+F184),"+","")," ]",VALUE(4)," ",T184,IF(H184&gt;0,VALUE(H184+1),""),"-"," ")))</f>
        <v>[[Al3 O(OH)2(OH2)10]5+ ]4 [AlO4]5- </v>
      </c>
      <c r="P184" s="5" t="n">
        <f aca="false">IF(C184&lt;1,"",(IF((3*D184)-(2*E184)-F184&gt;0, (3*D184)-(2*E184)-F184, 0)))</f>
        <v>5</v>
      </c>
      <c r="Q184" s="5" t="n">
        <f aca="false">IF(C184&lt;1,"",(27*D184)+(16*(E184+F184+G184))+(F184+(G184*2)))</f>
        <v>311</v>
      </c>
      <c r="R184" s="5" t="n">
        <f aca="false">IF(C184&lt;1,"",27+(16*(H184+(4-H184)))+(4-H184))</f>
        <v>91</v>
      </c>
      <c r="S184" s="5" t="str">
        <f aca="false">CONCATENATE("[",CONCATENATE("Al",IF(D184&gt;1,VALUE(D184),""),IF(E184=0,"",CONCATENATE(" O",IF(E184&gt;1,VALUE(E184),""))),IF(F184=0,"",CONCATENATE("(OH)",IF(F184&gt;1,VALUE(F184),""))),IF(G184=0,"",CONCATENATE("(OH2)",IF(G184&gt;1,VALUE(G184),"")))),"]")</f>
        <v>[Al3 O(OH)2(OH2)10]</v>
      </c>
      <c r="T184" s="5" t="str">
        <f aca="false">CONCATENATE("[",CONCATENATE("Al",IF(H184=0,"",CONCATENATE("O",IF(H184&gt;1,VALUE(H184),""))),CONCATENATE(IF((4-H184)&gt;0,"(OH)",""),IF((4-H184)&gt;1,VALUE(4-H184),""))),"]")</f>
        <v>[AlO4]</v>
      </c>
      <c r="U184" s="5" t="str">
        <f aca="false">IF(B184&gt;0,IF(M184="","",CONCATENATE("[",IF(M184="","",CONCATENATE("Al",IF(D184&gt;1,VALUE(D184),""),IF(E184=0,"",CONCATENATE(" O",IF(E184&gt;1,VALUE(E184),""))),IF(F184=0,"",CONCATENATE("(OH)",IF(F184&gt;1,VALUE(F184),""))),IF(G184=0,"",CONCATENATE("(OH2)",IF(G184&gt;1,VALUE(G184),""))))),"]",IF(M184="","",IF(J184&gt;1,(CONCATENATE(VALUE(J184),"+")),"+")))),"")</f>
        <v/>
      </c>
    </row>
    <row r="185" s="4" customFormat="true" ht="14.05" hidden="false" customHeight="false" outlineLevel="0" collapsed="false">
      <c r="A185" s="5" t="n">
        <v>6</v>
      </c>
      <c r="B185" s="5" t="n">
        <v>0</v>
      </c>
      <c r="C185" s="5" t="n">
        <v>1</v>
      </c>
      <c r="D185" s="5" t="n">
        <v>3</v>
      </c>
      <c r="E185" s="5" t="n">
        <v>1</v>
      </c>
      <c r="F185" s="5" t="n">
        <v>3</v>
      </c>
      <c r="G185" s="5" t="n">
        <v>9</v>
      </c>
      <c r="H185" s="5" t="n">
        <v>0</v>
      </c>
      <c r="I185" s="5" t="n">
        <v>1335</v>
      </c>
      <c r="J185" s="5" t="n">
        <v>15</v>
      </c>
      <c r="K185" s="6" t="n">
        <v>89</v>
      </c>
      <c r="L185" s="7" t="n">
        <v>89</v>
      </c>
      <c r="M185" s="5" t="str">
        <f aca="false">IF(K185="no cation","",IF(L185="","non-candidate",IF(J185&gt;1,"","Y")))</f>
        <v/>
      </c>
      <c r="N185" s="5" t="str">
        <f aca="false">IF(M185="","",IF(B185&gt;0,U185,CONCATENATE("[",IF(M185="","",CONCATENATE("Al",IF(C185+(D185*(1+(C185*3)))&gt;1,VALUE(C185+(D185*(1+(C185*3)))),""),CONCATENATE(IF((E185*(1+(C185*3)))+(C185*H185)&gt;0," O",""),IF((E185*(1+(C185*3)))+(C185*H185)&gt;1,VALUE((E185*(1+(C185*3)))+(C185*H185)),"")),IF(F185=0,"",CONCATENATE("(OH)",IF((F185*(1+(C185*3)))+(C185*(4-H185))&gt;1,VALUE((F185*(1+(C185*3)))+(C185*(4-H185))),""))),IF(G185=0,"",CONCATENATE("(OH2)",IF(G185&gt;1,VALUE(G185),""))))),"]",IF(M185="","",IF(J185&gt;1,(CONCATENATE(VALUE(J185),"+")),"+")))))</f>
        <v/>
      </c>
      <c r="O185" s="5" t="str">
        <f aca="false">IF(B185&gt;0,"",IF(C185=0,CONCATENATE("[",CONCATENATE("Al",IF(D185&gt;1,VALUE(D185),""),IF(E185=0,"",CONCATENATE(" O",IF(E185&gt;1,VALUE(E185),""))),IF(F185=0,"",CONCATENATE("(OH)",IF(F185&gt;1,VALUE(F185),""))),IF(G185=0,"",CONCATENATE("(OH2)",IF(G185&gt;1,VALUE(G185),"")))),"]",IF(J185&gt;1,(CONCATENATE(VALUE(J185),"+")),"+")),CONCATENATE("[",S185,IF(P185&gt;1,VALUE(P185),""),IF((D185*3)&gt;((E185*2)+F185),"+","")," ]",VALUE(4)," ",T185,IF(H185&gt;0,VALUE(H185+1),""),"-"," ")))</f>
        <v>[[Al3 O(OH)3(OH2)9]4+ ]4 [Al(OH)4]- </v>
      </c>
      <c r="P185" s="5" t="n">
        <f aca="false">IF(C185&lt;1,"",(IF((3*D185)-(2*E185)-F185&gt;0, (3*D185)-(2*E185)-F185, 0)))</f>
        <v>4</v>
      </c>
      <c r="Q185" s="5" t="n">
        <f aca="false">IF(C185&lt;1,"",(27*D185)+(16*(E185+F185+G185))+(F185+(G185*2)))</f>
        <v>310</v>
      </c>
      <c r="R185" s="5" t="n">
        <f aca="false">IF(C185&lt;1,"",27+(16*(H185+(4-H185)))+(4-H185))</f>
        <v>95</v>
      </c>
      <c r="S185" s="5" t="str">
        <f aca="false">CONCATENATE("[",CONCATENATE("Al",IF(D185&gt;1,VALUE(D185),""),IF(E185=0,"",CONCATENATE(" O",IF(E185&gt;1,VALUE(E185),""))),IF(F185=0,"",CONCATENATE("(OH)",IF(F185&gt;1,VALUE(F185),""))),IF(G185=0,"",CONCATENATE("(OH2)",IF(G185&gt;1,VALUE(G185),"")))),"]")</f>
        <v>[Al3 O(OH)3(OH2)9]</v>
      </c>
      <c r="T185" s="5" t="str">
        <f aca="false">CONCATENATE("[",CONCATENATE("Al",IF(H185=0,"",CONCATENATE("O",IF(H185&gt;1,VALUE(H185),""))),CONCATENATE(IF((4-H185)&gt;0,"(OH)",""),IF((4-H185)&gt;1,VALUE(4-H185),""))),"]")</f>
        <v>[Al(OH)4]</v>
      </c>
      <c r="U185" s="5" t="str">
        <f aca="false">IF(B185&gt;0,IF(M185="","",CONCATENATE("[",IF(M185="","",CONCATENATE("Al",IF(D185&gt;1,VALUE(D185),""),IF(E185=0,"",CONCATENATE(" O",IF(E185&gt;1,VALUE(E185),""))),IF(F185=0,"",CONCATENATE("(OH)",IF(F185&gt;1,VALUE(F185),""))),IF(G185=0,"",CONCATENATE("(OH2)",IF(G185&gt;1,VALUE(G185),""))))),"]",IF(M185="","",IF(J185&gt;1,(CONCATENATE(VALUE(J185),"+")),"+")))),"")</f>
        <v/>
      </c>
    </row>
    <row r="186" s="4" customFormat="true" ht="14.05" hidden="false" customHeight="false" outlineLevel="0" collapsed="false">
      <c r="A186" s="5" t="n">
        <v>6</v>
      </c>
      <c r="B186" s="5" t="n">
        <v>0</v>
      </c>
      <c r="C186" s="5" t="n">
        <v>1</v>
      </c>
      <c r="D186" s="5" t="n">
        <v>3</v>
      </c>
      <c r="E186" s="5" t="n">
        <v>2</v>
      </c>
      <c r="F186" s="5" t="n">
        <v>0</v>
      </c>
      <c r="G186" s="5" t="n">
        <v>11</v>
      </c>
      <c r="H186" s="5" t="n">
        <v>4</v>
      </c>
      <c r="I186" s="5" t="n">
        <v>1335</v>
      </c>
      <c r="J186" s="5" t="n">
        <v>15</v>
      </c>
      <c r="K186" s="6" t="n">
        <v>89</v>
      </c>
      <c r="L186" s="7" t="n">
        <v>89</v>
      </c>
      <c r="M186" s="5" t="str">
        <f aca="false">IF(K186="no cation","",IF(L186="","non-candidate",IF(J186&gt;1,"","Y")))</f>
        <v/>
      </c>
      <c r="N186" s="5" t="str">
        <f aca="false">IF(M186="","",IF(B186&gt;0,U186,CONCATENATE("[",IF(M186="","",CONCATENATE("Al",IF(C186+(D186*(1+(C186*3)))&gt;1,VALUE(C186+(D186*(1+(C186*3)))),""),CONCATENATE(IF((E186*(1+(C186*3)))+(C186*H186)&gt;0," O",""),IF((E186*(1+(C186*3)))+(C186*H186)&gt;1,VALUE((E186*(1+(C186*3)))+(C186*H186)),"")),IF(F186=0,"",CONCATENATE("(OH)",IF((F186*(1+(C186*3)))+(C186*(4-H186))&gt;1,VALUE((F186*(1+(C186*3)))+(C186*(4-H186))),""))),IF(G186=0,"",CONCATENATE("(OH2)",IF(G186&gt;1,VALUE(G186),""))))),"]",IF(M186="","",IF(J186&gt;1,(CONCATENATE(VALUE(J186),"+")),"+")))))</f>
        <v/>
      </c>
      <c r="O186" s="5" t="str">
        <f aca="false">IF(B186&gt;0,"",IF(C186=0,CONCATENATE("[",CONCATENATE("Al",IF(D186&gt;1,VALUE(D186),""),IF(E186=0,"",CONCATENATE(" O",IF(E186&gt;1,VALUE(E186),""))),IF(F186=0,"",CONCATENATE("(OH)",IF(F186&gt;1,VALUE(F186),""))),IF(G186=0,"",CONCATENATE("(OH2)",IF(G186&gt;1,VALUE(G186),"")))),"]",IF(J186&gt;1,(CONCATENATE(VALUE(J186),"+")),"+")),CONCATENATE("[",S186,IF(P186&gt;1,VALUE(P186),""),IF((D186*3)&gt;((E186*2)+F186),"+","")," ]",VALUE(4)," ",T186,IF(H186&gt;0,VALUE(H186+1),""),"-"," ")))</f>
        <v>[[Al3 O2(OH2)11]5+ ]4 [AlO4]5- </v>
      </c>
      <c r="P186" s="5" t="n">
        <f aca="false">IF(C186&lt;1,"",(IF((3*D186)-(2*E186)-F186&gt;0, (3*D186)-(2*E186)-F186, 0)))</f>
        <v>5</v>
      </c>
      <c r="Q186" s="5" t="n">
        <f aca="false">IF(C186&lt;1,"",(27*D186)+(16*(E186+F186+G186))+(F186+(G186*2)))</f>
        <v>311</v>
      </c>
      <c r="R186" s="5" t="n">
        <f aca="false">IF(C186&lt;1,"",27+(16*(H186+(4-H186)))+(4-H186))</f>
        <v>91</v>
      </c>
      <c r="S186" s="5" t="str">
        <f aca="false">CONCATENATE("[",CONCATENATE("Al",IF(D186&gt;1,VALUE(D186),""),IF(E186=0,"",CONCATENATE(" O",IF(E186&gt;1,VALUE(E186),""))),IF(F186=0,"",CONCATENATE("(OH)",IF(F186&gt;1,VALUE(F186),""))),IF(G186=0,"",CONCATENATE("(OH2)",IF(G186&gt;1,VALUE(G186),"")))),"]")</f>
        <v>[Al3 O2(OH2)11]</v>
      </c>
      <c r="T186" s="5" t="str">
        <f aca="false">CONCATENATE("[",CONCATENATE("Al",IF(H186=0,"",CONCATENATE("O",IF(H186&gt;1,VALUE(H186),""))),CONCATENATE(IF((4-H186)&gt;0,"(OH)",""),IF((4-H186)&gt;1,VALUE(4-H186),""))),"]")</f>
        <v>[AlO4]</v>
      </c>
      <c r="U186" s="5" t="str">
        <f aca="false">IF(B186&gt;0,IF(M186="","",CONCATENATE("[",IF(M186="","",CONCATENATE("Al",IF(D186&gt;1,VALUE(D186),""),IF(E186=0,"",CONCATENATE(" O",IF(E186&gt;1,VALUE(E186),""))),IF(F186=0,"",CONCATENATE("(OH)",IF(F186&gt;1,VALUE(F186),""))),IF(G186=0,"",CONCATENATE("(OH2)",IF(G186&gt;1,VALUE(G186),""))))),"]",IF(M186="","",IF(J186&gt;1,(CONCATENATE(VALUE(J186),"+")),"+")))),"")</f>
        <v/>
      </c>
    </row>
    <row r="187" s="4" customFormat="true" ht="14.05" hidden="false" customHeight="false" outlineLevel="0" collapsed="false">
      <c r="A187" s="5" t="n">
        <v>6</v>
      </c>
      <c r="B187" s="5" t="n">
        <v>0</v>
      </c>
      <c r="C187" s="5" t="n">
        <v>1</v>
      </c>
      <c r="D187" s="5" t="n">
        <v>3</v>
      </c>
      <c r="E187" s="5" t="n">
        <v>2</v>
      </c>
      <c r="F187" s="5" t="n">
        <v>1</v>
      </c>
      <c r="G187" s="5" t="n">
        <v>10</v>
      </c>
      <c r="H187" s="5" t="n">
        <v>0</v>
      </c>
      <c r="I187" s="5" t="n">
        <v>1335</v>
      </c>
      <c r="J187" s="5" t="n">
        <v>15</v>
      </c>
      <c r="K187" s="6" t="n">
        <v>89</v>
      </c>
      <c r="L187" s="7" t="n">
        <v>89</v>
      </c>
      <c r="M187" s="5" t="str">
        <f aca="false">IF(K187="no cation","",IF(L187="","non-candidate",IF(J187&gt;1,"","Y")))</f>
        <v/>
      </c>
      <c r="N187" s="5" t="str">
        <f aca="false">IF(M187="","",IF(B187&gt;0,U187,CONCATENATE("[",IF(M187="","",CONCATENATE("Al",IF(C187+(D187*(1+(C187*3)))&gt;1,VALUE(C187+(D187*(1+(C187*3)))),""),CONCATENATE(IF((E187*(1+(C187*3)))+(C187*H187)&gt;0," O",""),IF((E187*(1+(C187*3)))+(C187*H187)&gt;1,VALUE((E187*(1+(C187*3)))+(C187*H187)),"")),IF(F187=0,"",CONCATENATE("(OH)",IF((F187*(1+(C187*3)))+(C187*(4-H187))&gt;1,VALUE((F187*(1+(C187*3)))+(C187*(4-H187))),""))),IF(G187=0,"",CONCATENATE("(OH2)",IF(G187&gt;1,VALUE(G187),""))))),"]",IF(M187="","",IF(J187&gt;1,(CONCATENATE(VALUE(J187),"+")),"+")))))</f>
        <v/>
      </c>
      <c r="O187" s="5" t="str">
        <f aca="false">IF(B187&gt;0,"",IF(C187=0,CONCATENATE("[",CONCATENATE("Al",IF(D187&gt;1,VALUE(D187),""),IF(E187=0,"",CONCATENATE(" O",IF(E187&gt;1,VALUE(E187),""))),IF(F187=0,"",CONCATENATE("(OH)",IF(F187&gt;1,VALUE(F187),""))),IF(G187=0,"",CONCATENATE("(OH2)",IF(G187&gt;1,VALUE(G187),"")))),"]",IF(J187&gt;1,(CONCATENATE(VALUE(J187),"+")),"+")),CONCATENATE("[",S187,IF(P187&gt;1,VALUE(P187),""),IF((D187*3)&gt;((E187*2)+F187),"+","")," ]",VALUE(4)," ",T187,IF(H187&gt;0,VALUE(H187+1),""),"-"," ")))</f>
        <v>[[Al3 O2(OH)(OH2)10]4+ ]4 [Al(OH)4]- </v>
      </c>
      <c r="P187" s="5" t="n">
        <f aca="false">IF(C187&lt;1,"",(IF((3*D187)-(2*E187)-F187&gt;0, (3*D187)-(2*E187)-F187, 0)))</f>
        <v>4</v>
      </c>
      <c r="Q187" s="5" t="n">
        <f aca="false">IF(C187&lt;1,"",(27*D187)+(16*(E187+F187+G187))+(F187+(G187*2)))</f>
        <v>310</v>
      </c>
      <c r="R187" s="5" t="n">
        <f aca="false">IF(C187&lt;1,"",27+(16*(H187+(4-H187)))+(4-H187))</f>
        <v>95</v>
      </c>
      <c r="S187" s="5" t="str">
        <f aca="false">CONCATENATE("[",CONCATENATE("Al",IF(D187&gt;1,VALUE(D187),""),IF(E187=0,"",CONCATENATE(" O",IF(E187&gt;1,VALUE(E187),""))),IF(F187=0,"",CONCATENATE("(OH)",IF(F187&gt;1,VALUE(F187),""))),IF(G187=0,"",CONCATENATE("(OH2)",IF(G187&gt;1,VALUE(G187),"")))),"]")</f>
        <v>[Al3 O2(OH)(OH2)10]</v>
      </c>
      <c r="T187" s="5" t="str">
        <f aca="false">CONCATENATE("[",CONCATENATE("Al",IF(H187=0,"",CONCATENATE("O",IF(H187&gt;1,VALUE(H187),""))),CONCATENATE(IF((4-H187)&gt;0,"(OH)",""),IF((4-H187)&gt;1,VALUE(4-H187),""))),"]")</f>
        <v>[Al(OH)4]</v>
      </c>
      <c r="U187" s="5" t="str">
        <f aca="false">IF(B187&gt;0,IF(M187="","",CONCATENATE("[",IF(M187="","",CONCATENATE("Al",IF(D187&gt;1,VALUE(D187),""),IF(E187=0,"",CONCATENATE(" O",IF(E187&gt;1,VALUE(E187),""))),IF(F187=0,"",CONCATENATE("(OH)",IF(F187&gt;1,VALUE(F187),""))),IF(G187=0,"",CONCATENATE("(OH2)",IF(G187&gt;1,VALUE(G187),""))))),"]",IF(M187="","",IF(J187&gt;1,(CONCATENATE(VALUE(J187),"+")),"+")))),"")</f>
        <v/>
      </c>
    </row>
    <row r="188" s="4" customFormat="true" ht="14.05" hidden="false" customHeight="false" outlineLevel="0" collapsed="false">
      <c r="A188" s="5" t="n">
        <v>4</v>
      </c>
      <c r="B188" s="5" t="n">
        <v>0</v>
      </c>
      <c r="C188" s="5" t="n">
        <v>0</v>
      </c>
      <c r="D188" s="5" t="n">
        <v>4</v>
      </c>
      <c r="E188" s="5" t="n">
        <v>0</v>
      </c>
      <c r="F188" s="5" t="n">
        <v>9</v>
      </c>
      <c r="G188" s="5" t="n">
        <v>1</v>
      </c>
      <c r="H188" s="5" t="n">
        <v>0</v>
      </c>
      <c r="I188" s="5" t="n">
        <v>279</v>
      </c>
      <c r="J188" s="5" t="n">
        <v>3</v>
      </c>
      <c r="K188" s="6" t="n">
        <v>93</v>
      </c>
      <c r="L188" s="7" t="n">
        <v>93</v>
      </c>
      <c r="M188" s="5" t="str">
        <f aca="false">IF(K188="no cation","",IF(L188="","non-candidate",IF(J188&gt;1,"","Y")))</f>
        <v/>
      </c>
      <c r="N188" s="5" t="str">
        <f aca="false">IF(M188="","",IF(B188&gt;0,U188,CONCATENATE("[",IF(M188="","",CONCATENATE("Al",IF(C188+(D188*(1+(C188*3)))&gt;1,VALUE(C188+(D188*(1+(C188*3)))),""),CONCATENATE(IF((E188*(1+(C188*3)))+(C188*H188)&gt;0," O",""),IF((E188*(1+(C188*3)))+(C188*H188)&gt;1,VALUE((E188*(1+(C188*3)))+(C188*H188)),"")),IF(F188=0,"",CONCATENATE("(OH)",IF((F188*(1+(C188*3)))+(C188*(4-H188))&gt;1,VALUE((F188*(1+(C188*3)))+(C188*(4-H188))),""))),IF(G188=0,"",CONCATENATE("(OH2)",IF(G188&gt;1,VALUE(G188),""))))),"]",IF(M188="","",IF(J188&gt;1,(CONCATENATE(VALUE(J188),"+")),"+")))))</f>
        <v/>
      </c>
      <c r="O188" s="5" t="str">
        <f aca="false">IF(B188&gt;0,"",IF(C188=0,CONCATENATE("[",CONCATENATE("Al",IF(D188&gt;1,VALUE(D188),""),IF(E188=0,"",CONCATENATE(" O",IF(E188&gt;1,VALUE(E188),""))),IF(F188=0,"",CONCATENATE("(OH)",IF(F188&gt;1,VALUE(F188),""))),IF(G188=0,"",CONCATENATE("(OH2)",IF(G188&gt;1,VALUE(G188),"")))),"]",IF(J188&gt;1,(CONCATENATE(VALUE(J188),"+")),"+")),CONCATENATE("[",S188,IF(P188&gt;1,VALUE(P188),""),IF((D188*3)&gt;((E188*2)+F188),"+","")," ]",VALUE(4)," ",T188,IF(H188&gt;0,VALUE(H188+1),""),"-"," ")))</f>
        <v>[Al4(OH)9(OH2)]3+</v>
      </c>
      <c r="P188" s="5" t="str">
        <f aca="false">IF(C188&lt;1,"",(IF((3*D188)-(2*E188)-F188&gt;0, (3*D188)-(2*E188)-F188, 0)))</f>
        <v/>
      </c>
      <c r="Q188" s="5" t="str">
        <f aca="false">IF(C188&lt;1,"",(27*D188)+(16*(E188+F188+G188))+(F188+(G188*2)))</f>
        <v/>
      </c>
      <c r="R188" s="5" t="str">
        <f aca="false">IF(C188&lt;1,"",27+(16*(H188+(4-H188)))+(4-H188))</f>
        <v/>
      </c>
      <c r="S188" s="5" t="str">
        <f aca="false">CONCATENATE("[",CONCATENATE("Al",IF(D188&gt;1,VALUE(D188),""),IF(E188=0,"",CONCATENATE(" O",IF(E188&gt;1,VALUE(E188),""))),IF(F188=0,"",CONCATENATE("(OH)",IF(F188&gt;1,VALUE(F188),""))),IF(G188=0,"",CONCATENATE("(OH2)",IF(G188&gt;1,VALUE(G188),"")))),"]")</f>
        <v>[Al4(OH)9(OH2)]</v>
      </c>
      <c r="T188" s="5" t="str">
        <f aca="false">CONCATENATE("[",CONCATENATE("Al",IF(H188=0,"",CONCATENATE("O",IF(H188&gt;1,VALUE(H188),""))),CONCATENATE(IF((4-H188)&gt;0,"(OH)",""),IF((4-H188)&gt;1,VALUE(4-H188),""))),"]")</f>
        <v>[Al(OH)4]</v>
      </c>
      <c r="U188" s="5" t="str">
        <f aca="false">IF(B188&gt;0,IF(M188="","",CONCATENATE("[",IF(M188="","",CONCATENATE("Al",IF(D188&gt;1,VALUE(D188),""),IF(E188=0,"",CONCATENATE(" O",IF(E188&gt;1,VALUE(E188),""))),IF(F188=0,"",CONCATENATE("(OH)",IF(F188&gt;1,VALUE(F188),""))),IF(G188=0,"",CONCATENATE("(OH2)",IF(G188&gt;1,VALUE(G188),""))))),"]",IF(M188="","",IF(J188&gt;1,(CONCATENATE(VALUE(J188),"+")),"+")))),"")</f>
        <v/>
      </c>
    </row>
    <row r="189" s="4" customFormat="true" ht="14.05" hidden="false" customHeight="false" outlineLevel="0" collapsed="false">
      <c r="A189" s="5" t="n">
        <v>4</v>
      </c>
      <c r="B189" s="5" t="n">
        <v>0</v>
      </c>
      <c r="C189" s="5" t="n">
        <v>0</v>
      </c>
      <c r="D189" s="3" t="n">
        <v>4</v>
      </c>
      <c r="E189" s="3" t="n">
        <v>2</v>
      </c>
      <c r="F189" s="5" t="n">
        <v>5</v>
      </c>
      <c r="G189" s="5" t="n">
        <v>3</v>
      </c>
      <c r="H189" s="5" t="n">
        <v>0</v>
      </c>
      <c r="I189" s="5" t="n">
        <v>279</v>
      </c>
      <c r="J189" s="5" t="n">
        <v>3</v>
      </c>
      <c r="K189" s="6" t="n">
        <v>93</v>
      </c>
      <c r="L189" s="7" t="n">
        <v>93</v>
      </c>
      <c r="M189" s="5" t="str">
        <f aca="false">IF(K189="no cation","",IF(L189="","non-candidate",IF(J189&gt;1,"","Y")))</f>
        <v/>
      </c>
      <c r="N189" s="5" t="str">
        <f aca="false">IF(M189="","",IF(B189&gt;0,U189,CONCATENATE("[",IF(M189="","",CONCATENATE("Al",IF(C189+(D189*(1+(C189*3)))&gt;1,VALUE(C189+(D189*(1+(C189*3)))),""),CONCATENATE(IF((E189*(1+(C189*3)))+(C189*H189)&gt;0," O",""),IF((E189*(1+(C189*3)))+(C189*H189)&gt;1,VALUE((E189*(1+(C189*3)))+(C189*H189)),"")),IF(F189=0,"",CONCATENATE("(OH)",IF((F189*(1+(C189*3)))+(C189*(4-H189))&gt;1,VALUE((F189*(1+(C189*3)))+(C189*(4-H189))),""))),IF(G189=0,"",CONCATENATE("(OH2)",IF(G189&gt;1,VALUE(G189),""))))),"]",IF(M189="","",IF(J189&gt;1,(CONCATENATE(VALUE(J189),"+")),"+")))))</f>
        <v/>
      </c>
      <c r="O189" s="5" t="str">
        <f aca="false">IF(B189&gt;0,"",IF(C189=0,CONCATENATE("[",CONCATENATE("Al",IF(D189&gt;1,VALUE(D189),""),IF(E189=0,"",CONCATENATE(" O",IF(E189&gt;1,VALUE(E189),""))),IF(F189=0,"",CONCATENATE("(OH)",IF(F189&gt;1,VALUE(F189),""))),IF(G189=0,"",CONCATENATE("(OH2)",IF(G189&gt;1,VALUE(G189),"")))),"]",IF(J189&gt;1,(CONCATENATE(VALUE(J189),"+")),"+")),CONCATENATE("[",S189,IF(P189&gt;1,VALUE(P189),""),IF((D189*3)&gt;((E189*2)+F189),"+","")," ]",VALUE(4)," ",T189,IF(H189&gt;0,VALUE(H189+1),""),"-"," ")))</f>
        <v>[Al4 O2(OH)5(OH2)3]3+</v>
      </c>
      <c r="P189" s="5" t="str">
        <f aca="false">IF(C189&lt;1,"",(IF((3*D189)-(2*E189)-F189&gt;0, (3*D189)-(2*E189)-F189, 0)))</f>
        <v/>
      </c>
      <c r="Q189" s="5" t="str">
        <f aca="false">IF(C189&lt;1,"",(27*D189)+(16*(E189+F189+G189))+(F189+(G189*2)))</f>
        <v/>
      </c>
      <c r="R189" s="5" t="str">
        <f aca="false">IF(C189&lt;1,"",27+(16*(H189+(4-H189)))+(4-H189))</f>
        <v/>
      </c>
      <c r="S189" s="5" t="str">
        <f aca="false">CONCATENATE("[",CONCATENATE("Al",IF(D189&gt;1,VALUE(D189),""),IF(E189=0,"",CONCATENATE(" O",IF(E189&gt;1,VALUE(E189),""))),IF(F189=0,"",CONCATENATE("(OH)",IF(F189&gt;1,VALUE(F189),""))),IF(G189=0,"",CONCATENATE("(OH2)",IF(G189&gt;1,VALUE(G189),"")))),"]")</f>
        <v>[Al4 O2(OH)5(OH2)3]</v>
      </c>
      <c r="T189" s="5" t="str">
        <f aca="false">CONCATENATE("[",CONCATENATE("Al",IF(H189=0,"",CONCATENATE("O",IF(H189&gt;1,VALUE(H189),""))),CONCATENATE(IF((4-H189)&gt;0,"(OH)",""),IF((4-H189)&gt;1,VALUE(4-H189),""))),"]")</f>
        <v>[Al(OH)4]</v>
      </c>
      <c r="U189" s="5" t="str">
        <f aca="false">IF(B189&gt;0,IF(M189="","",CONCATENATE("[",IF(M189="","",CONCATENATE("Al",IF(D189&gt;1,VALUE(D189),""),IF(E189=0,"",CONCATENATE(" O",IF(E189&gt;1,VALUE(E189),""))),IF(F189=0,"",CONCATENATE("(OH)",IF(F189&gt;1,VALUE(F189),""))),IF(G189=0,"",CONCATENATE("(OH2)",IF(G189&gt;1,VALUE(G189),""))))),"]",IF(M189="","",IF(J189&gt;1,(CONCATENATE(VALUE(J189),"+")),"+")))),"")</f>
        <v/>
      </c>
    </row>
    <row r="190" s="4" customFormat="true" ht="14.05" hidden="false" customHeight="false" outlineLevel="0" collapsed="false">
      <c r="A190" s="5" t="n">
        <v>4</v>
      </c>
      <c r="B190" s="5" t="n">
        <v>0</v>
      </c>
      <c r="C190" s="5" t="n">
        <v>0</v>
      </c>
      <c r="D190" s="5" t="n">
        <v>4</v>
      </c>
      <c r="E190" s="5" t="n">
        <v>4</v>
      </c>
      <c r="F190" s="5" t="n">
        <v>1</v>
      </c>
      <c r="G190" s="5" t="n">
        <v>5</v>
      </c>
      <c r="H190" s="5" t="n">
        <v>0</v>
      </c>
      <c r="I190" s="5" t="n">
        <v>279</v>
      </c>
      <c r="J190" s="5" t="n">
        <v>3</v>
      </c>
      <c r="K190" s="6" t="n">
        <v>93</v>
      </c>
      <c r="L190" s="7" t="n">
        <v>93</v>
      </c>
      <c r="M190" s="5" t="str">
        <f aca="false">IF(K190="no cation","",IF(L190="","non-candidate",IF(J190&gt;1,"","Y")))</f>
        <v/>
      </c>
      <c r="N190" s="5" t="str">
        <f aca="false">IF(M190="","",IF(B190&gt;0,U190,CONCATENATE("[",IF(M190="","",CONCATENATE("Al",IF(C190+(D190*(1+(C190*3)))&gt;1,VALUE(C190+(D190*(1+(C190*3)))),""),CONCATENATE(IF((E190*(1+(C190*3)))+(C190*H190)&gt;0," O",""),IF((E190*(1+(C190*3)))+(C190*H190)&gt;1,VALUE((E190*(1+(C190*3)))+(C190*H190)),"")),IF(F190=0,"",CONCATENATE("(OH)",IF((F190*(1+(C190*3)))+(C190*(4-H190))&gt;1,VALUE((F190*(1+(C190*3)))+(C190*(4-H190))),""))),IF(G190=0,"",CONCATENATE("(OH2)",IF(G190&gt;1,VALUE(G190),""))))),"]",IF(M190="","",IF(J190&gt;1,(CONCATENATE(VALUE(J190),"+")),"+")))))</f>
        <v/>
      </c>
      <c r="O190" s="5" t="str">
        <f aca="false">IF(B190&gt;0,"",IF(C190=0,CONCATENATE("[",CONCATENATE("Al",IF(D190&gt;1,VALUE(D190),""),IF(E190=0,"",CONCATENATE(" O",IF(E190&gt;1,VALUE(E190),""))),IF(F190=0,"",CONCATENATE("(OH)",IF(F190&gt;1,VALUE(F190),""))),IF(G190=0,"",CONCATENATE("(OH2)",IF(G190&gt;1,VALUE(G190),"")))),"]",IF(J190&gt;1,(CONCATENATE(VALUE(J190),"+")),"+")),CONCATENATE("[",S190,IF(P190&gt;1,VALUE(P190),""),IF((D190*3)&gt;((E190*2)+F190),"+","")," ]",VALUE(4)," ",T190,IF(H190&gt;0,VALUE(H190+1),""),"-"," ")))</f>
        <v>[Al4 O4(OH)(OH2)5]3+</v>
      </c>
      <c r="P190" s="5" t="str">
        <f aca="false">IF(C190&lt;1,"",(IF((3*D190)-(2*E190)-F190&gt;0, (3*D190)-(2*E190)-F190, 0)))</f>
        <v/>
      </c>
      <c r="Q190" s="5" t="str">
        <f aca="false">IF(C190&lt;1,"",(27*D190)+(16*(E190+F190+G190))+(F190+(G190*2)))</f>
        <v/>
      </c>
      <c r="R190" s="5" t="str">
        <f aca="false">IF(C190&lt;1,"",27+(16*(H190+(4-H190)))+(4-H190))</f>
        <v/>
      </c>
      <c r="S190" s="5" t="str">
        <f aca="false">CONCATENATE("[",CONCATENATE("Al",IF(D190&gt;1,VALUE(D190),""),IF(E190=0,"",CONCATENATE(" O",IF(E190&gt;1,VALUE(E190),""))),IF(F190=0,"",CONCATENATE("(OH)",IF(F190&gt;1,VALUE(F190),""))),IF(G190=0,"",CONCATENATE("(OH2)",IF(G190&gt;1,VALUE(G190),"")))),"]")</f>
        <v>[Al4 O4(OH)(OH2)5]</v>
      </c>
      <c r="T190" s="5" t="str">
        <f aca="false">CONCATENATE("[",CONCATENATE("Al",IF(H190=0,"",CONCATENATE("O",IF(H190&gt;1,VALUE(H190),""))),CONCATENATE(IF((4-H190)&gt;0,"(OH)",""),IF((4-H190)&gt;1,VALUE(4-H190),""))),"]")</f>
        <v>[Al(OH)4]</v>
      </c>
      <c r="U190" s="5" t="str">
        <f aca="false">IF(B190&gt;0,IF(M190="","",CONCATENATE("[",IF(M190="","",CONCATENATE("Al",IF(D190&gt;1,VALUE(D190),""),IF(E190=0,"",CONCATENATE(" O",IF(E190&gt;1,VALUE(E190),""))),IF(F190=0,"",CONCATENATE("(OH)",IF(F190&gt;1,VALUE(F190),""))),IF(G190=0,"",CONCATENATE("(OH2)",IF(G190&gt;1,VALUE(G190),""))))),"]",IF(M190="","",IF(J190&gt;1,(CONCATENATE(VALUE(J190),"+")),"+")))),"")</f>
        <v/>
      </c>
    </row>
    <row r="191" s="4" customFormat="true" ht="14.05" hidden="false" customHeight="false" outlineLevel="0" collapsed="false">
      <c r="A191" s="5" t="n">
        <v>4</v>
      </c>
      <c r="B191" s="5" t="n">
        <v>0</v>
      </c>
      <c r="C191" s="5" t="n">
        <v>0</v>
      </c>
      <c r="D191" s="5" t="n">
        <v>1</v>
      </c>
      <c r="E191" s="5" t="n">
        <v>0</v>
      </c>
      <c r="F191" s="5" t="n">
        <v>2</v>
      </c>
      <c r="G191" s="5" t="n">
        <v>2</v>
      </c>
      <c r="H191" s="5" t="n">
        <v>0</v>
      </c>
      <c r="I191" s="5" t="n">
        <v>97</v>
      </c>
      <c r="J191" s="5" t="n">
        <v>1</v>
      </c>
      <c r="K191" s="6" t="n">
        <v>97</v>
      </c>
      <c r="L191" s="7" t="n">
        <v>97</v>
      </c>
      <c r="M191" s="5" t="str">
        <f aca="false">IF(K191="no cation","",IF(L191="","non-candidate",IF(J191&gt;1,"","Y")))</f>
        <v>Y</v>
      </c>
      <c r="N191" s="5" t="str">
        <f aca="false">IF(M191="","",IF(B191&gt;0,U191,CONCATENATE("[",IF(M191="","",CONCATENATE("Al",IF(C191+(D191*(1+(C191*3)))&gt;1,VALUE(C191+(D191*(1+(C191*3)))),""),CONCATENATE(IF((E191*(1+(C191*3)))+(C191*H191)&gt;0," O",""),IF((E191*(1+(C191*3)))+(C191*H191)&gt;1,VALUE((E191*(1+(C191*3)))+(C191*H191)),"")),IF(F191=0,"",CONCATENATE("(OH)",IF((F191*(1+(C191*3)))+(C191*(4-H191))&gt;1,VALUE((F191*(1+(C191*3)))+(C191*(4-H191))),""))),IF(G191=0,"",CONCATENATE("(OH2)",IF(G191&gt;1,VALUE(G191),""))))),"]",IF(M191="","",IF(J191&gt;1,(CONCATENATE(VALUE(J191),"+")),"+")))))</f>
        <v>[Al(OH)2(OH2)2]+</v>
      </c>
      <c r="O191" s="5" t="str">
        <f aca="false">IF(B191&gt;0,"",IF(C191=0,CONCATENATE("[",CONCATENATE("Al",IF(D191&gt;1,VALUE(D191),""),IF(E191=0,"",CONCATENATE(" O",IF(E191&gt;1,VALUE(E191),""))),IF(F191=0,"",CONCATENATE("(OH)",IF(F191&gt;1,VALUE(F191),""))),IF(G191=0,"",CONCATENATE("(OH2)",IF(G191&gt;1,VALUE(G191),"")))),"]",IF(J191&gt;1,(CONCATENATE(VALUE(J191),"+")),"+")),CONCATENATE("[",S191,IF(P191&gt;1,VALUE(P191),""),IF((D191*3)&gt;((E191*2)+F191),"+","")," ]",VALUE(4)," ",T191,IF(H191&gt;0,VALUE(H191+1),""),"-"," ")))</f>
        <v>[Al(OH)2(OH2)2]+</v>
      </c>
      <c r="P191" s="5" t="str">
        <f aca="false">IF(C191&lt;1,"",(IF((3*D191)-(2*E191)-F191&gt;0, (3*D191)-(2*E191)-F191, 0)))</f>
        <v/>
      </c>
      <c r="Q191" s="5" t="str">
        <f aca="false">IF(C191&lt;1,"",(27*D191)+(16*(E191+F191+G191))+(F191+(G191*2)))</f>
        <v/>
      </c>
      <c r="R191" s="5" t="str">
        <f aca="false">IF(C191&lt;1,"",27+(16*(H191+(4-H191)))+(4-H191))</f>
        <v/>
      </c>
      <c r="S191" s="5" t="str">
        <f aca="false">CONCATENATE("[",CONCATENATE("Al",IF(D191&gt;1,VALUE(D191),""),IF(E191=0,"",CONCATENATE(" O",IF(E191&gt;1,VALUE(E191),""))),IF(F191=0,"",CONCATENATE("(OH)",IF(F191&gt;1,VALUE(F191),""))),IF(G191=0,"",CONCATENATE("(OH2)",IF(G191&gt;1,VALUE(G191),"")))),"]")</f>
        <v>[Al(OH)2(OH2)2]</v>
      </c>
      <c r="T191" s="5" t="str">
        <f aca="false">CONCATENATE("[",CONCATENATE("Al",IF(H191=0,"",CONCATENATE("O",IF(H191&gt;1,VALUE(H191),""))),CONCATENATE(IF((4-H191)&gt;0,"(OH)",""),IF((4-H191)&gt;1,VALUE(4-H191),""))),"]")</f>
        <v>[Al(OH)4]</v>
      </c>
      <c r="U191" s="5" t="str">
        <f aca="false">IF(B191&gt;0,IF(M191="","",CONCATENATE("[",IF(M191="","",CONCATENATE("Al",IF(D191&gt;1,VALUE(D191),""),IF(E191=0,"",CONCATENATE(" O",IF(E191&gt;1,VALUE(E191),""))),IF(F191=0,"",CONCATENATE("(OH)",IF(F191&gt;1,VALUE(F191),""))),IF(G191=0,"",CONCATENATE("(OH2)",IF(G191&gt;1,VALUE(G191),""))))),"]",IF(M191="","",IF(J191&gt;1,(CONCATENATE(VALUE(J191),"+")),"+")))),"")</f>
        <v/>
      </c>
    </row>
    <row r="192" s="4" customFormat="true" ht="14.05" hidden="false" customHeight="false" outlineLevel="0" collapsed="false">
      <c r="A192" s="3" t="n">
        <v>6</v>
      </c>
      <c r="B192" s="3" t="n">
        <v>1</v>
      </c>
      <c r="C192" s="5" t="n">
        <v>0</v>
      </c>
      <c r="D192" s="5" t="n">
        <v>6</v>
      </c>
      <c r="E192" s="5" t="n">
        <v>0</v>
      </c>
      <c r="F192" s="5" t="n">
        <v>12</v>
      </c>
      <c r="G192" s="5" t="n">
        <v>12</v>
      </c>
      <c r="H192" s="5" t="n">
        <v>0</v>
      </c>
      <c r="I192" s="5" t="n">
        <v>582</v>
      </c>
      <c r="J192" s="5" t="n">
        <v>6</v>
      </c>
      <c r="K192" s="6" t="n">
        <v>97</v>
      </c>
      <c r="L192" s="7" t="n">
        <v>97</v>
      </c>
      <c r="M192" s="5" t="str">
        <f aca="false">IF(K192="no cation","",IF(L192="","non-candidate",IF(J192&gt;1,"","Y")))</f>
        <v/>
      </c>
      <c r="N192" s="5" t="str">
        <f aca="false">IF(M192="","",IF(B192&gt;0,U192,CONCATENATE("[",IF(M192="","",CONCATENATE("Al",IF(C192+(D192*(1+(C192*3)))&gt;1,VALUE(C192+(D192*(1+(C192*3)))),""),CONCATENATE(IF((E192*(1+(C192*3)))+(C192*H192)&gt;0," O",""),IF((E192*(1+(C192*3)))+(C192*H192)&gt;1,VALUE((E192*(1+(C192*3)))+(C192*H192)),"")),IF(F192=0,"",CONCATENATE("(OH)",IF((F192*(1+(C192*3)))+(C192*(4-H192))&gt;1,VALUE((F192*(1+(C192*3)))+(C192*(4-H192))),""))),IF(G192=0,"",CONCATENATE("(OH2)",IF(G192&gt;1,VALUE(G192),""))))),"]",IF(M192="","",IF(J192&gt;1,(CONCATENATE(VALUE(J192),"+")),"+")))))</f>
        <v/>
      </c>
      <c r="O192" s="5" t="str">
        <f aca="false">IF(B192&gt;0,"",IF(C192=0,CONCATENATE("[",CONCATENATE("Al",IF(D192&gt;1,VALUE(D192),""),IF(E192=0,"",CONCATENATE(" O",IF(E192&gt;1,VALUE(E192),""))),IF(F192=0,"",CONCATENATE("(OH)",IF(F192&gt;1,VALUE(F192),""))),IF(G192=0,"",CONCATENATE("(OH2)",IF(G192&gt;1,VALUE(G192),"")))),"]",IF(J192&gt;1,(CONCATENATE(VALUE(J192),"+")),"+")),CONCATENATE("[",S192,IF(P192&gt;1,VALUE(P192),""),IF((D192*3)&gt;((E192*2)+F192),"+","")," ]",VALUE(4)," ",T192,IF(H192&gt;0,VALUE(H192+1),""),"-"," ")))</f>
        <v/>
      </c>
      <c r="P192" s="5" t="str">
        <f aca="false">IF(C192&lt;1,"",(IF((3*D192)-(2*E192)-F192&gt;0, (3*D192)-(2*E192)-F192, 0)))</f>
        <v/>
      </c>
      <c r="Q192" s="5" t="str">
        <f aca="false">IF(C192&lt;1,"",(27*D192)+(16*(E192+F192+G192))+(F192+(G192*2)))</f>
        <v/>
      </c>
      <c r="R192" s="5" t="str">
        <f aca="false">IF(C192&lt;1,"",27+(16*(H192+(4-H192)))+(4-H192))</f>
        <v/>
      </c>
      <c r="S192" s="5" t="str">
        <f aca="false">CONCATENATE("[",CONCATENATE("Al",IF(D192&gt;1,VALUE(D192),""),IF(E192=0,"",CONCATENATE(" O",IF(E192&gt;1,VALUE(E192),""))),IF(F192=0,"",CONCATENATE("(OH)",IF(F192&gt;1,VALUE(F192),""))),IF(G192=0,"",CONCATENATE("(OH2)",IF(G192&gt;1,VALUE(G192),"")))),"]")</f>
        <v>[Al6(OH)12(OH2)12]</v>
      </c>
      <c r="T192" s="5" t="str">
        <f aca="false">CONCATENATE("[",CONCATENATE("Al",IF(H192=0,"",CONCATENATE("O",IF(H192&gt;1,VALUE(H192),""))),CONCATENATE(IF((4-H192)&gt;0,"(OH)",""),IF((4-H192)&gt;1,VALUE(4-H192),""))),"]")</f>
        <v>[Al(OH)4]</v>
      </c>
      <c r="U192" s="5" t="str">
        <f aca="false">IF(B192&gt;0,IF(M192="","",CONCATENATE("[",IF(M192="","",CONCATENATE("Al",IF(D192&gt;1,VALUE(D192),""),IF(E192=0,"",CONCATENATE(" O",IF(E192&gt;1,VALUE(E192),""))),IF(F192=0,"",CONCATENATE("(OH)",IF(F192&gt;1,VALUE(F192),""))),IF(G192=0,"",CONCATENATE("(OH2)",IF(G192&gt;1,VALUE(G192),""))))),"]",IF(M192="","",IF(J192&gt;1,(CONCATENATE(VALUE(J192),"+")),"+")))),"")</f>
        <v/>
      </c>
    </row>
    <row r="193" s="4" customFormat="true" ht="14.05" hidden="false" customHeight="false" outlineLevel="0" collapsed="false">
      <c r="A193" s="5" t="n">
        <v>6</v>
      </c>
      <c r="B193" s="5" t="n">
        <v>1</v>
      </c>
      <c r="C193" s="5" t="n">
        <v>0</v>
      </c>
      <c r="D193" s="5" t="n">
        <v>6</v>
      </c>
      <c r="E193" s="5" t="n">
        <v>2</v>
      </c>
      <c r="F193" s="5" t="n">
        <v>8</v>
      </c>
      <c r="G193" s="5" t="n">
        <v>14</v>
      </c>
      <c r="H193" s="5" t="n">
        <v>0</v>
      </c>
      <c r="I193" s="5" t="n">
        <v>582</v>
      </c>
      <c r="J193" s="5" t="n">
        <v>6</v>
      </c>
      <c r="K193" s="6" t="n">
        <v>97</v>
      </c>
      <c r="L193" s="7" t="n">
        <v>97</v>
      </c>
      <c r="M193" s="5" t="str">
        <f aca="false">IF(K193="no cation","",IF(L193="","non-candidate",IF(J193&gt;1,"","Y")))</f>
        <v/>
      </c>
      <c r="N193" s="5" t="str">
        <f aca="false">IF(M193="","",IF(B193&gt;0,U193,CONCATENATE("[",IF(M193="","",CONCATENATE("Al",IF(C193+(D193*(1+(C193*3)))&gt;1,VALUE(C193+(D193*(1+(C193*3)))),""),CONCATENATE(IF((E193*(1+(C193*3)))+(C193*H193)&gt;0," O",""),IF((E193*(1+(C193*3)))+(C193*H193)&gt;1,VALUE((E193*(1+(C193*3)))+(C193*H193)),"")),IF(F193=0,"",CONCATENATE("(OH)",IF((F193*(1+(C193*3)))+(C193*(4-H193))&gt;1,VALUE((F193*(1+(C193*3)))+(C193*(4-H193))),""))),IF(G193=0,"",CONCATENATE("(OH2)",IF(G193&gt;1,VALUE(G193),""))))),"]",IF(M193="","",IF(J193&gt;1,(CONCATENATE(VALUE(J193),"+")),"+")))))</f>
        <v/>
      </c>
      <c r="O193" s="5" t="str">
        <f aca="false">IF(B193&gt;0,"",IF(C193=0,CONCATENATE("[",CONCATENATE("Al",IF(D193&gt;1,VALUE(D193),""),IF(E193=0,"",CONCATENATE(" O",IF(E193&gt;1,VALUE(E193),""))),IF(F193=0,"",CONCATENATE("(OH)",IF(F193&gt;1,VALUE(F193),""))),IF(G193=0,"",CONCATENATE("(OH2)",IF(G193&gt;1,VALUE(G193),"")))),"]",IF(J193&gt;1,(CONCATENATE(VALUE(J193),"+")),"+")),CONCATENATE("[",S193,IF(P193&gt;1,VALUE(P193),""),IF((D193*3)&gt;((E193*2)+F193),"+","")," ]",VALUE(4)," ",T193,IF(H193&gt;0,VALUE(H193+1),""),"-"," ")))</f>
        <v/>
      </c>
      <c r="P193" s="5" t="str">
        <f aca="false">IF(C193&lt;1,"",(IF((3*D193)-(2*E193)-F193&gt;0, (3*D193)-(2*E193)-F193, 0)))</f>
        <v/>
      </c>
      <c r="Q193" s="5" t="str">
        <f aca="false">IF(C193&lt;1,"",(27*D193)+(16*(E193+F193+G193))+(F193+(G193*2)))</f>
        <v/>
      </c>
      <c r="R193" s="5" t="str">
        <f aca="false">IF(C193&lt;1,"",27+(16*(H193+(4-H193)))+(4-H193))</f>
        <v/>
      </c>
      <c r="S193" s="5" t="str">
        <f aca="false">CONCATENATE("[",CONCATENATE("Al",IF(D193&gt;1,VALUE(D193),""),IF(E193=0,"",CONCATENATE(" O",IF(E193&gt;1,VALUE(E193),""))),IF(F193=0,"",CONCATENATE("(OH)",IF(F193&gt;1,VALUE(F193),""))),IF(G193=0,"",CONCATENATE("(OH2)",IF(G193&gt;1,VALUE(G193),"")))),"]")</f>
        <v>[Al6 O2(OH)8(OH2)14]</v>
      </c>
      <c r="T193" s="5" t="str">
        <f aca="false">CONCATENATE("[",CONCATENATE("Al",IF(H193=0,"",CONCATENATE("O",IF(H193&gt;1,VALUE(H193),""))),CONCATENATE(IF((4-H193)&gt;0,"(OH)",""),IF((4-H193)&gt;1,VALUE(4-H193),""))),"]")</f>
        <v>[Al(OH)4]</v>
      </c>
      <c r="U193" s="5" t="str">
        <f aca="false">IF(B193&gt;0,IF(M193="","",CONCATENATE("[",IF(M193="","",CONCATENATE("Al",IF(D193&gt;1,VALUE(D193),""),IF(E193=0,"",CONCATENATE(" O",IF(E193&gt;1,VALUE(E193),""))),IF(F193=0,"",CONCATENATE("(OH)",IF(F193&gt;1,VALUE(F193),""))),IF(G193=0,"",CONCATENATE("(OH2)",IF(G193&gt;1,VALUE(G193),""))))),"]",IF(M193="","",IF(J193&gt;1,(CONCATENATE(VALUE(J193),"+")),"+")))),"")</f>
        <v/>
      </c>
    </row>
    <row r="194" s="4" customFormat="true" ht="14.05" hidden="false" customHeight="false" outlineLevel="0" collapsed="false">
      <c r="A194" s="5" t="n">
        <v>6</v>
      </c>
      <c r="B194" s="5" t="n">
        <v>1</v>
      </c>
      <c r="C194" s="5" t="n">
        <v>0</v>
      </c>
      <c r="D194" s="5" t="n">
        <v>6</v>
      </c>
      <c r="E194" s="5" t="n">
        <v>4</v>
      </c>
      <c r="F194" s="5" t="n">
        <v>4</v>
      </c>
      <c r="G194" s="5" t="n">
        <v>16</v>
      </c>
      <c r="H194" s="5" t="n">
        <v>0</v>
      </c>
      <c r="I194" s="5" t="n">
        <v>582</v>
      </c>
      <c r="J194" s="5" t="n">
        <v>6</v>
      </c>
      <c r="K194" s="6" t="n">
        <v>97</v>
      </c>
      <c r="L194" s="7" t="n">
        <v>97</v>
      </c>
      <c r="M194" s="5" t="str">
        <f aca="false">IF(K194="no cation","",IF(L194="","non-candidate",IF(J194&gt;1,"","Y")))</f>
        <v/>
      </c>
      <c r="N194" s="5" t="str">
        <f aca="false">IF(M194="","",IF(B194&gt;0,U194,CONCATENATE("[",IF(M194="","",CONCATENATE("Al",IF(C194+(D194*(1+(C194*3)))&gt;1,VALUE(C194+(D194*(1+(C194*3)))),""),CONCATENATE(IF((E194*(1+(C194*3)))+(C194*H194)&gt;0," O",""),IF((E194*(1+(C194*3)))+(C194*H194)&gt;1,VALUE((E194*(1+(C194*3)))+(C194*H194)),"")),IF(F194=0,"",CONCATENATE("(OH)",IF((F194*(1+(C194*3)))+(C194*(4-H194))&gt;1,VALUE((F194*(1+(C194*3)))+(C194*(4-H194))),""))),IF(G194=0,"",CONCATENATE("(OH2)",IF(G194&gt;1,VALUE(G194),""))))),"]",IF(M194="","",IF(J194&gt;1,(CONCATENATE(VALUE(J194),"+")),"+")))))</f>
        <v/>
      </c>
      <c r="O194" s="5" t="str">
        <f aca="false">IF(B194&gt;0,"",IF(C194=0,CONCATENATE("[",CONCATENATE("Al",IF(D194&gt;1,VALUE(D194),""),IF(E194=0,"",CONCATENATE(" O",IF(E194&gt;1,VALUE(E194),""))),IF(F194=0,"",CONCATENATE("(OH)",IF(F194&gt;1,VALUE(F194),""))),IF(G194=0,"",CONCATENATE("(OH2)",IF(G194&gt;1,VALUE(G194),"")))),"]",IF(J194&gt;1,(CONCATENATE(VALUE(J194),"+")),"+")),CONCATENATE("[",S194,IF(P194&gt;1,VALUE(P194),""),IF((D194*3)&gt;((E194*2)+F194),"+","")," ]",VALUE(4)," ",T194,IF(H194&gt;0,VALUE(H194+1),""),"-"," ")))</f>
        <v/>
      </c>
      <c r="P194" s="5" t="str">
        <f aca="false">IF(C194&lt;1,"",(IF((3*D194)-(2*E194)-F194&gt;0, (3*D194)-(2*E194)-F194, 0)))</f>
        <v/>
      </c>
      <c r="Q194" s="5" t="str">
        <f aca="false">IF(C194&lt;1,"",(27*D194)+(16*(E194+F194+G194))+(F194+(G194*2)))</f>
        <v/>
      </c>
      <c r="R194" s="5" t="str">
        <f aca="false">IF(C194&lt;1,"",27+(16*(H194+(4-H194)))+(4-H194))</f>
        <v/>
      </c>
      <c r="S194" s="5" t="str">
        <f aca="false">CONCATENATE("[",CONCATENATE("Al",IF(D194&gt;1,VALUE(D194),""),IF(E194=0,"",CONCATENATE(" O",IF(E194&gt;1,VALUE(E194),""))),IF(F194=0,"",CONCATENATE("(OH)",IF(F194&gt;1,VALUE(F194),""))),IF(G194=0,"",CONCATENATE("(OH2)",IF(G194&gt;1,VALUE(G194),"")))),"]")</f>
        <v>[Al6 O4(OH)4(OH2)16]</v>
      </c>
      <c r="T194" s="5" t="str">
        <f aca="false">CONCATENATE("[",CONCATENATE("Al",IF(H194=0,"",CONCATENATE("O",IF(H194&gt;1,VALUE(H194),""))),CONCATENATE(IF((4-H194)&gt;0,"(OH)",""),IF((4-H194)&gt;1,VALUE(4-H194),""))),"]")</f>
        <v>[Al(OH)4]</v>
      </c>
      <c r="U194" s="5" t="str">
        <f aca="false">IF(B194&gt;0,IF(M194="","",CONCATENATE("[",IF(M194="","",CONCATENATE("Al",IF(D194&gt;1,VALUE(D194),""),IF(E194=0,"",CONCATENATE(" O",IF(E194&gt;1,VALUE(E194),""))),IF(F194=0,"",CONCATENATE("(OH)",IF(F194&gt;1,VALUE(F194),""))),IF(G194=0,"",CONCATENATE("(OH2)",IF(G194&gt;1,VALUE(G194),""))))),"]",IF(M194="","",IF(J194&gt;1,(CONCATENATE(VALUE(J194),"+")),"+")))),"")</f>
        <v/>
      </c>
    </row>
    <row r="195" s="4" customFormat="true" ht="14.05" hidden="false" customHeight="false" outlineLevel="0" collapsed="false">
      <c r="A195" s="3" t="n">
        <v>6</v>
      </c>
      <c r="B195" s="3" t="n">
        <v>1</v>
      </c>
      <c r="C195" s="5" t="n">
        <v>0</v>
      </c>
      <c r="D195" s="3" t="n">
        <v>6</v>
      </c>
      <c r="E195" s="3" t="n">
        <v>6</v>
      </c>
      <c r="F195" s="3" t="n">
        <v>0</v>
      </c>
      <c r="G195" s="3" t="n">
        <v>18</v>
      </c>
      <c r="H195" s="5" t="n">
        <v>0</v>
      </c>
      <c r="I195" s="5" t="n">
        <v>582</v>
      </c>
      <c r="J195" s="5" t="n">
        <v>6</v>
      </c>
      <c r="K195" s="6" t="n">
        <v>97</v>
      </c>
      <c r="L195" s="7" t="n">
        <v>97</v>
      </c>
      <c r="M195" s="5" t="str">
        <f aca="false">IF(K195="no cation","",IF(L195="","non-candidate",IF(J195&gt;1,"","Y")))</f>
        <v/>
      </c>
      <c r="N195" s="5" t="str">
        <f aca="false">IF(M195="","",IF(B195&gt;0,U195,CONCATENATE("[",IF(M195="","",CONCATENATE("Al",IF(C195+(D195*(1+(C195*3)))&gt;1,VALUE(C195+(D195*(1+(C195*3)))),""),CONCATENATE(IF((E195*(1+(C195*3)))+(C195*H195)&gt;0," O",""),IF((E195*(1+(C195*3)))+(C195*H195)&gt;1,VALUE((E195*(1+(C195*3)))+(C195*H195)),"")),IF(F195=0,"",CONCATENATE("(OH)",IF((F195*(1+(C195*3)))+(C195*(4-H195))&gt;1,VALUE((F195*(1+(C195*3)))+(C195*(4-H195))),""))),IF(G195=0,"",CONCATENATE("(OH2)",IF(G195&gt;1,VALUE(G195),""))))),"]",IF(M195="","",IF(J195&gt;1,(CONCATENATE(VALUE(J195),"+")),"+")))))</f>
        <v/>
      </c>
      <c r="O195" s="5" t="str">
        <f aca="false">IF(B195&gt;0,"",IF(C195=0,CONCATENATE("[",CONCATENATE("Al",IF(D195&gt;1,VALUE(D195),""),IF(E195=0,"",CONCATENATE(" O",IF(E195&gt;1,VALUE(E195),""))),IF(F195=0,"",CONCATENATE("(OH)",IF(F195&gt;1,VALUE(F195),""))),IF(G195=0,"",CONCATENATE("(OH2)",IF(G195&gt;1,VALUE(G195),"")))),"]",IF(J195&gt;1,(CONCATENATE(VALUE(J195),"+")),"+")),CONCATENATE("[",S195,IF(P195&gt;1,VALUE(P195),""),IF((D195*3)&gt;((E195*2)+F195),"+","")," ]",VALUE(4)," ",T195,IF(H195&gt;0,VALUE(H195+1),""),"-"," ")))</f>
        <v/>
      </c>
      <c r="P195" s="5" t="str">
        <f aca="false">IF(C195&lt;1,"",(IF((3*D195)-(2*E195)-F195&gt;0, (3*D195)-(2*E195)-F195, 0)))</f>
        <v/>
      </c>
      <c r="Q195" s="5" t="str">
        <f aca="false">IF(C195&lt;1,"",(27*D195)+(16*(E195+F195+G195))+(F195+(G195*2)))</f>
        <v/>
      </c>
      <c r="R195" s="5" t="str">
        <f aca="false">IF(C195&lt;1,"",27+(16*(H195+(4-H195)))+(4-H195))</f>
        <v/>
      </c>
      <c r="S195" s="5" t="str">
        <f aca="false">CONCATENATE("[",CONCATENATE("Al",IF(D195&gt;1,VALUE(D195),""),IF(E195=0,"",CONCATENATE(" O",IF(E195&gt;1,VALUE(E195),""))),IF(F195=0,"",CONCATENATE("(OH)",IF(F195&gt;1,VALUE(F195),""))),IF(G195=0,"",CONCATENATE("(OH2)",IF(G195&gt;1,VALUE(G195),"")))),"]")</f>
        <v>[Al6 O6(OH2)18]</v>
      </c>
      <c r="T195" s="5" t="str">
        <f aca="false">CONCATENATE("[",CONCATENATE("Al",IF(H195=0,"",CONCATENATE("O",IF(H195&gt;1,VALUE(H195),""))),CONCATENATE(IF((4-H195)&gt;0,"(OH)",""),IF((4-H195)&gt;1,VALUE(4-H195),""))),"]")</f>
        <v>[Al(OH)4]</v>
      </c>
      <c r="U195" s="5" t="str">
        <f aca="false">IF(B195&gt;0,IF(M195="","",CONCATENATE("[",IF(M195="","",CONCATENATE("Al",IF(D195&gt;1,VALUE(D195),""),IF(E195=0,"",CONCATENATE(" O",IF(E195&gt;1,VALUE(E195),""))),IF(F195=0,"",CONCATENATE("(OH)",IF(F195&gt;1,VALUE(F195),""))),IF(G195=0,"",CONCATENATE("(OH2)",IF(G195&gt;1,VALUE(G195),""))))),"]",IF(M195="","",IF(J195&gt;1,(CONCATENATE(VALUE(J195),"+")),"+")))),"")</f>
        <v/>
      </c>
    </row>
    <row r="196" s="4" customFormat="true" ht="14.05" hidden="false" customHeight="false" outlineLevel="0" collapsed="false">
      <c r="A196" s="5" t="n">
        <v>4</v>
      </c>
      <c r="B196" s="5" t="n">
        <v>0</v>
      </c>
      <c r="C196" s="5" t="n">
        <v>0</v>
      </c>
      <c r="D196" s="5" t="n">
        <v>6</v>
      </c>
      <c r="E196" s="5" t="n">
        <v>0</v>
      </c>
      <c r="F196" s="5" t="n">
        <v>14</v>
      </c>
      <c r="G196" s="5" t="n">
        <v>0</v>
      </c>
      <c r="H196" s="5" t="n">
        <v>0</v>
      </c>
      <c r="I196" s="5" t="n">
        <v>400</v>
      </c>
      <c r="J196" s="5" t="n">
        <v>4</v>
      </c>
      <c r="K196" s="6" t="n">
        <v>100</v>
      </c>
      <c r="L196" s="7" t="n">
        <v>100</v>
      </c>
      <c r="M196" s="5" t="str">
        <f aca="false">IF(K196="no cation","",IF(L196="","non-candidate",IF(J196&gt;1,"","Y")))</f>
        <v/>
      </c>
      <c r="N196" s="5" t="str">
        <f aca="false">IF(M196="","",IF(B196&gt;0,U196,CONCATENATE("[",IF(M196="","",CONCATENATE("Al",IF(C196+(D196*(1+(C196*3)))&gt;1,VALUE(C196+(D196*(1+(C196*3)))),""),CONCATENATE(IF((E196*(1+(C196*3)))+(C196*H196)&gt;0," O",""),IF((E196*(1+(C196*3)))+(C196*H196)&gt;1,VALUE((E196*(1+(C196*3)))+(C196*H196)),"")),IF(F196=0,"",CONCATENATE("(OH)",IF((F196*(1+(C196*3)))+(C196*(4-H196))&gt;1,VALUE((F196*(1+(C196*3)))+(C196*(4-H196))),""))),IF(G196=0,"",CONCATENATE("(OH2)",IF(G196&gt;1,VALUE(G196),""))))),"]",IF(M196="","",IF(J196&gt;1,(CONCATENATE(VALUE(J196),"+")),"+")))))</f>
        <v/>
      </c>
      <c r="O196" s="5" t="str">
        <f aca="false">IF(B196&gt;0,"",IF(C196=0,CONCATENATE("[",CONCATENATE("Al",IF(D196&gt;1,VALUE(D196),""),IF(E196=0,"",CONCATENATE(" O",IF(E196&gt;1,VALUE(E196),""))),IF(F196=0,"",CONCATENATE("(OH)",IF(F196&gt;1,VALUE(F196),""))),IF(G196=0,"",CONCATENATE("(OH2)",IF(G196&gt;1,VALUE(G196),"")))),"]",IF(J196&gt;1,(CONCATENATE(VALUE(J196),"+")),"+")),CONCATENATE("[",S196,IF(P196&gt;1,VALUE(P196),""),IF((D196*3)&gt;((E196*2)+F196),"+","")," ]",VALUE(4)," ",T196,IF(H196&gt;0,VALUE(H196+1),""),"-"," ")))</f>
        <v>[Al6(OH)14]4+</v>
      </c>
      <c r="P196" s="5" t="str">
        <f aca="false">IF(C196&lt;1,"",(IF((3*D196)-(2*E196)-F196&gt;0, (3*D196)-(2*E196)-F196, 0)))</f>
        <v/>
      </c>
      <c r="Q196" s="5" t="str">
        <f aca="false">IF(C196&lt;1,"",(27*D196)+(16*(E196+F196+G196))+(F196+(G196*2)))</f>
        <v/>
      </c>
      <c r="R196" s="5" t="str">
        <f aca="false">IF(C196&lt;1,"",27+(16*(H196+(4-H196)))+(4-H196))</f>
        <v/>
      </c>
      <c r="S196" s="5" t="str">
        <f aca="false">CONCATENATE("[",CONCATENATE("Al",IF(D196&gt;1,VALUE(D196),""),IF(E196=0,"",CONCATENATE(" O",IF(E196&gt;1,VALUE(E196),""))),IF(F196=0,"",CONCATENATE("(OH)",IF(F196&gt;1,VALUE(F196),""))),IF(G196=0,"",CONCATENATE("(OH2)",IF(G196&gt;1,VALUE(G196),"")))),"]")</f>
        <v>[Al6(OH)14]</v>
      </c>
      <c r="T196" s="5" t="str">
        <f aca="false">CONCATENATE("[",CONCATENATE("Al",IF(H196=0,"",CONCATENATE("O",IF(H196&gt;1,VALUE(H196),""))),CONCATENATE(IF((4-H196)&gt;0,"(OH)",""),IF((4-H196)&gt;1,VALUE(4-H196),""))),"]")</f>
        <v>[Al(OH)4]</v>
      </c>
      <c r="U196" s="5" t="str">
        <f aca="false">IF(B196&gt;0,IF(M196="","",CONCATENATE("[",IF(M196="","",CONCATENATE("Al",IF(D196&gt;1,VALUE(D196),""),IF(E196=0,"",CONCATENATE(" O",IF(E196&gt;1,VALUE(E196),""))),IF(F196=0,"",CONCATENATE("(OH)",IF(F196&gt;1,VALUE(F196),""))),IF(G196=0,"",CONCATENATE("(OH2)",IF(G196&gt;1,VALUE(G196),""))))),"]",IF(M196="","",IF(J196&gt;1,(CONCATENATE(VALUE(J196),"+")),"+")))),"")</f>
        <v/>
      </c>
    </row>
    <row r="197" s="4" customFormat="true" ht="14.05" hidden="false" customHeight="false" outlineLevel="0" collapsed="false">
      <c r="A197" s="5" t="n">
        <v>4</v>
      </c>
      <c r="B197" s="5" t="n">
        <v>0</v>
      </c>
      <c r="C197" s="5" t="n">
        <v>0</v>
      </c>
      <c r="D197" s="5" t="n">
        <v>6</v>
      </c>
      <c r="E197" s="5" t="n">
        <v>2</v>
      </c>
      <c r="F197" s="5" t="n">
        <v>10</v>
      </c>
      <c r="G197" s="5" t="n">
        <v>2</v>
      </c>
      <c r="H197" s="5" t="n">
        <v>0</v>
      </c>
      <c r="I197" s="5" t="n">
        <v>400</v>
      </c>
      <c r="J197" s="5" t="n">
        <v>4</v>
      </c>
      <c r="K197" s="6" t="n">
        <v>100</v>
      </c>
      <c r="L197" s="7" t="n">
        <v>100</v>
      </c>
      <c r="M197" s="5" t="str">
        <f aca="false">IF(K197="no cation","",IF(L197="","non-candidate",IF(J197&gt;1,"","Y")))</f>
        <v/>
      </c>
      <c r="N197" s="5" t="str">
        <f aca="false">IF(M197="","",IF(B197&gt;0,U197,CONCATENATE("[",IF(M197="","",CONCATENATE("Al",IF(C197+(D197*(1+(C197*3)))&gt;1,VALUE(C197+(D197*(1+(C197*3)))),""),CONCATENATE(IF((E197*(1+(C197*3)))+(C197*H197)&gt;0," O",""),IF((E197*(1+(C197*3)))+(C197*H197)&gt;1,VALUE((E197*(1+(C197*3)))+(C197*H197)),"")),IF(F197=0,"",CONCATENATE("(OH)",IF((F197*(1+(C197*3)))+(C197*(4-H197))&gt;1,VALUE((F197*(1+(C197*3)))+(C197*(4-H197))),""))),IF(G197=0,"",CONCATENATE("(OH2)",IF(G197&gt;1,VALUE(G197),""))))),"]",IF(M197="","",IF(J197&gt;1,(CONCATENATE(VALUE(J197),"+")),"+")))))</f>
        <v/>
      </c>
      <c r="O197" s="5" t="str">
        <f aca="false">IF(B197&gt;0,"",IF(C197=0,CONCATENATE("[",CONCATENATE("Al",IF(D197&gt;1,VALUE(D197),""),IF(E197=0,"",CONCATENATE(" O",IF(E197&gt;1,VALUE(E197),""))),IF(F197=0,"",CONCATENATE("(OH)",IF(F197&gt;1,VALUE(F197),""))),IF(G197=0,"",CONCATENATE("(OH2)",IF(G197&gt;1,VALUE(G197),"")))),"]",IF(J197&gt;1,(CONCATENATE(VALUE(J197),"+")),"+")),CONCATENATE("[",S197,IF(P197&gt;1,VALUE(P197),""),IF((D197*3)&gt;((E197*2)+F197),"+","")," ]",VALUE(4)," ",T197,IF(H197&gt;0,VALUE(H197+1),""),"-"," ")))</f>
        <v>[Al6 O2(OH)10(OH2)2]4+</v>
      </c>
      <c r="P197" s="5" t="str">
        <f aca="false">IF(C197&lt;1,"",(IF((3*D197)-(2*E197)-F197&gt;0, (3*D197)-(2*E197)-F197, 0)))</f>
        <v/>
      </c>
      <c r="Q197" s="5" t="str">
        <f aca="false">IF(C197&lt;1,"",(27*D197)+(16*(E197+F197+G197))+(F197+(G197*2)))</f>
        <v/>
      </c>
      <c r="R197" s="5" t="str">
        <f aca="false">IF(C197&lt;1,"",27+(16*(H197+(4-H197)))+(4-H197))</f>
        <v/>
      </c>
      <c r="S197" s="5" t="str">
        <f aca="false">CONCATENATE("[",CONCATENATE("Al",IF(D197&gt;1,VALUE(D197),""),IF(E197=0,"",CONCATENATE(" O",IF(E197&gt;1,VALUE(E197),""))),IF(F197=0,"",CONCATENATE("(OH)",IF(F197&gt;1,VALUE(F197),""))),IF(G197=0,"",CONCATENATE("(OH2)",IF(G197&gt;1,VALUE(G197),"")))),"]")</f>
        <v>[Al6 O2(OH)10(OH2)2]</v>
      </c>
      <c r="T197" s="5" t="str">
        <f aca="false">CONCATENATE("[",CONCATENATE("Al",IF(H197=0,"",CONCATENATE("O",IF(H197&gt;1,VALUE(H197),""))),CONCATENATE(IF((4-H197)&gt;0,"(OH)",""),IF((4-H197)&gt;1,VALUE(4-H197),""))),"]")</f>
        <v>[Al(OH)4]</v>
      </c>
      <c r="U197" s="5" t="str">
        <f aca="false">IF(B197&gt;0,IF(M197="","",CONCATENATE("[",IF(M197="","",CONCATENATE("Al",IF(D197&gt;1,VALUE(D197),""),IF(E197=0,"",CONCATENATE(" O",IF(E197&gt;1,VALUE(E197),""))),IF(F197=0,"",CONCATENATE("(OH)",IF(F197&gt;1,VALUE(F197),""))),IF(G197=0,"",CONCATENATE("(OH2)",IF(G197&gt;1,VALUE(G197),""))))),"]",IF(M197="","",IF(J197&gt;1,(CONCATENATE(VALUE(J197),"+")),"+")))),"")</f>
        <v/>
      </c>
    </row>
    <row r="198" s="4" customFormat="true" ht="14.05" hidden="false" customHeight="false" outlineLevel="0" collapsed="false">
      <c r="A198" s="5" t="n">
        <v>4</v>
      </c>
      <c r="B198" s="5" t="n">
        <v>0</v>
      </c>
      <c r="C198" s="5" t="n">
        <v>0</v>
      </c>
      <c r="D198" s="5" t="n">
        <v>6</v>
      </c>
      <c r="E198" s="5" t="n">
        <v>4</v>
      </c>
      <c r="F198" s="5" t="n">
        <v>6</v>
      </c>
      <c r="G198" s="5" t="n">
        <v>4</v>
      </c>
      <c r="H198" s="5" t="n">
        <v>0</v>
      </c>
      <c r="I198" s="5" t="n">
        <v>400</v>
      </c>
      <c r="J198" s="5" t="n">
        <v>4</v>
      </c>
      <c r="K198" s="6" t="n">
        <v>100</v>
      </c>
      <c r="L198" s="7" t="n">
        <v>100</v>
      </c>
      <c r="M198" s="5" t="str">
        <f aca="false">IF(K198="no cation","",IF(L198="","non-candidate",IF(J198&gt;1,"","Y")))</f>
        <v/>
      </c>
      <c r="N198" s="5" t="str">
        <f aca="false">IF(M198="","",IF(B198&gt;0,U198,CONCATENATE("[",IF(M198="","",CONCATENATE("Al",IF(C198+(D198*(1+(C198*3)))&gt;1,VALUE(C198+(D198*(1+(C198*3)))),""),CONCATENATE(IF((E198*(1+(C198*3)))+(C198*H198)&gt;0," O",""),IF((E198*(1+(C198*3)))+(C198*H198)&gt;1,VALUE((E198*(1+(C198*3)))+(C198*H198)),"")),IF(F198=0,"",CONCATENATE("(OH)",IF((F198*(1+(C198*3)))+(C198*(4-H198))&gt;1,VALUE((F198*(1+(C198*3)))+(C198*(4-H198))),""))),IF(G198=0,"",CONCATENATE("(OH2)",IF(G198&gt;1,VALUE(G198),""))))),"]",IF(M198="","",IF(J198&gt;1,(CONCATENATE(VALUE(J198),"+")),"+")))))</f>
        <v/>
      </c>
      <c r="O198" s="5" t="str">
        <f aca="false">IF(B198&gt;0,"",IF(C198=0,CONCATENATE("[",CONCATENATE("Al",IF(D198&gt;1,VALUE(D198),""),IF(E198=0,"",CONCATENATE(" O",IF(E198&gt;1,VALUE(E198),""))),IF(F198=0,"",CONCATENATE("(OH)",IF(F198&gt;1,VALUE(F198),""))),IF(G198=0,"",CONCATENATE("(OH2)",IF(G198&gt;1,VALUE(G198),"")))),"]",IF(J198&gt;1,(CONCATENATE(VALUE(J198),"+")),"+")),CONCATENATE("[",S198,IF(P198&gt;1,VALUE(P198),""),IF((D198*3)&gt;((E198*2)+F198),"+","")," ]",VALUE(4)," ",T198,IF(H198&gt;0,VALUE(H198+1),""),"-"," ")))</f>
        <v>[Al6 O4(OH)6(OH2)4]4+</v>
      </c>
      <c r="P198" s="5" t="str">
        <f aca="false">IF(C198&lt;1,"",(IF((3*D198)-(2*E198)-F198&gt;0, (3*D198)-(2*E198)-F198, 0)))</f>
        <v/>
      </c>
      <c r="Q198" s="5" t="str">
        <f aca="false">IF(C198&lt;1,"",(27*D198)+(16*(E198+F198+G198))+(F198+(G198*2)))</f>
        <v/>
      </c>
      <c r="R198" s="5" t="str">
        <f aca="false">IF(C198&lt;1,"",27+(16*(H198+(4-H198)))+(4-H198))</f>
        <v/>
      </c>
      <c r="S198" s="5" t="str">
        <f aca="false">CONCATENATE("[",CONCATENATE("Al",IF(D198&gt;1,VALUE(D198),""),IF(E198=0,"",CONCATENATE(" O",IF(E198&gt;1,VALUE(E198),""))),IF(F198=0,"",CONCATENATE("(OH)",IF(F198&gt;1,VALUE(F198),""))),IF(G198=0,"",CONCATENATE("(OH2)",IF(G198&gt;1,VALUE(G198),"")))),"]")</f>
        <v>[Al6 O4(OH)6(OH2)4]</v>
      </c>
      <c r="T198" s="5" t="str">
        <f aca="false">CONCATENATE("[",CONCATENATE("Al",IF(H198=0,"",CONCATENATE("O",IF(H198&gt;1,VALUE(H198),""))),CONCATENATE(IF((4-H198)&gt;0,"(OH)",""),IF((4-H198)&gt;1,VALUE(4-H198),""))),"]")</f>
        <v>[Al(OH)4]</v>
      </c>
      <c r="U198" s="5" t="str">
        <f aca="false">IF(B198&gt;0,IF(M198="","",CONCATENATE("[",IF(M198="","",CONCATENATE("Al",IF(D198&gt;1,VALUE(D198),""),IF(E198=0,"",CONCATENATE(" O",IF(E198&gt;1,VALUE(E198),""))),IF(F198=0,"",CONCATENATE("(OH)",IF(F198&gt;1,VALUE(F198),""))),IF(G198=0,"",CONCATENATE("(OH2)",IF(G198&gt;1,VALUE(G198),""))))),"]",IF(M198="","",IF(J198&gt;1,(CONCATENATE(VALUE(J198),"+")),"+")))),"")</f>
        <v/>
      </c>
    </row>
    <row r="199" s="4" customFormat="true" ht="14.05" hidden="false" customHeight="false" outlineLevel="0" collapsed="false">
      <c r="A199" s="3" t="n">
        <v>4</v>
      </c>
      <c r="B199" s="3" t="n">
        <v>0</v>
      </c>
      <c r="C199" s="5" t="n">
        <v>0</v>
      </c>
      <c r="D199" s="3" t="n">
        <v>6</v>
      </c>
      <c r="E199" s="3" t="n">
        <v>6</v>
      </c>
      <c r="F199" s="3" t="n">
        <v>2</v>
      </c>
      <c r="G199" s="3" t="n">
        <v>6</v>
      </c>
      <c r="H199" s="5" t="n">
        <v>0</v>
      </c>
      <c r="I199" s="5" t="n">
        <v>400</v>
      </c>
      <c r="J199" s="5" t="n">
        <v>4</v>
      </c>
      <c r="K199" s="6" t="n">
        <v>100</v>
      </c>
      <c r="L199" s="7" t="n">
        <v>100</v>
      </c>
      <c r="M199" s="5" t="str">
        <f aca="false">IF(K199="no cation","",IF(L199="","non-candidate",IF(J199&gt;1,"","Y")))</f>
        <v/>
      </c>
      <c r="N199" s="5" t="str">
        <f aca="false">IF(M199="","",IF(B199&gt;0,U199,CONCATENATE("[",IF(M199="","",CONCATENATE("Al",IF(C199+(D199*(1+(C199*3)))&gt;1,VALUE(C199+(D199*(1+(C199*3)))),""),CONCATENATE(IF((E199*(1+(C199*3)))+(C199*H199)&gt;0," O",""),IF((E199*(1+(C199*3)))+(C199*H199)&gt;1,VALUE((E199*(1+(C199*3)))+(C199*H199)),"")),IF(F199=0,"",CONCATENATE("(OH)",IF((F199*(1+(C199*3)))+(C199*(4-H199))&gt;1,VALUE((F199*(1+(C199*3)))+(C199*(4-H199))),""))),IF(G199=0,"",CONCATENATE("(OH2)",IF(G199&gt;1,VALUE(G199),""))))),"]",IF(M199="","",IF(J199&gt;1,(CONCATENATE(VALUE(J199),"+")),"+")))))</f>
        <v/>
      </c>
      <c r="O199" s="5" t="str">
        <f aca="false">IF(B199&gt;0,"",IF(C199=0,CONCATENATE("[",CONCATENATE("Al",IF(D199&gt;1,VALUE(D199),""),IF(E199=0,"",CONCATENATE(" O",IF(E199&gt;1,VALUE(E199),""))),IF(F199=0,"",CONCATENATE("(OH)",IF(F199&gt;1,VALUE(F199),""))),IF(G199=0,"",CONCATENATE("(OH2)",IF(G199&gt;1,VALUE(G199),"")))),"]",IF(J199&gt;1,(CONCATENATE(VALUE(J199),"+")),"+")),CONCATENATE("[",S199,IF(P199&gt;1,VALUE(P199),""),IF((D199*3)&gt;((E199*2)+F199),"+","")," ]",VALUE(4)," ",T199,IF(H199&gt;0,VALUE(H199+1),""),"-"," ")))</f>
        <v>[Al6 O6(OH)2(OH2)6]4+</v>
      </c>
      <c r="P199" s="5" t="str">
        <f aca="false">IF(C199&lt;1,"",(IF((3*D199)-(2*E199)-F199&gt;0, (3*D199)-(2*E199)-F199, 0)))</f>
        <v/>
      </c>
      <c r="Q199" s="5" t="str">
        <f aca="false">IF(C199&lt;1,"",(27*D199)+(16*(E199+F199+G199))+(F199+(G199*2)))</f>
        <v/>
      </c>
      <c r="R199" s="5" t="str">
        <f aca="false">IF(C199&lt;1,"",27+(16*(H199+(4-H199)))+(4-H199))</f>
        <v/>
      </c>
      <c r="S199" s="5" t="str">
        <f aca="false">CONCATENATE("[",CONCATENATE("Al",IF(D199&gt;1,VALUE(D199),""),IF(E199=0,"",CONCATENATE(" O",IF(E199&gt;1,VALUE(E199),""))),IF(F199=0,"",CONCATENATE("(OH)",IF(F199&gt;1,VALUE(F199),""))),IF(G199=0,"",CONCATENATE("(OH2)",IF(G199&gt;1,VALUE(G199),"")))),"]")</f>
        <v>[Al6 O6(OH)2(OH2)6]</v>
      </c>
      <c r="T199" s="5" t="str">
        <f aca="false">CONCATENATE("[",CONCATENATE("Al",IF(H199=0,"",CONCATENATE("O",IF(H199&gt;1,VALUE(H199),""))),CONCATENATE(IF((4-H199)&gt;0,"(OH)",""),IF((4-H199)&gt;1,VALUE(4-H199),""))),"]")</f>
        <v>[Al(OH)4]</v>
      </c>
      <c r="U199" s="5" t="str">
        <f aca="false">IF(B199&gt;0,IF(M199="","",CONCATENATE("[",IF(M199="","",CONCATENATE("Al",IF(D199&gt;1,VALUE(D199),""),IF(E199=0,"",CONCATENATE(" O",IF(E199&gt;1,VALUE(E199),""))),IF(F199=0,"",CONCATENATE("(OH)",IF(F199&gt;1,VALUE(F199),""))),IF(G199=0,"",CONCATENATE("(OH2)",IF(G199&gt;1,VALUE(G199),""))))),"]",IF(M199="","",IF(J199&gt;1,(CONCATENATE(VALUE(J199),"+")),"+")))),"")</f>
        <v/>
      </c>
    </row>
    <row r="200" s="4" customFormat="true" ht="14.05" hidden="false" customHeight="false" outlineLevel="0" collapsed="false">
      <c r="A200" s="5" t="n">
        <v>6</v>
      </c>
      <c r="B200" s="5" t="n">
        <v>0</v>
      </c>
      <c r="C200" s="5" t="n">
        <v>0</v>
      </c>
      <c r="D200" s="5" t="n">
        <v>6</v>
      </c>
      <c r="E200" s="5" t="n">
        <v>0</v>
      </c>
      <c r="F200" s="5" t="n">
        <v>12</v>
      </c>
      <c r="G200" s="5" t="n">
        <v>14</v>
      </c>
      <c r="H200" s="5" t="n">
        <v>0</v>
      </c>
      <c r="I200" s="5" t="n">
        <v>618</v>
      </c>
      <c r="J200" s="5" t="n">
        <v>6</v>
      </c>
      <c r="K200" s="6" t="n">
        <v>103</v>
      </c>
      <c r="L200" s="7" t="n">
        <v>103</v>
      </c>
      <c r="M200" s="5" t="str">
        <f aca="false">IF(K200="no cation","",IF(L200="","non-candidate",IF(J200&gt;1,"","Y")))</f>
        <v/>
      </c>
      <c r="N200" s="5" t="str">
        <f aca="false">IF(M200="","",IF(B200&gt;0,U200,CONCATENATE("[",IF(M200="","",CONCATENATE("Al",IF(C200+(D200*(1+(C200*3)))&gt;1,VALUE(C200+(D200*(1+(C200*3)))),""),CONCATENATE(IF((E200*(1+(C200*3)))+(C200*H200)&gt;0," O",""),IF((E200*(1+(C200*3)))+(C200*H200)&gt;1,VALUE((E200*(1+(C200*3)))+(C200*H200)),"")),IF(F200=0,"",CONCATENATE("(OH)",IF((F200*(1+(C200*3)))+(C200*(4-H200))&gt;1,VALUE((F200*(1+(C200*3)))+(C200*(4-H200))),""))),IF(G200=0,"",CONCATENATE("(OH2)",IF(G200&gt;1,VALUE(G200),""))))),"]",IF(M200="","",IF(J200&gt;1,(CONCATENATE(VALUE(J200),"+")),"+")))))</f>
        <v/>
      </c>
      <c r="O200" s="5" t="str">
        <f aca="false">IF(B200&gt;0,"",IF(C200=0,CONCATENATE("[",CONCATENATE("Al",IF(D200&gt;1,VALUE(D200),""),IF(E200=0,"",CONCATENATE(" O",IF(E200&gt;1,VALUE(E200),""))),IF(F200=0,"",CONCATENATE("(OH)",IF(F200&gt;1,VALUE(F200),""))),IF(G200=0,"",CONCATENATE("(OH2)",IF(G200&gt;1,VALUE(G200),"")))),"]",IF(J200&gt;1,(CONCATENATE(VALUE(J200),"+")),"+")),CONCATENATE("[",S200,IF(P200&gt;1,VALUE(P200),""),IF((D200*3)&gt;((E200*2)+F200),"+","")," ]",VALUE(4)," ",T200,IF(H200&gt;0,VALUE(H200+1),""),"-"," ")))</f>
        <v>[Al6(OH)12(OH2)14]6+</v>
      </c>
      <c r="P200" s="5" t="str">
        <f aca="false">IF(C200&lt;1,"",(IF((3*D200)-(2*E200)-F200&gt;0, (3*D200)-(2*E200)-F200, 0)))</f>
        <v/>
      </c>
      <c r="Q200" s="5" t="str">
        <f aca="false">IF(C200&lt;1,"",(27*D200)+(16*(E200+F200+G200))+(F200+(G200*2)))</f>
        <v/>
      </c>
      <c r="R200" s="5" t="str">
        <f aca="false">IF(C200&lt;1,"",27+(16*(H200+(4-H200)))+(4-H200))</f>
        <v/>
      </c>
      <c r="S200" s="5" t="str">
        <f aca="false">CONCATENATE("[",CONCATENATE("Al",IF(D200&gt;1,VALUE(D200),""),IF(E200=0,"",CONCATENATE(" O",IF(E200&gt;1,VALUE(E200),""))),IF(F200=0,"",CONCATENATE("(OH)",IF(F200&gt;1,VALUE(F200),""))),IF(G200=0,"",CONCATENATE("(OH2)",IF(G200&gt;1,VALUE(G200),"")))),"]")</f>
        <v>[Al6(OH)12(OH2)14]</v>
      </c>
      <c r="T200" s="5" t="str">
        <f aca="false">CONCATENATE("[",CONCATENATE("Al",IF(H200=0,"",CONCATENATE("O",IF(H200&gt;1,VALUE(H200),""))),CONCATENATE(IF((4-H200)&gt;0,"(OH)",""),IF((4-H200)&gt;1,VALUE(4-H200),""))),"]")</f>
        <v>[Al(OH)4]</v>
      </c>
      <c r="U200" s="5" t="str">
        <f aca="false">IF(B200&gt;0,IF(M200="","",CONCATENATE("[",IF(M200="","",CONCATENATE("Al",IF(D200&gt;1,VALUE(D200),""),IF(E200=0,"",CONCATENATE(" O",IF(E200&gt;1,VALUE(E200),""))),IF(F200=0,"",CONCATENATE("(OH)",IF(F200&gt;1,VALUE(F200),""))),IF(G200=0,"",CONCATENATE("(OH2)",IF(G200&gt;1,VALUE(G200),""))))),"]",IF(M200="","",IF(J200&gt;1,(CONCATENATE(VALUE(J200),"+")),"+")))),"")</f>
        <v/>
      </c>
    </row>
    <row r="201" s="4" customFormat="true" ht="14.05" hidden="false" customHeight="false" outlineLevel="0" collapsed="false">
      <c r="A201" s="5" t="n">
        <v>6</v>
      </c>
      <c r="B201" s="5" t="n">
        <v>0</v>
      </c>
      <c r="C201" s="5" t="n">
        <v>0</v>
      </c>
      <c r="D201" s="5" t="n">
        <v>6</v>
      </c>
      <c r="E201" s="5" t="n">
        <v>2</v>
      </c>
      <c r="F201" s="5" t="n">
        <v>8</v>
      </c>
      <c r="G201" s="5" t="n">
        <v>16</v>
      </c>
      <c r="H201" s="5" t="n">
        <v>0</v>
      </c>
      <c r="I201" s="5" t="n">
        <v>618</v>
      </c>
      <c r="J201" s="5" t="n">
        <v>6</v>
      </c>
      <c r="K201" s="6" t="n">
        <v>103</v>
      </c>
      <c r="L201" s="7" t="n">
        <v>103</v>
      </c>
      <c r="M201" s="5" t="str">
        <f aca="false">IF(K201="no cation","",IF(L201="","non-candidate",IF(J201&gt;1,"","Y")))</f>
        <v/>
      </c>
      <c r="N201" s="5" t="str">
        <f aca="false">IF(M201="","",IF(B201&gt;0,U201,CONCATENATE("[",IF(M201="","",CONCATENATE("Al",IF(C201+(D201*(1+(C201*3)))&gt;1,VALUE(C201+(D201*(1+(C201*3)))),""),CONCATENATE(IF((E201*(1+(C201*3)))+(C201*H201)&gt;0," O",""),IF((E201*(1+(C201*3)))+(C201*H201)&gt;1,VALUE((E201*(1+(C201*3)))+(C201*H201)),"")),IF(F201=0,"",CONCATENATE("(OH)",IF((F201*(1+(C201*3)))+(C201*(4-H201))&gt;1,VALUE((F201*(1+(C201*3)))+(C201*(4-H201))),""))),IF(G201=0,"",CONCATENATE("(OH2)",IF(G201&gt;1,VALUE(G201),""))))),"]",IF(M201="","",IF(J201&gt;1,(CONCATENATE(VALUE(J201),"+")),"+")))))</f>
        <v/>
      </c>
      <c r="O201" s="5" t="str">
        <f aca="false">IF(B201&gt;0,"",IF(C201=0,CONCATENATE("[",CONCATENATE("Al",IF(D201&gt;1,VALUE(D201),""),IF(E201=0,"",CONCATENATE(" O",IF(E201&gt;1,VALUE(E201),""))),IF(F201=0,"",CONCATENATE("(OH)",IF(F201&gt;1,VALUE(F201),""))),IF(G201=0,"",CONCATENATE("(OH2)",IF(G201&gt;1,VALUE(G201),"")))),"]",IF(J201&gt;1,(CONCATENATE(VALUE(J201),"+")),"+")),CONCATENATE("[",S201,IF(P201&gt;1,VALUE(P201),""),IF((D201*3)&gt;((E201*2)+F201),"+","")," ]",VALUE(4)," ",T201,IF(H201&gt;0,VALUE(H201+1),""),"-"," ")))</f>
        <v>[Al6 O2(OH)8(OH2)16]6+</v>
      </c>
      <c r="P201" s="5" t="str">
        <f aca="false">IF(C201&lt;1,"",(IF((3*D201)-(2*E201)-F201&gt;0, (3*D201)-(2*E201)-F201, 0)))</f>
        <v/>
      </c>
      <c r="Q201" s="5" t="str">
        <f aca="false">IF(C201&lt;1,"",(27*D201)+(16*(E201+F201+G201))+(F201+(G201*2)))</f>
        <v/>
      </c>
      <c r="R201" s="5" t="str">
        <f aca="false">IF(C201&lt;1,"",27+(16*(H201+(4-H201)))+(4-H201))</f>
        <v/>
      </c>
      <c r="S201" s="5" t="str">
        <f aca="false">CONCATENATE("[",CONCATENATE("Al",IF(D201&gt;1,VALUE(D201),""),IF(E201=0,"",CONCATENATE(" O",IF(E201&gt;1,VALUE(E201),""))),IF(F201=0,"",CONCATENATE("(OH)",IF(F201&gt;1,VALUE(F201),""))),IF(G201=0,"",CONCATENATE("(OH2)",IF(G201&gt;1,VALUE(G201),"")))),"]")</f>
        <v>[Al6 O2(OH)8(OH2)16]</v>
      </c>
      <c r="T201" s="5" t="str">
        <f aca="false">CONCATENATE("[",CONCATENATE("Al",IF(H201=0,"",CONCATENATE("O",IF(H201&gt;1,VALUE(H201),""))),CONCATENATE(IF((4-H201)&gt;0,"(OH)",""),IF((4-H201)&gt;1,VALUE(4-H201),""))),"]")</f>
        <v>[Al(OH)4]</v>
      </c>
      <c r="U201" s="5" t="str">
        <f aca="false">IF(B201&gt;0,IF(M201="","",CONCATENATE("[",IF(M201="","",CONCATENATE("Al",IF(D201&gt;1,VALUE(D201),""),IF(E201=0,"",CONCATENATE(" O",IF(E201&gt;1,VALUE(E201),""))),IF(F201=0,"",CONCATENATE("(OH)",IF(F201&gt;1,VALUE(F201),""))),IF(G201=0,"",CONCATENATE("(OH2)",IF(G201&gt;1,VALUE(G201),""))))),"]",IF(M201="","",IF(J201&gt;1,(CONCATENATE(VALUE(J201),"+")),"+")))),"")</f>
        <v/>
      </c>
    </row>
    <row r="202" s="4" customFormat="true" ht="14.05" hidden="false" customHeight="false" outlineLevel="0" collapsed="false">
      <c r="A202" s="5" t="n">
        <v>6</v>
      </c>
      <c r="B202" s="5" t="n">
        <v>0</v>
      </c>
      <c r="C202" s="5" t="n">
        <v>0</v>
      </c>
      <c r="D202" s="5" t="n">
        <v>6</v>
      </c>
      <c r="E202" s="5" t="n">
        <v>4</v>
      </c>
      <c r="F202" s="5" t="n">
        <v>4</v>
      </c>
      <c r="G202" s="5" t="n">
        <v>18</v>
      </c>
      <c r="H202" s="5" t="n">
        <v>0</v>
      </c>
      <c r="I202" s="5" t="n">
        <v>618</v>
      </c>
      <c r="J202" s="5" t="n">
        <v>6</v>
      </c>
      <c r="K202" s="6" t="n">
        <v>103</v>
      </c>
      <c r="L202" s="7" t="n">
        <v>103</v>
      </c>
      <c r="M202" s="5" t="str">
        <f aca="false">IF(K202="no cation","",IF(L202="","non-candidate",IF(J202&gt;1,"","Y")))</f>
        <v/>
      </c>
      <c r="N202" s="5" t="str">
        <f aca="false">IF(M202="","",IF(B202&gt;0,U202,CONCATENATE("[",IF(M202="","",CONCATENATE("Al",IF(C202+(D202*(1+(C202*3)))&gt;1,VALUE(C202+(D202*(1+(C202*3)))),""),CONCATENATE(IF((E202*(1+(C202*3)))+(C202*H202)&gt;0," O",""),IF((E202*(1+(C202*3)))+(C202*H202)&gt;1,VALUE((E202*(1+(C202*3)))+(C202*H202)),"")),IF(F202=0,"",CONCATENATE("(OH)",IF((F202*(1+(C202*3)))+(C202*(4-H202))&gt;1,VALUE((F202*(1+(C202*3)))+(C202*(4-H202))),""))),IF(G202=0,"",CONCATENATE("(OH2)",IF(G202&gt;1,VALUE(G202),""))))),"]",IF(M202="","",IF(J202&gt;1,(CONCATENATE(VALUE(J202),"+")),"+")))))</f>
        <v/>
      </c>
      <c r="O202" s="5" t="str">
        <f aca="false">IF(B202&gt;0,"",IF(C202=0,CONCATENATE("[",CONCATENATE("Al",IF(D202&gt;1,VALUE(D202),""),IF(E202=0,"",CONCATENATE(" O",IF(E202&gt;1,VALUE(E202),""))),IF(F202=0,"",CONCATENATE("(OH)",IF(F202&gt;1,VALUE(F202),""))),IF(G202=0,"",CONCATENATE("(OH2)",IF(G202&gt;1,VALUE(G202),"")))),"]",IF(J202&gt;1,(CONCATENATE(VALUE(J202),"+")),"+")),CONCATENATE("[",S202,IF(P202&gt;1,VALUE(P202),""),IF((D202*3)&gt;((E202*2)+F202),"+","")," ]",VALUE(4)," ",T202,IF(H202&gt;0,VALUE(H202+1),""),"-"," ")))</f>
        <v>[Al6 O4(OH)4(OH2)18]6+</v>
      </c>
      <c r="P202" s="5" t="str">
        <f aca="false">IF(C202&lt;1,"",(IF((3*D202)-(2*E202)-F202&gt;0, (3*D202)-(2*E202)-F202, 0)))</f>
        <v/>
      </c>
      <c r="Q202" s="5" t="str">
        <f aca="false">IF(C202&lt;1,"",(27*D202)+(16*(E202+F202+G202))+(F202+(G202*2)))</f>
        <v/>
      </c>
      <c r="R202" s="5" t="str">
        <f aca="false">IF(C202&lt;1,"",27+(16*(H202+(4-H202)))+(4-H202))</f>
        <v/>
      </c>
      <c r="S202" s="5" t="str">
        <f aca="false">CONCATENATE("[",CONCATENATE("Al",IF(D202&gt;1,VALUE(D202),""),IF(E202=0,"",CONCATENATE(" O",IF(E202&gt;1,VALUE(E202),""))),IF(F202=0,"",CONCATENATE("(OH)",IF(F202&gt;1,VALUE(F202),""))),IF(G202=0,"",CONCATENATE("(OH2)",IF(G202&gt;1,VALUE(G202),"")))),"]")</f>
        <v>[Al6 O4(OH)4(OH2)18]</v>
      </c>
      <c r="T202" s="5" t="str">
        <f aca="false">CONCATENATE("[",CONCATENATE("Al",IF(H202=0,"",CONCATENATE("O",IF(H202&gt;1,VALUE(H202),""))),CONCATENATE(IF((4-H202)&gt;0,"(OH)",""),IF((4-H202)&gt;1,VALUE(4-H202),""))),"]")</f>
        <v>[Al(OH)4]</v>
      </c>
      <c r="U202" s="5" t="str">
        <f aca="false">IF(B202&gt;0,IF(M202="","",CONCATENATE("[",IF(M202="","",CONCATENATE("Al",IF(D202&gt;1,VALUE(D202),""),IF(E202=0,"",CONCATENATE(" O",IF(E202&gt;1,VALUE(E202),""))),IF(F202=0,"",CONCATENATE("(OH)",IF(F202&gt;1,VALUE(F202),""))),IF(G202=0,"",CONCATENATE("(OH2)",IF(G202&gt;1,VALUE(G202),""))))),"]",IF(M202="","",IF(J202&gt;1,(CONCATENATE(VALUE(J202),"+")),"+")))),"")</f>
        <v/>
      </c>
    </row>
    <row r="203" s="4" customFormat="true" ht="14.05" hidden="false" customHeight="false" outlineLevel="0" collapsed="false">
      <c r="A203" s="5" t="n">
        <v>6</v>
      </c>
      <c r="B203" s="5" t="n">
        <v>0</v>
      </c>
      <c r="C203" s="5" t="n">
        <v>0</v>
      </c>
      <c r="D203" s="5" t="n">
        <v>6</v>
      </c>
      <c r="E203" s="5" t="n">
        <v>6</v>
      </c>
      <c r="F203" s="5" t="n">
        <v>0</v>
      </c>
      <c r="G203" s="5" t="n">
        <v>20</v>
      </c>
      <c r="H203" s="5" t="n">
        <v>0</v>
      </c>
      <c r="I203" s="5" t="n">
        <v>618</v>
      </c>
      <c r="J203" s="5" t="n">
        <v>6</v>
      </c>
      <c r="K203" s="6" t="n">
        <v>103</v>
      </c>
      <c r="L203" s="7" t="n">
        <v>103</v>
      </c>
      <c r="M203" s="5" t="str">
        <f aca="false">IF(K203="no cation","",IF(L203="","non-candidate",IF(J203&gt;1,"","Y")))</f>
        <v/>
      </c>
      <c r="N203" s="5" t="str">
        <f aca="false">IF(M203="","",IF(B203&gt;0,U203,CONCATENATE("[",IF(M203="","",CONCATENATE("Al",IF(C203+(D203*(1+(C203*3)))&gt;1,VALUE(C203+(D203*(1+(C203*3)))),""),CONCATENATE(IF((E203*(1+(C203*3)))+(C203*H203)&gt;0," O",""),IF((E203*(1+(C203*3)))+(C203*H203)&gt;1,VALUE((E203*(1+(C203*3)))+(C203*H203)),"")),IF(F203=0,"",CONCATENATE("(OH)",IF((F203*(1+(C203*3)))+(C203*(4-H203))&gt;1,VALUE((F203*(1+(C203*3)))+(C203*(4-H203))),""))),IF(G203=0,"",CONCATENATE("(OH2)",IF(G203&gt;1,VALUE(G203),""))))),"]",IF(M203="","",IF(J203&gt;1,(CONCATENATE(VALUE(J203),"+")),"+")))))</f>
        <v/>
      </c>
      <c r="O203" s="5" t="str">
        <f aca="false">IF(B203&gt;0,"",IF(C203=0,CONCATENATE("[",CONCATENATE("Al",IF(D203&gt;1,VALUE(D203),""),IF(E203=0,"",CONCATENATE(" O",IF(E203&gt;1,VALUE(E203),""))),IF(F203=0,"",CONCATENATE("(OH)",IF(F203&gt;1,VALUE(F203),""))),IF(G203=0,"",CONCATENATE("(OH2)",IF(G203&gt;1,VALUE(G203),"")))),"]",IF(J203&gt;1,(CONCATENATE(VALUE(J203),"+")),"+")),CONCATENATE("[",S203,IF(P203&gt;1,VALUE(P203),""),IF((D203*3)&gt;((E203*2)+F203),"+","")," ]",VALUE(4)," ",T203,IF(H203&gt;0,VALUE(H203+1),""),"-"," ")))</f>
        <v>[Al6 O6(OH2)20]6+</v>
      </c>
      <c r="P203" s="5" t="str">
        <f aca="false">IF(C203&lt;1,"",(IF((3*D203)-(2*E203)-F203&gt;0, (3*D203)-(2*E203)-F203, 0)))</f>
        <v/>
      </c>
      <c r="Q203" s="5" t="str">
        <f aca="false">IF(C203&lt;1,"",(27*D203)+(16*(E203+F203+G203))+(F203+(G203*2)))</f>
        <v/>
      </c>
      <c r="R203" s="5" t="str">
        <f aca="false">IF(C203&lt;1,"",27+(16*(H203+(4-H203)))+(4-H203))</f>
        <v/>
      </c>
      <c r="S203" s="5" t="str">
        <f aca="false">CONCATENATE("[",CONCATENATE("Al",IF(D203&gt;1,VALUE(D203),""),IF(E203=0,"",CONCATENATE(" O",IF(E203&gt;1,VALUE(E203),""))),IF(F203=0,"",CONCATENATE("(OH)",IF(F203&gt;1,VALUE(F203),""))),IF(G203=0,"",CONCATENATE("(OH2)",IF(G203&gt;1,VALUE(G203),"")))),"]")</f>
        <v>[Al6 O6(OH2)20]</v>
      </c>
      <c r="T203" s="5" t="str">
        <f aca="false">CONCATENATE("[",CONCATENATE("Al",IF(H203=0,"",CONCATENATE("O",IF(H203&gt;1,VALUE(H203),""))),CONCATENATE(IF((4-H203)&gt;0,"(OH)",""),IF((4-H203)&gt;1,VALUE(4-H203),""))),"]")</f>
        <v>[Al(OH)4]</v>
      </c>
      <c r="U203" s="5" t="str">
        <f aca="false">IF(B203&gt;0,IF(M203="","",CONCATENATE("[",IF(M203="","",CONCATENATE("Al",IF(D203&gt;1,VALUE(D203),""),IF(E203=0,"",CONCATENATE(" O",IF(E203&gt;1,VALUE(E203),""))),IF(F203=0,"",CONCATENATE("(OH)",IF(F203&gt;1,VALUE(F203),""))),IF(G203=0,"",CONCATENATE("(OH2)",IF(G203&gt;1,VALUE(G203),""))))),"]",IF(M203="","",IF(J203&gt;1,(CONCATENATE(VALUE(J203),"+")),"+")))),"")</f>
        <v/>
      </c>
    </row>
    <row r="204" s="4" customFormat="true" ht="14.05" hidden="false" customHeight="false" outlineLevel="0" collapsed="false">
      <c r="A204" s="5" t="n">
        <v>6</v>
      </c>
      <c r="B204" s="5" t="n">
        <v>0</v>
      </c>
      <c r="C204" s="5" t="n">
        <v>0</v>
      </c>
      <c r="D204" s="5" t="n">
        <v>5</v>
      </c>
      <c r="E204" s="5" t="n">
        <v>0</v>
      </c>
      <c r="F204" s="5" t="n">
        <v>10</v>
      </c>
      <c r="G204" s="5" t="n">
        <v>12</v>
      </c>
      <c r="H204" s="5" t="n">
        <v>0</v>
      </c>
      <c r="I204" s="5" t="n">
        <v>521</v>
      </c>
      <c r="J204" s="5" t="n">
        <v>5</v>
      </c>
      <c r="K204" s="6" t="n">
        <v>104.2</v>
      </c>
      <c r="L204" s="7" t="n">
        <v>104.2</v>
      </c>
      <c r="M204" s="5" t="str">
        <f aca="false">IF(K204="no cation","",IF(L204="","non-candidate",IF(J204&gt;1,"","Y")))</f>
        <v/>
      </c>
      <c r="N204" s="5" t="str">
        <f aca="false">IF(M204="","",IF(B204&gt;0,U204,CONCATENATE("[",IF(M204="","",CONCATENATE("Al",IF(C204+(D204*(1+(C204*3)))&gt;1,VALUE(C204+(D204*(1+(C204*3)))),""),CONCATENATE(IF((E204*(1+(C204*3)))+(C204*H204)&gt;0," O",""),IF((E204*(1+(C204*3)))+(C204*H204)&gt;1,VALUE((E204*(1+(C204*3)))+(C204*H204)),"")),IF(F204=0,"",CONCATENATE("(OH)",IF((F204*(1+(C204*3)))+(C204*(4-H204))&gt;1,VALUE((F204*(1+(C204*3)))+(C204*(4-H204))),""))),IF(G204=0,"",CONCATENATE("(OH2)",IF(G204&gt;1,VALUE(G204),""))))),"]",IF(M204="","",IF(J204&gt;1,(CONCATENATE(VALUE(J204),"+")),"+")))))</f>
        <v/>
      </c>
      <c r="O204" s="5" t="str">
        <f aca="false">IF(B204&gt;0,"",IF(C204=0,CONCATENATE("[",CONCATENATE("Al",IF(D204&gt;1,VALUE(D204),""),IF(E204=0,"",CONCATENATE(" O",IF(E204&gt;1,VALUE(E204),""))),IF(F204=0,"",CONCATENATE("(OH)",IF(F204&gt;1,VALUE(F204),""))),IF(G204=0,"",CONCATENATE("(OH2)",IF(G204&gt;1,VALUE(G204),"")))),"]",IF(J204&gt;1,(CONCATENATE(VALUE(J204),"+")),"+")),CONCATENATE("[",S204,IF(P204&gt;1,VALUE(P204),""),IF((D204*3)&gt;((E204*2)+F204),"+","")," ]",VALUE(4)," ",T204,IF(H204&gt;0,VALUE(H204+1),""),"-"," ")))</f>
        <v>[Al5(OH)10(OH2)12]5+</v>
      </c>
      <c r="P204" s="5" t="str">
        <f aca="false">IF(C204&lt;1,"",(IF((3*D204)-(2*E204)-F204&gt;0, (3*D204)-(2*E204)-F204, 0)))</f>
        <v/>
      </c>
      <c r="Q204" s="5" t="str">
        <f aca="false">IF(C204&lt;1,"",(27*D204)+(16*(E204+F204+G204))+(F204+(G204*2)))</f>
        <v/>
      </c>
      <c r="R204" s="5" t="str">
        <f aca="false">IF(C204&lt;1,"",27+(16*(H204+(4-H204)))+(4-H204))</f>
        <v/>
      </c>
      <c r="S204" s="5" t="str">
        <f aca="false">CONCATENATE("[",CONCATENATE("Al",IF(D204&gt;1,VALUE(D204),""),IF(E204=0,"",CONCATENATE(" O",IF(E204&gt;1,VALUE(E204),""))),IF(F204=0,"",CONCATENATE("(OH)",IF(F204&gt;1,VALUE(F204),""))),IF(G204=0,"",CONCATENATE("(OH2)",IF(G204&gt;1,VALUE(G204),"")))),"]")</f>
        <v>[Al5(OH)10(OH2)12]</v>
      </c>
      <c r="T204" s="5" t="str">
        <f aca="false">CONCATENATE("[",CONCATENATE("Al",IF(H204=0,"",CONCATENATE("O",IF(H204&gt;1,VALUE(H204),""))),CONCATENATE(IF((4-H204)&gt;0,"(OH)",""),IF((4-H204)&gt;1,VALUE(4-H204),""))),"]")</f>
        <v>[Al(OH)4]</v>
      </c>
      <c r="U204" s="5" t="str">
        <f aca="false">IF(B204&gt;0,IF(M204="","",CONCATENATE("[",IF(M204="","",CONCATENATE("Al",IF(D204&gt;1,VALUE(D204),""),IF(E204=0,"",CONCATENATE(" O",IF(E204&gt;1,VALUE(E204),""))),IF(F204=0,"",CONCATENATE("(OH)",IF(F204&gt;1,VALUE(F204),""))),IF(G204=0,"",CONCATENATE("(OH2)",IF(G204&gt;1,VALUE(G204),""))))),"]",IF(M204="","",IF(J204&gt;1,(CONCATENATE(VALUE(J204),"+")),"+")))),"")</f>
        <v/>
      </c>
    </row>
    <row r="205" s="4" customFormat="true" ht="14.05" hidden="false" customHeight="false" outlineLevel="0" collapsed="false">
      <c r="A205" s="5" t="n">
        <v>6</v>
      </c>
      <c r="B205" s="5" t="n">
        <v>0</v>
      </c>
      <c r="C205" s="5" t="n">
        <v>0</v>
      </c>
      <c r="D205" s="5" t="n">
        <v>5</v>
      </c>
      <c r="E205" s="5" t="n">
        <v>2</v>
      </c>
      <c r="F205" s="5" t="n">
        <v>6</v>
      </c>
      <c r="G205" s="5" t="n">
        <v>14</v>
      </c>
      <c r="H205" s="5" t="n">
        <v>0</v>
      </c>
      <c r="I205" s="5" t="n">
        <v>521</v>
      </c>
      <c r="J205" s="5" t="n">
        <v>5</v>
      </c>
      <c r="K205" s="6" t="n">
        <v>104.2</v>
      </c>
      <c r="L205" s="7" t="n">
        <v>104.2</v>
      </c>
      <c r="M205" s="5" t="str">
        <f aca="false">IF(K205="no cation","",IF(L205="","non-candidate",IF(J205&gt;1,"","Y")))</f>
        <v/>
      </c>
      <c r="N205" s="5" t="str">
        <f aca="false">IF(M205="","",IF(B205&gt;0,U205,CONCATENATE("[",IF(M205="","",CONCATENATE("Al",IF(C205+(D205*(1+(C205*3)))&gt;1,VALUE(C205+(D205*(1+(C205*3)))),""),CONCATENATE(IF((E205*(1+(C205*3)))+(C205*H205)&gt;0," O",""),IF((E205*(1+(C205*3)))+(C205*H205)&gt;1,VALUE((E205*(1+(C205*3)))+(C205*H205)),"")),IF(F205=0,"",CONCATENATE("(OH)",IF((F205*(1+(C205*3)))+(C205*(4-H205))&gt;1,VALUE((F205*(1+(C205*3)))+(C205*(4-H205))),""))),IF(G205=0,"",CONCATENATE("(OH2)",IF(G205&gt;1,VALUE(G205),""))))),"]",IF(M205="","",IF(J205&gt;1,(CONCATENATE(VALUE(J205),"+")),"+")))))</f>
        <v/>
      </c>
      <c r="O205" s="5" t="str">
        <f aca="false">IF(B205&gt;0,"",IF(C205=0,CONCATENATE("[",CONCATENATE("Al",IF(D205&gt;1,VALUE(D205),""),IF(E205=0,"",CONCATENATE(" O",IF(E205&gt;1,VALUE(E205),""))),IF(F205=0,"",CONCATENATE("(OH)",IF(F205&gt;1,VALUE(F205),""))),IF(G205=0,"",CONCATENATE("(OH2)",IF(G205&gt;1,VALUE(G205),"")))),"]",IF(J205&gt;1,(CONCATENATE(VALUE(J205),"+")),"+")),CONCATENATE("[",S205,IF(P205&gt;1,VALUE(P205),""),IF((D205*3)&gt;((E205*2)+F205),"+","")," ]",VALUE(4)," ",T205,IF(H205&gt;0,VALUE(H205+1),""),"-"," ")))</f>
        <v>[Al5 O2(OH)6(OH2)14]5+</v>
      </c>
      <c r="P205" s="5" t="str">
        <f aca="false">IF(C205&lt;1,"",(IF((3*D205)-(2*E205)-F205&gt;0, (3*D205)-(2*E205)-F205, 0)))</f>
        <v/>
      </c>
      <c r="Q205" s="5" t="str">
        <f aca="false">IF(C205&lt;1,"",(27*D205)+(16*(E205+F205+G205))+(F205+(G205*2)))</f>
        <v/>
      </c>
      <c r="R205" s="5" t="str">
        <f aca="false">IF(C205&lt;1,"",27+(16*(H205+(4-H205)))+(4-H205))</f>
        <v/>
      </c>
      <c r="S205" s="5" t="str">
        <f aca="false">CONCATENATE("[",CONCATENATE("Al",IF(D205&gt;1,VALUE(D205),""),IF(E205=0,"",CONCATENATE(" O",IF(E205&gt;1,VALUE(E205),""))),IF(F205=0,"",CONCATENATE("(OH)",IF(F205&gt;1,VALUE(F205),""))),IF(G205=0,"",CONCATENATE("(OH2)",IF(G205&gt;1,VALUE(G205),"")))),"]")</f>
        <v>[Al5 O2(OH)6(OH2)14]</v>
      </c>
      <c r="T205" s="5" t="str">
        <f aca="false">CONCATENATE("[",CONCATENATE("Al",IF(H205=0,"",CONCATENATE("O",IF(H205&gt;1,VALUE(H205),""))),CONCATENATE(IF((4-H205)&gt;0,"(OH)",""),IF((4-H205)&gt;1,VALUE(4-H205),""))),"]")</f>
        <v>[Al(OH)4]</v>
      </c>
      <c r="U205" s="5" t="str">
        <f aca="false">IF(B205&gt;0,IF(M205="","",CONCATENATE("[",IF(M205="","",CONCATENATE("Al",IF(D205&gt;1,VALUE(D205),""),IF(E205=0,"",CONCATENATE(" O",IF(E205&gt;1,VALUE(E205),""))),IF(F205=0,"",CONCATENATE("(OH)",IF(F205&gt;1,VALUE(F205),""))),IF(G205=0,"",CONCATENATE("(OH2)",IF(G205&gt;1,VALUE(G205),""))))),"]",IF(M205="","",IF(J205&gt;1,(CONCATENATE(VALUE(J205),"+")),"+")))),"")</f>
        <v/>
      </c>
    </row>
    <row r="206" s="4" customFormat="true" ht="14.05" hidden="false" customHeight="false" outlineLevel="0" collapsed="false">
      <c r="A206" s="5" t="n">
        <v>6</v>
      </c>
      <c r="B206" s="5" t="n">
        <v>0</v>
      </c>
      <c r="C206" s="5" t="n">
        <v>0</v>
      </c>
      <c r="D206" s="5" t="n">
        <v>5</v>
      </c>
      <c r="E206" s="5" t="n">
        <v>4</v>
      </c>
      <c r="F206" s="5" t="n">
        <v>2</v>
      </c>
      <c r="G206" s="5" t="n">
        <v>16</v>
      </c>
      <c r="H206" s="5" t="n">
        <v>0</v>
      </c>
      <c r="I206" s="5" t="n">
        <v>521</v>
      </c>
      <c r="J206" s="5" t="n">
        <v>5</v>
      </c>
      <c r="K206" s="6" t="n">
        <v>104.2</v>
      </c>
      <c r="L206" s="7" t="n">
        <v>104.2</v>
      </c>
      <c r="M206" s="5" t="str">
        <f aca="false">IF(K206="no cation","",IF(L206="","non-candidate",IF(J206&gt;1,"","Y")))</f>
        <v/>
      </c>
      <c r="N206" s="5" t="str">
        <f aca="false">IF(M206="","",IF(B206&gt;0,U206,CONCATENATE("[",IF(M206="","",CONCATENATE("Al",IF(C206+(D206*(1+(C206*3)))&gt;1,VALUE(C206+(D206*(1+(C206*3)))),""),CONCATENATE(IF((E206*(1+(C206*3)))+(C206*H206)&gt;0," O",""),IF((E206*(1+(C206*3)))+(C206*H206)&gt;1,VALUE((E206*(1+(C206*3)))+(C206*H206)),"")),IF(F206=0,"",CONCATENATE("(OH)",IF((F206*(1+(C206*3)))+(C206*(4-H206))&gt;1,VALUE((F206*(1+(C206*3)))+(C206*(4-H206))),""))),IF(G206=0,"",CONCATENATE("(OH2)",IF(G206&gt;1,VALUE(G206),""))))),"]",IF(M206="","",IF(J206&gt;1,(CONCATENATE(VALUE(J206),"+")),"+")))))</f>
        <v/>
      </c>
      <c r="O206" s="5" t="str">
        <f aca="false">IF(B206&gt;0,"",IF(C206=0,CONCATENATE("[",CONCATENATE("Al",IF(D206&gt;1,VALUE(D206),""),IF(E206=0,"",CONCATENATE(" O",IF(E206&gt;1,VALUE(E206),""))),IF(F206=0,"",CONCATENATE("(OH)",IF(F206&gt;1,VALUE(F206),""))),IF(G206=0,"",CONCATENATE("(OH2)",IF(G206&gt;1,VALUE(G206),"")))),"]",IF(J206&gt;1,(CONCATENATE(VALUE(J206),"+")),"+")),CONCATENATE("[",S206,IF(P206&gt;1,VALUE(P206),""),IF((D206*3)&gt;((E206*2)+F206),"+","")," ]",VALUE(4)," ",T206,IF(H206&gt;0,VALUE(H206+1),""),"-"," ")))</f>
        <v>[Al5 O4(OH)2(OH2)16]5+</v>
      </c>
      <c r="P206" s="5" t="str">
        <f aca="false">IF(C206&lt;1,"",(IF((3*D206)-(2*E206)-F206&gt;0, (3*D206)-(2*E206)-F206, 0)))</f>
        <v/>
      </c>
      <c r="Q206" s="5" t="str">
        <f aca="false">IF(C206&lt;1,"",(27*D206)+(16*(E206+F206+G206))+(F206+(G206*2)))</f>
        <v/>
      </c>
      <c r="R206" s="5" t="str">
        <f aca="false">IF(C206&lt;1,"",27+(16*(H206+(4-H206)))+(4-H206))</f>
        <v/>
      </c>
      <c r="S206" s="5" t="str">
        <f aca="false">CONCATENATE("[",CONCATENATE("Al",IF(D206&gt;1,VALUE(D206),""),IF(E206=0,"",CONCATENATE(" O",IF(E206&gt;1,VALUE(E206),""))),IF(F206=0,"",CONCATENATE("(OH)",IF(F206&gt;1,VALUE(F206),""))),IF(G206=0,"",CONCATENATE("(OH2)",IF(G206&gt;1,VALUE(G206),"")))),"]")</f>
        <v>[Al5 O4(OH)2(OH2)16]</v>
      </c>
      <c r="T206" s="5" t="str">
        <f aca="false">CONCATENATE("[",CONCATENATE("Al",IF(H206=0,"",CONCATENATE("O",IF(H206&gt;1,VALUE(H206),""))),CONCATENATE(IF((4-H206)&gt;0,"(OH)",""),IF((4-H206)&gt;1,VALUE(4-H206),""))),"]")</f>
        <v>[Al(OH)4]</v>
      </c>
      <c r="U206" s="5" t="str">
        <f aca="false">IF(B206&gt;0,IF(M206="","",CONCATENATE("[",IF(M206="","",CONCATENATE("Al",IF(D206&gt;1,VALUE(D206),""),IF(E206=0,"",CONCATENATE(" O",IF(E206&gt;1,VALUE(E206),""))),IF(F206=0,"",CONCATENATE("(OH)",IF(F206&gt;1,VALUE(F206),""))),IF(G206=0,"",CONCATENATE("(OH2)",IF(G206&gt;1,VALUE(G206),""))))),"]",IF(M206="","",IF(J206&gt;1,(CONCATENATE(VALUE(J206),"+")),"+")))),"")</f>
        <v/>
      </c>
    </row>
    <row r="207" s="4" customFormat="true" ht="14.05" hidden="false" customHeight="false" outlineLevel="0" collapsed="false">
      <c r="A207" s="5" t="n">
        <v>6</v>
      </c>
      <c r="B207" s="5" t="n">
        <v>0</v>
      </c>
      <c r="C207" s="5" t="n">
        <v>0</v>
      </c>
      <c r="D207" s="5" t="n">
        <v>4</v>
      </c>
      <c r="E207" s="5" t="n">
        <v>0</v>
      </c>
      <c r="F207" s="5" t="n">
        <v>8</v>
      </c>
      <c r="G207" s="5" t="n">
        <v>10</v>
      </c>
      <c r="H207" s="5" t="n">
        <v>0</v>
      </c>
      <c r="I207" s="5" t="n">
        <v>424</v>
      </c>
      <c r="J207" s="5" t="n">
        <v>4</v>
      </c>
      <c r="K207" s="6" t="n">
        <v>106</v>
      </c>
      <c r="L207" s="7" t="n">
        <v>106</v>
      </c>
      <c r="M207" s="5" t="str">
        <f aca="false">IF(K207="no cation","",IF(L207="","non-candidate",IF(J207&gt;1,"","Y")))</f>
        <v/>
      </c>
      <c r="N207" s="5" t="str">
        <f aca="false">IF(M207="","",IF(B207&gt;0,U207,CONCATENATE("[",IF(M207="","",CONCATENATE("Al",IF(C207+(D207*(1+(C207*3)))&gt;1,VALUE(C207+(D207*(1+(C207*3)))),""),CONCATENATE(IF((E207*(1+(C207*3)))+(C207*H207)&gt;0," O",""),IF((E207*(1+(C207*3)))+(C207*H207)&gt;1,VALUE((E207*(1+(C207*3)))+(C207*H207)),"")),IF(F207=0,"",CONCATENATE("(OH)",IF((F207*(1+(C207*3)))+(C207*(4-H207))&gt;1,VALUE((F207*(1+(C207*3)))+(C207*(4-H207))),""))),IF(G207=0,"",CONCATENATE("(OH2)",IF(G207&gt;1,VALUE(G207),""))))),"]",IF(M207="","",IF(J207&gt;1,(CONCATENATE(VALUE(J207),"+")),"+")))))</f>
        <v/>
      </c>
      <c r="O207" s="5" t="str">
        <f aca="false">IF(B207&gt;0,"",IF(C207=0,CONCATENATE("[",CONCATENATE("Al",IF(D207&gt;1,VALUE(D207),""),IF(E207=0,"",CONCATENATE(" O",IF(E207&gt;1,VALUE(E207),""))),IF(F207=0,"",CONCATENATE("(OH)",IF(F207&gt;1,VALUE(F207),""))),IF(G207=0,"",CONCATENATE("(OH2)",IF(G207&gt;1,VALUE(G207),"")))),"]",IF(J207&gt;1,(CONCATENATE(VALUE(J207),"+")),"+")),CONCATENATE("[",S207,IF(P207&gt;1,VALUE(P207),""),IF((D207*3)&gt;((E207*2)+F207),"+","")," ]",VALUE(4)," ",T207,IF(H207&gt;0,VALUE(H207+1),""),"-"," ")))</f>
        <v>[Al4(OH)8(OH2)10]4+</v>
      </c>
      <c r="P207" s="5" t="str">
        <f aca="false">IF(C207&lt;1,"",(IF((3*D207)-(2*E207)-F207&gt;0, (3*D207)-(2*E207)-F207, 0)))</f>
        <v/>
      </c>
      <c r="Q207" s="5" t="str">
        <f aca="false">IF(C207&lt;1,"",(27*D207)+(16*(E207+F207+G207))+(F207+(G207*2)))</f>
        <v/>
      </c>
      <c r="R207" s="5" t="str">
        <f aca="false">IF(C207&lt;1,"",27+(16*(H207+(4-H207)))+(4-H207))</f>
        <v/>
      </c>
      <c r="S207" s="5" t="str">
        <f aca="false">CONCATENATE("[",CONCATENATE("Al",IF(D207&gt;1,VALUE(D207),""),IF(E207=0,"",CONCATENATE(" O",IF(E207&gt;1,VALUE(E207),""))),IF(F207=0,"",CONCATENATE("(OH)",IF(F207&gt;1,VALUE(F207),""))),IF(G207=0,"",CONCATENATE("(OH2)",IF(G207&gt;1,VALUE(G207),"")))),"]")</f>
        <v>[Al4(OH)8(OH2)10]</v>
      </c>
      <c r="T207" s="5" t="str">
        <f aca="false">CONCATENATE("[",CONCATENATE("Al",IF(H207=0,"",CONCATENATE("O",IF(H207&gt;1,VALUE(H207),""))),CONCATENATE(IF((4-H207)&gt;0,"(OH)",""),IF((4-H207)&gt;1,VALUE(4-H207),""))),"]")</f>
        <v>[Al(OH)4]</v>
      </c>
      <c r="U207" s="5" t="str">
        <f aca="false">IF(B207&gt;0,IF(M207="","",CONCATENATE("[",IF(M207="","",CONCATENATE("Al",IF(D207&gt;1,VALUE(D207),""),IF(E207=0,"",CONCATENATE(" O",IF(E207&gt;1,VALUE(E207),""))),IF(F207=0,"",CONCATENATE("(OH)",IF(F207&gt;1,VALUE(F207),""))),IF(G207=0,"",CONCATENATE("(OH2)",IF(G207&gt;1,VALUE(G207),""))))),"]",IF(M207="","",IF(J207&gt;1,(CONCATENATE(VALUE(J207),"+")),"+")))),"")</f>
        <v/>
      </c>
    </row>
    <row r="208" s="4" customFormat="true" ht="14.05" hidden="false" customHeight="false" outlineLevel="0" collapsed="false">
      <c r="A208" s="5" t="n">
        <v>6</v>
      </c>
      <c r="B208" s="5" t="n">
        <v>0</v>
      </c>
      <c r="C208" s="5" t="n">
        <v>0</v>
      </c>
      <c r="D208" s="5" t="n">
        <v>3</v>
      </c>
      <c r="E208" s="5" t="n">
        <v>0</v>
      </c>
      <c r="F208" s="5" t="n">
        <v>6</v>
      </c>
      <c r="G208" s="5" t="n">
        <v>8</v>
      </c>
      <c r="H208" s="5" t="n">
        <v>0</v>
      </c>
      <c r="I208" s="5" t="n">
        <v>327</v>
      </c>
      <c r="J208" s="5" t="n">
        <v>3</v>
      </c>
      <c r="K208" s="6" t="n">
        <v>109</v>
      </c>
      <c r="L208" s="7" t="n">
        <v>109</v>
      </c>
      <c r="M208" s="5" t="str">
        <f aca="false">IF(K208="no cation","",IF(L208="","non-candidate",IF(J208&gt;1,"","Y")))</f>
        <v/>
      </c>
      <c r="N208" s="5" t="str">
        <f aca="false">IF(M208="","",IF(B208&gt;0,U208,CONCATENATE("[",IF(M208="","",CONCATENATE("Al",IF(C208+(D208*(1+(C208*3)))&gt;1,VALUE(C208+(D208*(1+(C208*3)))),""),CONCATENATE(IF((E208*(1+(C208*3)))+(C208*H208)&gt;0," O",""),IF((E208*(1+(C208*3)))+(C208*H208)&gt;1,VALUE((E208*(1+(C208*3)))+(C208*H208)),"")),IF(F208=0,"",CONCATENATE("(OH)",IF((F208*(1+(C208*3)))+(C208*(4-H208))&gt;1,VALUE((F208*(1+(C208*3)))+(C208*(4-H208))),""))),IF(G208=0,"",CONCATENATE("(OH2)",IF(G208&gt;1,VALUE(G208),""))))),"]",IF(M208="","",IF(J208&gt;1,(CONCATENATE(VALUE(J208),"+")),"+")))))</f>
        <v/>
      </c>
      <c r="O208" s="5" t="str">
        <f aca="false">IF(B208&gt;0,"",IF(C208=0,CONCATENATE("[",CONCATENATE("Al",IF(D208&gt;1,VALUE(D208),""),IF(E208=0,"",CONCATENATE(" O",IF(E208&gt;1,VALUE(E208),""))),IF(F208=0,"",CONCATENATE("(OH)",IF(F208&gt;1,VALUE(F208),""))),IF(G208=0,"",CONCATENATE("(OH2)",IF(G208&gt;1,VALUE(G208),"")))),"]",IF(J208&gt;1,(CONCATENATE(VALUE(J208),"+")),"+")),CONCATENATE("[",S208,IF(P208&gt;1,VALUE(P208),""),IF((D208*3)&gt;((E208*2)+F208),"+","")," ]",VALUE(4)," ",T208,IF(H208&gt;0,VALUE(H208+1),""),"-"," ")))</f>
        <v>[Al3(OH)6(OH2)8]3+</v>
      </c>
      <c r="P208" s="5" t="str">
        <f aca="false">IF(C208&lt;1,"",(IF((3*D208)-(2*E208)-F208&gt;0, (3*D208)-(2*E208)-F208, 0)))</f>
        <v/>
      </c>
      <c r="Q208" s="5" t="str">
        <f aca="false">IF(C208&lt;1,"",(27*D208)+(16*(E208+F208+G208))+(F208+(G208*2)))</f>
        <v/>
      </c>
      <c r="R208" s="5" t="str">
        <f aca="false">IF(C208&lt;1,"",27+(16*(H208+(4-H208)))+(4-H208))</f>
        <v/>
      </c>
      <c r="S208" s="5" t="str">
        <f aca="false">CONCATENATE("[",CONCATENATE("Al",IF(D208&gt;1,VALUE(D208),""),IF(E208=0,"",CONCATENATE(" O",IF(E208&gt;1,VALUE(E208),""))),IF(F208=0,"",CONCATENATE("(OH)",IF(F208&gt;1,VALUE(F208),""))),IF(G208=0,"",CONCATENATE("(OH2)",IF(G208&gt;1,VALUE(G208),"")))),"]")</f>
        <v>[Al3(OH)6(OH2)8]</v>
      </c>
      <c r="T208" s="5" t="str">
        <f aca="false">CONCATENATE("[",CONCATENATE("Al",IF(H208=0,"",CONCATENATE("O",IF(H208&gt;1,VALUE(H208),""))),CONCATENATE(IF((4-H208)&gt;0,"(OH)",""),IF((4-H208)&gt;1,VALUE(4-H208),""))),"]")</f>
        <v>[Al(OH)4]</v>
      </c>
      <c r="U208" s="5" t="str">
        <f aca="false">IF(B208&gt;0,IF(M208="","",CONCATENATE("[",IF(M208="","",CONCATENATE("Al",IF(D208&gt;1,VALUE(D208),""),IF(E208=0,"",CONCATENATE(" O",IF(E208&gt;1,VALUE(E208),""))),IF(F208=0,"",CONCATENATE("(OH)",IF(F208&gt;1,VALUE(F208),""))),IF(G208=0,"",CONCATENATE("(OH2)",IF(G208&gt;1,VALUE(G208),""))))),"]",IF(M208="","",IF(J208&gt;1,(CONCATENATE(VALUE(J208),"+")),"+")))),"")</f>
        <v/>
      </c>
    </row>
    <row r="209" s="4" customFormat="true" ht="14.05" hidden="false" customHeight="false" outlineLevel="0" collapsed="false">
      <c r="A209" s="5" t="n">
        <v>4</v>
      </c>
      <c r="B209" s="5" t="n">
        <v>0</v>
      </c>
      <c r="C209" s="5" t="n">
        <v>0</v>
      </c>
      <c r="D209" s="5" t="n">
        <v>3</v>
      </c>
      <c r="E209" s="3" t="n">
        <v>0</v>
      </c>
      <c r="F209" s="5" t="n">
        <v>7</v>
      </c>
      <c r="G209" s="5" t="n">
        <v>1</v>
      </c>
      <c r="H209" s="5" t="n">
        <v>0</v>
      </c>
      <c r="I209" s="5" t="n">
        <v>218</v>
      </c>
      <c r="J209" s="5" t="n">
        <v>2</v>
      </c>
      <c r="K209" s="6" t="n">
        <v>109</v>
      </c>
      <c r="L209" s="7" t="n">
        <v>109</v>
      </c>
      <c r="M209" s="5" t="str">
        <f aca="false">IF(K209="no cation","",IF(L209="","non-candidate",IF(J209&gt;1,"","Y")))</f>
        <v/>
      </c>
      <c r="N209" s="5" t="str">
        <f aca="false">IF(M209="","",IF(B209&gt;0,U209,CONCATENATE("[",IF(M209="","",CONCATENATE("Al",IF(C209+(D209*(1+(C209*3)))&gt;1,VALUE(C209+(D209*(1+(C209*3)))),""),CONCATENATE(IF((E209*(1+(C209*3)))+(C209*H209)&gt;0," O",""),IF((E209*(1+(C209*3)))+(C209*H209)&gt;1,VALUE((E209*(1+(C209*3)))+(C209*H209)),"")),IF(F209=0,"",CONCATENATE("(OH)",IF((F209*(1+(C209*3)))+(C209*(4-H209))&gt;1,VALUE((F209*(1+(C209*3)))+(C209*(4-H209))),""))),IF(G209=0,"",CONCATENATE("(OH2)",IF(G209&gt;1,VALUE(G209),""))))),"]",IF(M209="","",IF(J209&gt;1,(CONCATENATE(VALUE(J209),"+")),"+")))))</f>
        <v/>
      </c>
      <c r="O209" s="5" t="str">
        <f aca="false">IF(B209&gt;0,"",IF(C209=0,CONCATENATE("[",CONCATENATE("Al",IF(D209&gt;1,VALUE(D209),""),IF(E209=0,"",CONCATENATE(" O",IF(E209&gt;1,VALUE(E209),""))),IF(F209=0,"",CONCATENATE("(OH)",IF(F209&gt;1,VALUE(F209),""))),IF(G209=0,"",CONCATENATE("(OH2)",IF(G209&gt;1,VALUE(G209),"")))),"]",IF(J209&gt;1,(CONCATENATE(VALUE(J209),"+")),"+")),CONCATENATE("[",S209,IF(P209&gt;1,VALUE(P209),""),IF((D209*3)&gt;((E209*2)+F209),"+","")," ]",VALUE(4)," ",T209,IF(H209&gt;0,VALUE(H209+1),""),"-"," ")))</f>
        <v>[Al3(OH)7(OH2)]2+</v>
      </c>
      <c r="P209" s="5" t="str">
        <f aca="false">IF(C209&lt;1,"",(IF((3*D209)-(2*E209)-F209&gt;0, (3*D209)-(2*E209)-F209, 0)))</f>
        <v/>
      </c>
      <c r="Q209" s="5" t="str">
        <f aca="false">IF(C209&lt;1,"",(27*D209)+(16*(E209+F209+G209))+(F209+(G209*2)))</f>
        <v/>
      </c>
      <c r="R209" s="5" t="str">
        <f aca="false">IF(C209&lt;1,"",27+(16*(H209+(4-H209)))+(4-H209))</f>
        <v/>
      </c>
      <c r="S209" s="5" t="str">
        <f aca="false">CONCATENATE("[",CONCATENATE("Al",IF(D209&gt;1,VALUE(D209),""),IF(E209=0,"",CONCATENATE(" O",IF(E209&gt;1,VALUE(E209),""))),IF(F209=0,"",CONCATENATE("(OH)",IF(F209&gt;1,VALUE(F209),""))),IF(G209=0,"",CONCATENATE("(OH2)",IF(G209&gt;1,VALUE(G209),"")))),"]")</f>
        <v>[Al3(OH)7(OH2)]</v>
      </c>
      <c r="T209" s="5" t="str">
        <f aca="false">CONCATENATE("[",CONCATENATE("Al",IF(H209=0,"",CONCATENATE("O",IF(H209&gt;1,VALUE(H209),""))),CONCATENATE(IF((4-H209)&gt;0,"(OH)",""),IF((4-H209)&gt;1,VALUE(4-H209),""))),"]")</f>
        <v>[Al(OH)4]</v>
      </c>
      <c r="U209" s="5" t="str">
        <f aca="false">IF(B209&gt;0,IF(M209="","",CONCATENATE("[",IF(M209="","",CONCATENATE("Al",IF(D209&gt;1,VALUE(D209),""),IF(E209=0,"",CONCATENATE(" O",IF(E209&gt;1,VALUE(E209),""))),IF(F209=0,"",CONCATENATE("(OH)",IF(F209&gt;1,VALUE(F209),""))),IF(G209=0,"",CONCATENATE("(OH2)",IF(G209&gt;1,VALUE(G209),""))))),"]",IF(M209="","",IF(J209&gt;1,(CONCATENATE(VALUE(J209),"+")),"+")))),"")</f>
        <v/>
      </c>
    </row>
    <row r="210" s="4" customFormat="true" ht="14.05" hidden="false" customHeight="false" outlineLevel="0" collapsed="false">
      <c r="A210" s="5" t="n">
        <v>6</v>
      </c>
      <c r="B210" s="5" t="n">
        <v>0</v>
      </c>
      <c r="C210" s="5" t="n">
        <v>0</v>
      </c>
      <c r="D210" s="5" t="n">
        <v>3</v>
      </c>
      <c r="E210" s="5" t="n">
        <v>2</v>
      </c>
      <c r="F210" s="5" t="n">
        <v>2</v>
      </c>
      <c r="G210" s="5" t="n">
        <v>10</v>
      </c>
      <c r="H210" s="5" t="n">
        <v>0</v>
      </c>
      <c r="I210" s="5" t="n">
        <v>327</v>
      </c>
      <c r="J210" s="5" t="n">
        <v>3</v>
      </c>
      <c r="K210" s="6" t="n">
        <v>109</v>
      </c>
      <c r="L210" s="7" t="n">
        <v>109</v>
      </c>
      <c r="M210" s="5" t="str">
        <f aca="false">IF(K210="no cation","",IF(L210="","non-candidate",IF(J210&gt;1,"","Y")))</f>
        <v/>
      </c>
      <c r="N210" s="5" t="str">
        <f aca="false">IF(M210="","",IF(B210&gt;0,U210,CONCATENATE("[",IF(M210="","",CONCATENATE("Al",IF(C210+(D210*(1+(C210*3)))&gt;1,VALUE(C210+(D210*(1+(C210*3)))),""),CONCATENATE(IF((E210*(1+(C210*3)))+(C210*H210)&gt;0," O",""),IF((E210*(1+(C210*3)))+(C210*H210)&gt;1,VALUE((E210*(1+(C210*3)))+(C210*H210)),"")),IF(F210=0,"",CONCATENATE("(OH)",IF((F210*(1+(C210*3)))+(C210*(4-H210))&gt;1,VALUE((F210*(1+(C210*3)))+(C210*(4-H210))),""))),IF(G210=0,"",CONCATENATE("(OH2)",IF(G210&gt;1,VALUE(G210),""))))),"]",IF(M210="","",IF(J210&gt;1,(CONCATENATE(VALUE(J210),"+")),"+")))))</f>
        <v/>
      </c>
      <c r="O210" s="5" t="str">
        <f aca="false">IF(B210&gt;0,"",IF(C210=0,CONCATENATE("[",CONCATENATE("Al",IF(D210&gt;1,VALUE(D210),""),IF(E210=0,"",CONCATENATE(" O",IF(E210&gt;1,VALUE(E210),""))),IF(F210=0,"",CONCATENATE("(OH)",IF(F210&gt;1,VALUE(F210),""))),IF(G210=0,"",CONCATENATE("(OH2)",IF(G210&gt;1,VALUE(G210),"")))),"]",IF(J210&gt;1,(CONCATENATE(VALUE(J210),"+")),"+")),CONCATENATE("[",S210,IF(P210&gt;1,VALUE(P210),""),IF((D210*3)&gt;((E210*2)+F210),"+","")," ]",VALUE(4)," ",T210,IF(H210&gt;0,VALUE(H210+1),""),"-"," ")))</f>
        <v>[Al3 O2(OH)2(OH2)10]3+</v>
      </c>
      <c r="P210" s="5" t="str">
        <f aca="false">IF(C210&lt;1,"",(IF((3*D210)-(2*E210)-F210&gt;0, (3*D210)-(2*E210)-F210, 0)))</f>
        <v/>
      </c>
      <c r="Q210" s="5" t="str">
        <f aca="false">IF(C210&lt;1,"",(27*D210)+(16*(E210+F210+G210))+(F210+(G210*2)))</f>
        <v/>
      </c>
      <c r="R210" s="5" t="str">
        <f aca="false">IF(C210&lt;1,"",27+(16*(H210+(4-H210)))+(4-H210))</f>
        <v/>
      </c>
      <c r="S210" s="5" t="str">
        <f aca="false">CONCATENATE("[",CONCATENATE("Al",IF(D210&gt;1,VALUE(D210),""),IF(E210=0,"",CONCATENATE(" O",IF(E210&gt;1,VALUE(E210),""))),IF(F210=0,"",CONCATENATE("(OH)",IF(F210&gt;1,VALUE(F210),""))),IF(G210=0,"",CONCATENATE("(OH2)",IF(G210&gt;1,VALUE(G210),"")))),"]")</f>
        <v>[Al3 O2(OH)2(OH2)10]</v>
      </c>
      <c r="T210" s="5" t="str">
        <f aca="false">CONCATENATE("[",CONCATENATE("Al",IF(H210=0,"",CONCATENATE("O",IF(H210&gt;1,VALUE(H210),""))),CONCATENATE(IF((4-H210)&gt;0,"(OH)",""),IF((4-H210)&gt;1,VALUE(4-H210),""))),"]")</f>
        <v>[Al(OH)4]</v>
      </c>
      <c r="U210" s="5" t="str">
        <f aca="false">IF(B210&gt;0,IF(M210="","",CONCATENATE("[",IF(M210="","",CONCATENATE("Al",IF(D210&gt;1,VALUE(D210),""),IF(E210=0,"",CONCATENATE(" O",IF(E210&gt;1,VALUE(E210),""))),IF(F210=0,"",CONCATENATE("(OH)",IF(F210&gt;1,VALUE(F210),""))),IF(G210=0,"",CONCATENATE("(OH2)",IF(G210&gt;1,VALUE(G210),""))))),"]",IF(M210="","",IF(J210&gt;1,(CONCATENATE(VALUE(J210),"+")),"+")))),"")</f>
        <v/>
      </c>
    </row>
    <row r="211" s="4" customFormat="true" ht="14.05" hidden="false" customHeight="false" outlineLevel="0" collapsed="false">
      <c r="A211" s="5" t="n">
        <v>4</v>
      </c>
      <c r="B211" s="5" t="n">
        <v>0</v>
      </c>
      <c r="C211" s="5" t="n">
        <v>0</v>
      </c>
      <c r="D211" s="5" t="n">
        <v>3</v>
      </c>
      <c r="E211" s="5" t="n">
        <v>2</v>
      </c>
      <c r="F211" s="5" t="n">
        <v>3</v>
      </c>
      <c r="G211" s="5" t="n">
        <v>3</v>
      </c>
      <c r="H211" s="5" t="n">
        <v>0</v>
      </c>
      <c r="I211" s="5" t="n">
        <v>218</v>
      </c>
      <c r="J211" s="5" t="n">
        <v>2</v>
      </c>
      <c r="K211" s="6" t="n">
        <v>109</v>
      </c>
      <c r="L211" s="7" t="n">
        <v>109</v>
      </c>
      <c r="M211" s="5" t="str">
        <f aca="false">IF(K211="no cation","",IF(L211="","non-candidate",IF(J211&gt;1,"","Y")))</f>
        <v/>
      </c>
      <c r="N211" s="5" t="str">
        <f aca="false">IF(M211="","",IF(B211&gt;0,U211,CONCATENATE("[",IF(M211="","",CONCATENATE("Al",IF(C211+(D211*(1+(C211*3)))&gt;1,VALUE(C211+(D211*(1+(C211*3)))),""),CONCATENATE(IF((E211*(1+(C211*3)))+(C211*H211)&gt;0," O",""),IF((E211*(1+(C211*3)))+(C211*H211)&gt;1,VALUE((E211*(1+(C211*3)))+(C211*H211)),"")),IF(F211=0,"",CONCATENATE("(OH)",IF((F211*(1+(C211*3)))+(C211*(4-H211))&gt;1,VALUE((F211*(1+(C211*3)))+(C211*(4-H211))),""))),IF(G211=0,"",CONCATENATE("(OH2)",IF(G211&gt;1,VALUE(G211),""))))),"]",IF(M211="","",IF(J211&gt;1,(CONCATENATE(VALUE(J211),"+")),"+")))))</f>
        <v/>
      </c>
      <c r="O211" s="5" t="str">
        <f aca="false">IF(B211&gt;0,"",IF(C211=0,CONCATENATE("[",CONCATENATE("Al",IF(D211&gt;1,VALUE(D211),""),IF(E211=0,"",CONCATENATE(" O",IF(E211&gt;1,VALUE(E211),""))),IF(F211=0,"",CONCATENATE("(OH)",IF(F211&gt;1,VALUE(F211),""))),IF(G211=0,"",CONCATENATE("(OH2)",IF(G211&gt;1,VALUE(G211),"")))),"]",IF(J211&gt;1,(CONCATENATE(VALUE(J211),"+")),"+")),CONCATENATE("[",S211,IF(P211&gt;1,VALUE(P211),""),IF((D211*3)&gt;((E211*2)+F211),"+","")," ]",VALUE(4)," ",T211,IF(H211&gt;0,VALUE(H211+1),""),"-"," ")))</f>
        <v>[Al3 O2(OH)3(OH2)3]2+</v>
      </c>
      <c r="P211" s="5" t="str">
        <f aca="false">IF(C211&lt;1,"",(IF((3*D211)-(2*E211)-F211&gt;0, (3*D211)-(2*E211)-F211, 0)))</f>
        <v/>
      </c>
      <c r="Q211" s="5" t="str">
        <f aca="false">IF(C211&lt;1,"",(27*D211)+(16*(E211+F211+G211))+(F211+(G211*2)))</f>
        <v/>
      </c>
      <c r="R211" s="5" t="str">
        <f aca="false">IF(C211&lt;1,"",27+(16*(H211+(4-H211)))+(4-H211))</f>
        <v/>
      </c>
      <c r="S211" s="5" t="str">
        <f aca="false">CONCATENATE("[",CONCATENATE("Al",IF(D211&gt;1,VALUE(D211),""),IF(E211=0,"",CONCATENATE(" O",IF(E211&gt;1,VALUE(E211),""))),IF(F211=0,"",CONCATENATE("(OH)",IF(F211&gt;1,VALUE(F211),""))),IF(G211=0,"",CONCATENATE("(OH2)",IF(G211&gt;1,VALUE(G211),"")))),"]")</f>
        <v>[Al3 O2(OH)3(OH2)3]</v>
      </c>
      <c r="T211" s="5" t="str">
        <f aca="false">CONCATENATE("[",CONCATENATE("Al",IF(H211=0,"",CONCATENATE("O",IF(H211&gt;1,VALUE(H211),""))),CONCATENATE(IF((4-H211)&gt;0,"(OH)",""),IF((4-H211)&gt;1,VALUE(4-H211),""))),"]")</f>
        <v>[Al(OH)4]</v>
      </c>
      <c r="U211" s="5" t="str">
        <f aca="false">IF(B211&gt;0,IF(M211="","",CONCATENATE("[",IF(M211="","",CONCATENATE("Al",IF(D211&gt;1,VALUE(D211),""),IF(E211=0,"",CONCATENATE(" O",IF(E211&gt;1,VALUE(E211),""))),IF(F211=0,"",CONCATENATE("(OH)",IF(F211&gt;1,VALUE(F211),""))),IF(G211=0,"",CONCATENATE("(OH2)",IF(G211&gt;1,VALUE(G211),""))))),"]",IF(M211="","",IF(J211&gt;1,(CONCATENATE(VALUE(J211),"+")),"+")))),"")</f>
        <v/>
      </c>
    </row>
    <row r="212" s="4" customFormat="true" ht="14.05" hidden="false" customHeight="false" outlineLevel="0" collapsed="false">
      <c r="A212" s="5" t="n">
        <v>4</v>
      </c>
      <c r="B212" s="5" t="n">
        <v>0</v>
      </c>
      <c r="C212" s="5" t="n">
        <v>0</v>
      </c>
      <c r="D212" s="5" t="n">
        <v>5</v>
      </c>
      <c r="E212" s="5" t="n">
        <v>0</v>
      </c>
      <c r="F212" s="5" t="n">
        <v>12</v>
      </c>
      <c r="G212" s="5" t="n">
        <v>0</v>
      </c>
      <c r="H212" s="5" t="n">
        <v>0</v>
      </c>
      <c r="I212" s="5" t="n">
        <v>339</v>
      </c>
      <c r="J212" s="5" t="n">
        <v>3</v>
      </c>
      <c r="K212" s="6" t="n">
        <v>113</v>
      </c>
      <c r="L212" s="7" t="n">
        <v>113</v>
      </c>
      <c r="M212" s="5" t="str">
        <f aca="false">IF(K212="no cation","",IF(L212="","non-candidate",IF(J212&gt;1,"","Y")))</f>
        <v/>
      </c>
      <c r="N212" s="5" t="str">
        <f aca="false">IF(M212="","",IF(B212&gt;0,U212,CONCATENATE("[",IF(M212="","",CONCATENATE("Al",IF(C212+(D212*(1+(C212*3)))&gt;1,VALUE(C212+(D212*(1+(C212*3)))),""),CONCATENATE(IF((E212*(1+(C212*3)))+(C212*H212)&gt;0," O",""),IF((E212*(1+(C212*3)))+(C212*H212)&gt;1,VALUE((E212*(1+(C212*3)))+(C212*H212)),"")),IF(F212=0,"",CONCATENATE("(OH)",IF((F212*(1+(C212*3)))+(C212*(4-H212))&gt;1,VALUE((F212*(1+(C212*3)))+(C212*(4-H212))),""))),IF(G212=0,"",CONCATENATE("(OH2)",IF(G212&gt;1,VALUE(G212),""))))),"]",IF(M212="","",IF(J212&gt;1,(CONCATENATE(VALUE(J212),"+")),"+")))))</f>
        <v/>
      </c>
      <c r="O212" s="5" t="str">
        <f aca="false">IF(B212&gt;0,"",IF(C212=0,CONCATENATE("[",CONCATENATE("Al",IF(D212&gt;1,VALUE(D212),""),IF(E212=0,"",CONCATENATE(" O",IF(E212&gt;1,VALUE(E212),""))),IF(F212=0,"",CONCATENATE("(OH)",IF(F212&gt;1,VALUE(F212),""))),IF(G212=0,"",CONCATENATE("(OH2)",IF(G212&gt;1,VALUE(G212),"")))),"]",IF(J212&gt;1,(CONCATENATE(VALUE(J212),"+")),"+")),CONCATENATE("[",S212,IF(P212&gt;1,VALUE(P212),""),IF((D212*3)&gt;((E212*2)+F212),"+","")," ]",VALUE(4)," ",T212,IF(H212&gt;0,VALUE(H212+1),""),"-"," ")))</f>
        <v>[Al5(OH)12]3+</v>
      </c>
      <c r="P212" s="5" t="str">
        <f aca="false">IF(C212&lt;1,"",(IF((3*D212)-(2*E212)-F212&gt;0, (3*D212)-(2*E212)-F212, 0)))</f>
        <v/>
      </c>
      <c r="Q212" s="5" t="str">
        <f aca="false">IF(C212&lt;1,"",(27*D212)+(16*(E212+F212+G212))+(F212+(G212*2)))</f>
        <v/>
      </c>
      <c r="R212" s="5" t="str">
        <f aca="false">IF(C212&lt;1,"",27+(16*(H212+(4-H212)))+(4-H212))</f>
        <v/>
      </c>
      <c r="S212" s="5" t="str">
        <f aca="false">CONCATENATE("[",CONCATENATE("Al",IF(D212&gt;1,VALUE(D212),""),IF(E212=0,"",CONCATENATE(" O",IF(E212&gt;1,VALUE(E212),""))),IF(F212=0,"",CONCATENATE("(OH)",IF(F212&gt;1,VALUE(F212),""))),IF(G212=0,"",CONCATENATE("(OH2)",IF(G212&gt;1,VALUE(G212),"")))),"]")</f>
        <v>[Al5(OH)12]</v>
      </c>
      <c r="T212" s="5" t="str">
        <f aca="false">CONCATENATE("[",CONCATENATE("Al",IF(H212=0,"",CONCATENATE("O",IF(H212&gt;1,VALUE(H212),""))),CONCATENATE(IF((4-H212)&gt;0,"(OH)",""),IF((4-H212)&gt;1,VALUE(4-H212),""))),"]")</f>
        <v>[Al(OH)4]</v>
      </c>
      <c r="U212" s="5" t="str">
        <f aca="false">IF(B212&gt;0,IF(M212="","",CONCATENATE("[",IF(M212="","",CONCATENATE("Al",IF(D212&gt;1,VALUE(D212),""),IF(E212=0,"",CONCATENATE(" O",IF(E212&gt;1,VALUE(E212),""))),IF(F212=0,"",CONCATENATE("(OH)",IF(F212&gt;1,VALUE(F212),""))),IF(G212=0,"",CONCATENATE("(OH2)",IF(G212&gt;1,VALUE(G212),""))))),"]",IF(M212="","",IF(J212&gt;1,(CONCATENATE(VALUE(J212),"+")),"+")))),"")</f>
        <v/>
      </c>
    </row>
    <row r="213" s="4" customFormat="true" ht="14.05" hidden="false" customHeight="false" outlineLevel="0" collapsed="false">
      <c r="A213" s="5" t="n">
        <v>4</v>
      </c>
      <c r="B213" s="5" t="n">
        <v>0</v>
      </c>
      <c r="C213" s="5" t="n">
        <v>0</v>
      </c>
      <c r="D213" s="5" t="n">
        <v>5</v>
      </c>
      <c r="E213" s="5" t="n">
        <v>2</v>
      </c>
      <c r="F213" s="5" t="n">
        <v>8</v>
      </c>
      <c r="G213" s="5" t="n">
        <v>2</v>
      </c>
      <c r="H213" s="5" t="n">
        <v>0</v>
      </c>
      <c r="I213" s="5" t="n">
        <v>339</v>
      </c>
      <c r="J213" s="5" t="n">
        <v>3</v>
      </c>
      <c r="K213" s="6" t="n">
        <v>113</v>
      </c>
      <c r="L213" s="7" t="n">
        <v>113</v>
      </c>
      <c r="M213" s="5" t="str">
        <f aca="false">IF(K213="no cation","",IF(L213="","non-candidate",IF(J213&gt;1,"","Y")))</f>
        <v/>
      </c>
      <c r="N213" s="5" t="str">
        <f aca="false">IF(M213="","",IF(B213&gt;0,U213,CONCATENATE("[",IF(M213="","",CONCATENATE("Al",IF(C213+(D213*(1+(C213*3)))&gt;1,VALUE(C213+(D213*(1+(C213*3)))),""),CONCATENATE(IF((E213*(1+(C213*3)))+(C213*H213)&gt;0," O",""),IF((E213*(1+(C213*3)))+(C213*H213)&gt;1,VALUE((E213*(1+(C213*3)))+(C213*H213)),"")),IF(F213=0,"",CONCATENATE("(OH)",IF((F213*(1+(C213*3)))+(C213*(4-H213))&gt;1,VALUE((F213*(1+(C213*3)))+(C213*(4-H213))),""))),IF(G213=0,"",CONCATENATE("(OH2)",IF(G213&gt;1,VALUE(G213),""))))),"]",IF(M213="","",IF(J213&gt;1,(CONCATENATE(VALUE(J213),"+")),"+")))))</f>
        <v/>
      </c>
      <c r="O213" s="5" t="str">
        <f aca="false">IF(B213&gt;0,"",IF(C213=0,CONCATENATE("[",CONCATENATE("Al",IF(D213&gt;1,VALUE(D213),""),IF(E213=0,"",CONCATENATE(" O",IF(E213&gt;1,VALUE(E213),""))),IF(F213=0,"",CONCATENATE("(OH)",IF(F213&gt;1,VALUE(F213),""))),IF(G213=0,"",CONCATENATE("(OH2)",IF(G213&gt;1,VALUE(G213),"")))),"]",IF(J213&gt;1,(CONCATENATE(VALUE(J213),"+")),"+")),CONCATENATE("[",S213,IF(P213&gt;1,VALUE(P213),""),IF((D213*3)&gt;((E213*2)+F213),"+","")," ]",VALUE(4)," ",T213,IF(H213&gt;0,VALUE(H213+1),""),"-"," ")))</f>
        <v>[Al5 O2(OH)8(OH2)2]3+</v>
      </c>
      <c r="P213" s="5" t="str">
        <f aca="false">IF(C213&lt;1,"",(IF((3*D213)-(2*E213)-F213&gt;0, (3*D213)-(2*E213)-F213, 0)))</f>
        <v/>
      </c>
      <c r="Q213" s="5" t="str">
        <f aca="false">IF(C213&lt;1,"",(27*D213)+(16*(E213+F213+G213))+(F213+(G213*2)))</f>
        <v/>
      </c>
      <c r="R213" s="5" t="str">
        <f aca="false">IF(C213&lt;1,"",27+(16*(H213+(4-H213)))+(4-H213))</f>
        <v/>
      </c>
      <c r="S213" s="5" t="str">
        <f aca="false">CONCATENATE("[",CONCATENATE("Al",IF(D213&gt;1,VALUE(D213),""),IF(E213=0,"",CONCATENATE(" O",IF(E213&gt;1,VALUE(E213),""))),IF(F213=0,"",CONCATENATE("(OH)",IF(F213&gt;1,VALUE(F213),""))),IF(G213=0,"",CONCATENATE("(OH2)",IF(G213&gt;1,VALUE(G213),"")))),"]")</f>
        <v>[Al5 O2(OH)8(OH2)2]</v>
      </c>
      <c r="T213" s="5" t="str">
        <f aca="false">CONCATENATE("[",CONCATENATE("Al",IF(H213=0,"",CONCATENATE("O",IF(H213&gt;1,VALUE(H213),""))),CONCATENATE(IF((4-H213)&gt;0,"(OH)",""),IF((4-H213)&gt;1,VALUE(4-H213),""))),"]")</f>
        <v>[Al(OH)4]</v>
      </c>
      <c r="U213" s="5" t="str">
        <f aca="false">IF(B213&gt;0,IF(M213="","",CONCATENATE("[",IF(M213="","",CONCATENATE("Al",IF(D213&gt;1,VALUE(D213),""),IF(E213=0,"",CONCATENATE(" O",IF(E213&gt;1,VALUE(E213),""))),IF(F213=0,"",CONCATENATE("(OH)",IF(F213&gt;1,VALUE(F213),""))),IF(G213=0,"",CONCATENATE("(OH2)",IF(G213&gt;1,VALUE(G213),""))))),"]",IF(M213="","",IF(J213&gt;1,(CONCATENATE(VALUE(J213),"+")),"+")))),"")</f>
        <v/>
      </c>
    </row>
    <row r="214" s="4" customFormat="true" ht="14.05" hidden="false" customHeight="false" outlineLevel="0" collapsed="false">
      <c r="A214" s="5" t="n">
        <v>4</v>
      </c>
      <c r="B214" s="5" t="n">
        <v>0</v>
      </c>
      <c r="C214" s="5" t="n">
        <v>0</v>
      </c>
      <c r="D214" s="5" t="n">
        <v>5</v>
      </c>
      <c r="E214" s="5" t="n">
        <v>4</v>
      </c>
      <c r="F214" s="5" t="n">
        <v>4</v>
      </c>
      <c r="G214" s="5" t="n">
        <v>4</v>
      </c>
      <c r="H214" s="5" t="n">
        <v>0</v>
      </c>
      <c r="I214" s="5" t="n">
        <v>339</v>
      </c>
      <c r="J214" s="5" t="n">
        <v>3</v>
      </c>
      <c r="K214" s="6" t="n">
        <v>113</v>
      </c>
      <c r="L214" s="7" t="n">
        <v>113</v>
      </c>
      <c r="M214" s="5" t="str">
        <f aca="false">IF(K214="no cation","",IF(L214="","non-candidate",IF(J214&gt;1,"","Y")))</f>
        <v/>
      </c>
      <c r="N214" s="5" t="str">
        <f aca="false">IF(M214="","",IF(B214&gt;0,U214,CONCATENATE("[",IF(M214="","",CONCATENATE("Al",IF(C214+(D214*(1+(C214*3)))&gt;1,VALUE(C214+(D214*(1+(C214*3)))),""),CONCATENATE(IF((E214*(1+(C214*3)))+(C214*H214)&gt;0," O",""),IF((E214*(1+(C214*3)))+(C214*H214)&gt;1,VALUE((E214*(1+(C214*3)))+(C214*H214)),"")),IF(F214=0,"",CONCATENATE("(OH)",IF((F214*(1+(C214*3)))+(C214*(4-H214))&gt;1,VALUE((F214*(1+(C214*3)))+(C214*(4-H214))),""))),IF(G214=0,"",CONCATENATE("(OH2)",IF(G214&gt;1,VALUE(G214),""))))),"]",IF(M214="","",IF(J214&gt;1,(CONCATENATE(VALUE(J214),"+")),"+")))))</f>
        <v/>
      </c>
      <c r="O214" s="5" t="str">
        <f aca="false">IF(B214&gt;0,"",IF(C214=0,CONCATENATE("[",CONCATENATE("Al",IF(D214&gt;1,VALUE(D214),""),IF(E214=0,"",CONCATENATE(" O",IF(E214&gt;1,VALUE(E214),""))),IF(F214=0,"",CONCATENATE("(OH)",IF(F214&gt;1,VALUE(F214),""))),IF(G214=0,"",CONCATENATE("(OH2)",IF(G214&gt;1,VALUE(G214),"")))),"]",IF(J214&gt;1,(CONCATENATE(VALUE(J214),"+")),"+")),CONCATENATE("[",S214,IF(P214&gt;1,VALUE(P214),""),IF((D214*3)&gt;((E214*2)+F214),"+","")," ]",VALUE(4)," ",T214,IF(H214&gt;0,VALUE(H214+1),""),"-"," ")))</f>
        <v>[Al5 O4(OH)4(OH2)4]3+</v>
      </c>
      <c r="P214" s="5" t="str">
        <f aca="false">IF(C214&lt;1,"",(IF((3*D214)-(2*E214)-F214&gt;0, (3*D214)-(2*E214)-F214, 0)))</f>
        <v/>
      </c>
      <c r="Q214" s="5" t="str">
        <f aca="false">IF(C214&lt;1,"",(27*D214)+(16*(E214+F214+G214))+(F214+(G214*2)))</f>
        <v/>
      </c>
      <c r="R214" s="5" t="str">
        <f aca="false">IF(C214&lt;1,"",27+(16*(H214+(4-H214)))+(4-H214))</f>
        <v/>
      </c>
      <c r="S214" s="5" t="str">
        <f aca="false">CONCATENATE("[",CONCATENATE("Al",IF(D214&gt;1,VALUE(D214),""),IF(E214=0,"",CONCATENATE(" O",IF(E214&gt;1,VALUE(E214),""))),IF(F214=0,"",CONCATENATE("(OH)",IF(F214&gt;1,VALUE(F214),""))),IF(G214=0,"",CONCATENATE("(OH2)",IF(G214&gt;1,VALUE(G214),"")))),"]")</f>
        <v>[Al5 O4(OH)4(OH2)4]</v>
      </c>
      <c r="T214" s="5" t="str">
        <f aca="false">CONCATENATE("[",CONCATENATE("Al",IF(H214=0,"",CONCATENATE("O",IF(H214&gt;1,VALUE(H214),""))),CONCATENATE(IF((4-H214)&gt;0,"(OH)",""),IF((4-H214)&gt;1,VALUE(4-H214),""))),"]")</f>
        <v>[Al(OH)4]</v>
      </c>
      <c r="U214" s="5" t="str">
        <f aca="false">IF(B214&gt;0,IF(M214="","",CONCATENATE("[",IF(M214="","",CONCATENATE("Al",IF(D214&gt;1,VALUE(D214),""),IF(E214=0,"",CONCATENATE(" O",IF(E214&gt;1,VALUE(E214),""))),IF(F214=0,"",CONCATENATE("(OH)",IF(F214&gt;1,VALUE(F214),""))),IF(G214=0,"",CONCATENATE("(OH2)",IF(G214&gt;1,VALUE(G214),""))))),"]",IF(M214="","",IF(J214&gt;1,(CONCATENATE(VALUE(J214),"+")),"+")))),"")</f>
        <v/>
      </c>
    </row>
    <row r="215" s="4" customFormat="true" ht="14.05" hidden="false" customHeight="false" outlineLevel="0" collapsed="false">
      <c r="A215" s="5" t="n">
        <v>4</v>
      </c>
      <c r="B215" s="5" t="n">
        <v>0</v>
      </c>
      <c r="C215" s="5" t="n">
        <v>0</v>
      </c>
      <c r="D215" s="5" t="n">
        <v>5</v>
      </c>
      <c r="E215" s="5" t="n">
        <v>6</v>
      </c>
      <c r="F215" s="5" t="n">
        <v>0</v>
      </c>
      <c r="G215" s="5" t="n">
        <v>6</v>
      </c>
      <c r="H215" s="5" t="n">
        <v>0</v>
      </c>
      <c r="I215" s="5" t="n">
        <v>339</v>
      </c>
      <c r="J215" s="5" t="n">
        <v>3</v>
      </c>
      <c r="K215" s="6" t="n">
        <v>113</v>
      </c>
      <c r="L215" s="7" t="n">
        <v>113</v>
      </c>
      <c r="M215" s="5" t="str">
        <f aca="false">IF(K215="no cation","",IF(L215="","non-candidate",IF(J215&gt;1,"","Y")))</f>
        <v/>
      </c>
      <c r="N215" s="5" t="str">
        <f aca="false">IF(M215="","",IF(B215&gt;0,U215,CONCATENATE("[",IF(M215="","",CONCATENATE("Al",IF(C215+(D215*(1+(C215*3)))&gt;1,VALUE(C215+(D215*(1+(C215*3)))),""),CONCATENATE(IF((E215*(1+(C215*3)))+(C215*H215)&gt;0," O",""),IF((E215*(1+(C215*3)))+(C215*H215)&gt;1,VALUE((E215*(1+(C215*3)))+(C215*H215)),"")),IF(F215=0,"",CONCATENATE("(OH)",IF((F215*(1+(C215*3)))+(C215*(4-H215))&gt;1,VALUE((F215*(1+(C215*3)))+(C215*(4-H215))),""))),IF(G215=0,"",CONCATENATE("(OH2)",IF(G215&gt;1,VALUE(G215),""))))),"]",IF(M215="","",IF(J215&gt;1,(CONCATENATE(VALUE(J215),"+")),"+")))))</f>
        <v/>
      </c>
      <c r="O215" s="5" t="str">
        <f aca="false">IF(B215&gt;0,"",IF(C215=0,CONCATENATE("[",CONCATENATE("Al",IF(D215&gt;1,VALUE(D215),""),IF(E215=0,"",CONCATENATE(" O",IF(E215&gt;1,VALUE(E215),""))),IF(F215=0,"",CONCATENATE("(OH)",IF(F215&gt;1,VALUE(F215),""))),IF(G215=0,"",CONCATENATE("(OH2)",IF(G215&gt;1,VALUE(G215),"")))),"]",IF(J215&gt;1,(CONCATENATE(VALUE(J215),"+")),"+")),CONCATENATE("[",S215,IF(P215&gt;1,VALUE(P215),""),IF((D215*3)&gt;((E215*2)+F215),"+","")," ]",VALUE(4)," ",T215,IF(H215&gt;0,VALUE(H215+1),""),"-"," ")))</f>
        <v>[Al5 O6(OH2)6]3+</v>
      </c>
      <c r="P215" s="5" t="str">
        <f aca="false">IF(C215&lt;1,"",(IF((3*D215)-(2*E215)-F215&gt;0, (3*D215)-(2*E215)-F215, 0)))</f>
        <v/>
      </c>
      <c r="Q215" s="5" t="str">
        <f aca="false">IF(C215&lt;1,"",(27*D215)+(16*(E215+F215+G215))+(F215+(G215*2)))</f>
        <v/>
      </c>
      <c r="R215" s="5" t="str">
        <f aca="false">IF(C215&lt;1,"",27+(16*(H215+(4-H215)))+(4-H215))</f>
        <v/>
      </c>
      <c r="S215" s="5" t="str">
        <f aca="false">CONCATENATE("[",CONCATENATE("Al",IF(D215&gt;1,VALUE(D215),""),IF(E215=0,"",CONCATENATE(" O",IF(E215&gt;1,VALUE(E215),""))),IF(F215=0,"",CONCATENATE("(OH)",IF(F215&gt;1,VALUE(F215),""))),IF(G215=0,"",CONCATENATE("(OH2)",IF(G215&gt;1,VALUE(G215),"")))),"]")</f>
        <v>[Al5 O6(OH2)6]</v>
      </c>
      <c r="T215" s="5" t="str">
        <f aca="false">CONCATENATE("[",CONCATENATE("Al",IF(H215=0,"",CONCATENATE("O",IF(H215&gt;1,VALUE(H215),""))),CONCATENATE(IF((4-H215)&gt;0,"(OH)",""),IF((4-H215)&gt;1,VALUE(4-H215),""))),"]")</f>
        <v>[Al(OH)4]</v>
      </c>
      <c r="U215" s="5" t="str">
        <f aca="false">IF(B215&gt;0,IF(M215="","",CONCATENATE("[",IF(M215="","",CONCATENATE("Al",IF(D215&gt;1,VALUE(D215),""),IF(E215=0,"",CONCATENATE(" O",IF(E215&gt;1,VALUE(E215),""))),IF(F215=0,"",CONCATENATE("(OH)",IF(F215&gt;1,VALUE(F215),""))),IF(G215=0,"",CONCATENATE("(OH2)",IF(G215&gt;1,VALUE(G215),""))))),"]",IF(M215="","",IF(J215&gt;1,(CONCATENATE(VALUE(J215),"+")),"+")))),"")</f>
        <v/>
      </c>
    </row>
    <row r="216" s="4" customFormat="true" ht="14.05" hidden="false" customHeight="false" outlineLevel="0" collapsed="false">
      <c r="A216" s="3" t="n">
        <v>6</v>
      </c>
      <c r="B216" s="5" t="n">
        <v>0</v>
      </c>
      <c r="C216" s="3" t="n">
        <v>0</v>
      </c>
      <c r="D216" s="3" t="n">
        <v>2</v>
      </c>
      <c r="E216" s="3" t="n">
        <v>0</v>
      </c>
      <c r="F216" s="5" t="n">
        <v>4</v>
      </c>
      <c r="G216" s="5" t="n">
        <v>6</v>
      </c>
      <c r="H216" s="3" t="n">
        <v>0</v>
      </c>
      <c r="I216" s="5" t="n">
        <v>230</v>
      </c>
      <c r="J216" s="5" t="n">
        <v>2</v>
      </c>
      <c r="K216" s="6" t="n">
        <v>115</v>
      </c>
      <c r="L216" s="7" t="n">
        <v>115</v>
      </c>
      <c r="M216" s="5" t="str">
        <f aca="false">IF(K216="no cation","",IF(L216="","non-candidate",IF(J216&gt;1,"","Y")))</f>
        <v/>
      </c>
      <c r="N216" s="5" t="str">
        <f aca="false">IF(M216="","",IF(B216&gt;0,U216,CONCATENATE("[",IF(M216="","",CONCATENATE("Al",IF(C216+(D216*(1+(C216*3)))&gt;1,VALUE(C216+(D216*(1+(C216*3)))),""),CONCATENATE(IF((E216*(1+(C216*3)))+(C216*H216)&gt;0," O",""),IF((E216*(1+(C216*3)))+(C216*H216)&gt;1,VALUE((E216*(1+(C216*3)))+(C216*H216)),"")),IF(F216=0,"",CONCATENATE("(OH)",IF((F216*(1+(C216*3)))+(C216*(4-H216))&gt;1,VALUE((F216*(1+(C216*3)))+(C216*(4-H216))),""))),IF(G216=0,"",CONCATENATE("(OH2)",IF(G216&gt;1,VALUE(G216),""))))),"]",IF(M216="","",IF(J216&gt;1,(CONCATENATE(VALUE(J216),"+")),"+")))))</f>
        <v/>
      </c>
      <c r="O216" s="5" t="str">
        <f aca="false">IF(B216&gt;0,"",IF(C216=0,CONCATENATE("[",CONCATENATE("Al",IF(D216&gt;1,VALUE(D216),""),IF(E216=0,"",CONCATENATE(" O",IF(E216&gt;1,VALUE(E216),""))),IF(F216=0,"",CONCATENATE("(OH)",IF(F216&gt;1,VALUE(F216),""))),IF(G216=0,"",CONCATENATE("(OH2)",IF(G216&gt;1,VALUE(G216),"")))),"]",IF(J216&gt;1,(CONCATENATE(VALUE(J216),"+")),"+")),CONCATENATE("[",S216,IF(P216&gt;1,VALUE(P216),""),IF((D216*3)&gt;((E216*2)+F216),"+","")," ]",VALUE(4)," ",T216,IF(H216&gt;0,VALUE(H216+1),""),"-"," ")))</f>
        <v>[Al2(OH)4(OH2)6]2+</v>
      </c>
      <c r="P216" s="5" t="str">
        <f aca="false">IF(C216&lt;1,"",(IF((3*D216)-(2*E216)-F216&gt;0, (3*D216)-(2*E216)-F216, 0)))</f>
        <v/>
      </c>
      <c r="Q216" s="5" t="str">
        <f aca="false">IF(C216&lt;1,"",(27*D216)+(16*(E216+F216+G216))+(F216+(G216*2)))</f>
        <v/>
      </c>
      <c r="R216" s="5" t="str">
        <f aca="false">IF(C216&lt;1,"",27+(16*(H216+(4-H216)))+(4-H216))</f>
        <v/>
      </c>
      <c r="S216" s="5" t="str">
        <f aca="false">CONCATENATE("[",CONCATENATE("Al",IF(D216&gt;1,VALUE(D216),""),IF(E216=0,"",CONCATENATE(" O",IF(E216&gt;1,VALUE(E216),""))),IF(F216=0,"",CONCATENATE("(OH)",IF(F216&gt;1,VALUE(F216),""))),IF(G216=0,"",CONCATENATE("(OH2)",IF(G216&gt;1,VALUE(G216),"")))),"]")</f>
        <v>[Al2(OH)4(OH2)6]</v>
      </c>
      <c r="T216" s="5" t="str">
        <f aca="false">CONCATENATE("[",CONCATENATE("Al",IF(H216=0,"",CONCATENATE("O",IF(H216&gt;1,VALUE(H216),""))),CONCATENATE(IF((4-H216)&gt;0,"(OH)",""),IF((4-H216)&gt;1,VALUE(4-H216),""))),"]")</f>
        <v>[Al(OH)4]</v>
      </c>
      <c r="U216" s="5" t="str">
        <f aca="false">IF(B216&gt;0,IF(M216="","",CONCATENATE("[",IF(M216="","",CONCATENATE("Al",IF(D216&gt;1,VALUE(D216),""),IF(E216=0,"",CONCATENATE(" O",IF(E216&gt;1,VALUE(E216),""))),IF(F216=0,"",CONCATENATE("(OH)",IF(F216&gt;1,VALUE(F216),""))),IF(G216=0,"",CONCATENATE("(OH2)",IF(G216&gt;1,VALUE(G216),""))))),"]",IF(M216="","",IF(J216&gt;1,(CONCATENATE(VALUE(J216),"+")),"+")))),"")</f>
        <v/>
      </c>
    </row>
    <row r="217" s="4" customFormat="true" ht="14.05" hidden="false" customHeight="false" outlineLevel="0" collapsed="false">
      <c r="A217" s="3" t="n">
        <v>6</v>
      </c>
      <c r="B217" s="5" t="n">
        <v>0</v>
      </c>
      <c r="C217" s="3" t="n">
        <v>0</v>
      </c>
      <c r="D217" s="3" t="n">
        <v>2</v>
      </c>
      <c r="E217" s="3" t="n">
        <v>2</v>
      </c>
      <c r="F217" s="5" t="n">
        <v>0</v>
      </c>
      <c r="G217" s="5" t="n">
        <v>8</v>
      </c>
      <c r="H217" s="3" t="n">
        <v>0</v>
      </c>
      <c r="I217" s="5" t="n">
        <v>230</v>
      </c>
      <c r="J217" s="5" t="n">
        <v>2</v>
      </c>
      <c r="K217" s="6" t="n">
        <v>115</v>
      </c>
      <c r="L217" s="7" t="n">
        <v>115</v>
      </c>
      <c r="M217" s="5" t="str">
        <f aca="false">IF(K217="no cation","",IF(L217="","non-candidate",IF(J217&gt;1,"","Y")))</f>
        <v/>
      </c>
      <c r="N217" s="5" t="str">
        <f aca="false">IF(M217="","",IF(B217&gt;0,U217,CONCATENATE("[",IF(M217="","",CONCATENATE("Al",IF(C217+(D217*(1+(C217*3)))&gt;1,VALUE(C217+(D217*(1+(C217*3)))),""),CONCATENATE(IF((E217*(1+(C217*3)))+(C217*H217)&gt;0," O",""),IF((E217*(1+(C217*3)))+(C217*H217)&gt;1,VALUE((E217*(1+(C217*3)))+(C217*H217)),"")),IF(F217=0,"",CONCATENATE("(OH)",IF((F217*(1+(C217*3)))+(C217*(4-H217))&gt;1,VALUE((F217*(1+(C217*3)))+(C217*(4-H217))),""))),IF(G217=0,"",CONCATENATE("(OH2)",IF(G217&gt;1,VALUE(G217),""))))),"]",IF(M217="","",IF(J217&gt;1,(CONCATENATE(VALUE(J217),"+")),"+")))))</f>
        <v/>
      </c>
      <c r="O217" s="5" t="str">
        <f aca="false">IF(B217&gt;0,"",IF(C217=0,CONCATENATE("[",CONCATENATE("Al",IF(D217&gt;1,VALUE(D217),""),IF(E217=0,"",CONCATENATE(" O",IF(E217&gt;1,VALUE(E217),""))),IF(F217=0,"",CONCATENATE("(OH)",IF(F217&gt;1,VALUE(F217),""))),IF(G217=0,"",CONCATENATE("(OH2)",IF(G217&gt;1,VALUE(G217),"")))),"]",IF(J217&gt;1,(CONCATENATE(VALUE(J217),"+")),"+")),CONCATENATE("[",S217,IF(P217&gt;1,VALUE(P217),""),IF((D217*3)&gt;((E217*2)+F217),"+","")," ]",VALUE(4)," ",T217,IF(H217&gt;0,VALUE(H217+1),""),"-"," ")))</f>
        <v>[Al2 O2(OH2)8]2+</v>
      </c>
      <c r="P217" s="5" t="str">
        <f aca="false">IF(C217&lt;1,"",(IF((3*D217)-(2*E217)-F217&gt;0, (3*D217)-(2*E217)-F217, 0)))</f>
        <v/>
      </c>
      <c r="Q217" s="5" t="str">
        <f aca="false">IF(C217&lt;1,"",(27*D217)+(16*(E217+F217+G217))+(F217+(G217*2)))</f>
        <v/>
      </c>
      <c r="R217" s="5" t="str">
        <f aca="false">IF(C217&lt;1,"",27+(16*(H217+(4-H217)))+(4-H217))</f>
        <v/>
      </c>
      <c r="S217" s="5" t="str">
        <f aca="false">CONCATENATE("[",CONCATENATE("Al",IF(D217&gt;1,VALUE(D217),""),IF(E217=0,"",CONCATENATE(" O",IF(E217&gt;1,VALUE(E217),""))),IF(F217=0,"",CONCATENATE("(OH)",IF(F217&gt;1,VALUE(F217),""))),IF(G217=0,"",CONCATENATE("(OH2)",IF(G217&gt;1,VALUE(G217),"")))),"]")</f>
        <v>[Al2 O2(OH2)8]</v>
      </c>
      <c r="T217" s="5" t="str">
        <f aca="false">CONCATENATE("[",CONCATENATE("Al",IF(H217=0,"",CONCATENATE("O",IF(H217&gt;1,VALUE(H217),""))),CONCATENATE(IF((4-H217)&gt;0,"(OH)",""),IF((4-H217)&gt;1,VALUE(4-H217),""))),"]")</f>
        <v>[Al(OH)4]</v>
      </c>
      <c r="U217" s="5" t="str">
        <f aca="false">IF(B217&gt;0,IF(M217="","",CONCATENATE("[",IF(M217="","",CONCATENATE("Al",IF(D217&gt;1,VALUE(D217),""),IF(E217=0,"",CONCATENATE(" O",IF(E217&gt;1,VALUE(E217),""))),IF(F217=0,"",CONCATENATE("(OH)",IF(F217&gt;1,VALUE(F217),""))),IF(G217=0,"",CONCATENATE("(OH2)",IF(G217&gt;1,VALUE(G217),""))))),"]",IF(M217="","",IF(J217&gt;1,(CONCATENATE(VALUE(J217),"+")),"+")))),"")</f>
        <v/>
      </c>
    </row>
    <row r="218" s="4" customFormat="true" ht="14.05" hidden="false" customHeight="false" outlineLevel="0" collapsed="false">
      <c r="A218" s="5" t="n">
        <v>6</v>
      </c>
      <c r="B218" s="5" t="n">
        <v>0</v>
      </c>
      <c r="C218" s="5" t="n">
        <v>1</v>
      </c>
      <c r="D218" s="5" t="n">
        <v>3</v>
      </c>
      <c r="E218" s="5" t="n">
        <v>0</v>
      </c>
      <c r="F218" s="5" t="n">
        <v>5</v>
      </c>
      <c r="G218" s="5" t="n">
        <v>8</v>
      </c>
      <c r="H218" s="5" t="n">
        <v>4</v>
      </c>
      <c r="I218" s="5" t="n">
        <v>1331</v>
      </c>
      <c r="J218" s="5" t="n">
        <v>11</v>
      </c>
      <c r="K218" s="6" t="n">
        <v>121</v>
      </c>
      <c r="L218" s="7" t="n">
        <v>121</v>
      </c>
      <c r="M218" s="5" t="str">
        <f aca="false">IF(K218="no cation","",IF(L218="","non-candidate",IF(J218&gt;1,"","Y")))</f>
        <v/>
      </c>
      <c r="N218" s="5" t="str">
        <f aca="false">IF(M218="","",IF(B218&gt;0,U218,CONCATENATE("[",IF(M218="","",CONCATENATE("Al",IF(C218+(D218*(1+(C218*3)))&gt;1,VALUE(C218+(D218*(1+(C218*3)))),""),CONCATENATE(IF((E218*(1+(C218*3)))+(C218*H218)&gt;0," O",""),IF((E218*(1+(C218*3)))+(C218*H218)&gt;1,VALUE((E218*(1+(C218*3)))+(C218*H218)),"")),IF(F218=0,"",CONCATENATE("(OH)",IF((F218*(1+(C218*3)))+(C218*(4-H218))&gt;1,VALUE((F218*(1+(C218*3)))+(C218*(4-H218))),""))),IF(G218=0,"",CONCATENATE("(OH2)",IF(G218&gt;1,VALUE(G218),""))))),"]",IF(M218="","",IF(J218&gt;1,(CONCATENATE(VALUE(J218),"+")),"+")))))</f>
        <v/>
      </c>
      <c r="O218" s="5" t="str">
        <f aca="false">IF(B218&gt;0,"",IF(C218=0,CONCATENATE("[",CONCATENATE("Al",IF(D218&gt;1,VALUE(D218),""),IF(E218=0,"",CONCATENATE(" O",IF(E218&gt;1,VALUE(E218),""))),IF(F218=0,"",CONCATENATE("(OH)",IF(F218&gt;1,VALUE(F218),""))),IF(G218=0,"",CONCATENATE("(OH2)",IF(G218&gt;1,VALUE(G218),"")))),"]",IF(J218&gt;1,(CONCATENATE(VALUE(J218),"+")),"+")),CONCATENATE("[",S218,IF(P218&gt;1,VALUE(P218),""),IF((D218*3)&gt;((E218*2)+F218),"+","")," ]",VALUE(4)," ",T218,IF(H218&gt;0,VALUE(H218+1),""),"-"," ")))</f>
        <v>[[Al3(OH)5(OH2)8]4+ ]4 [AlO4]5- </v>
      </c>
      <c r="P218" s="5" t="n">
        <f aca="false">IF(C218&lt;1,"",(IF((3*D218)-(2*E218)-F218&gt;0, (3*D218)-(2*E218)-F218, 0)))</f>
        <v>4</v>
      </c>
      <c r="Q218" s="5" t="n">
        <f aca="false">IF(C218&lt;1,"",(27*D218)+(16*(E218+F218+G218))+(F218+(G218*2)))</f>
        <v>310</v>
      </c>
      <c r="R218" s="5" t="n">
        <f aca="false">IF(C218&lt;1,"",27+(16*(H218+(4-H218)))+(4-H218))</f>
        <v>91</v>
      </c>
      <c r="S218" s="5" t="str">
        <f aca="false">CONCATENATE("[",CONCATENATE("Al",IF(D218&gt;1,VALUE(D218),""),IF(E218=0,"",CONCATENATE(" O",IF(E218&gt;1,VALUE(E218),""))),IF(F218=0,"",CONCATENATE("(OH)",IF(F218&gt;1,VALUE(F218),""))),IF(G218=0,"",CONCATENATE("(OH2)",IF(G218&gt;1,VALUE(G218),"")))),"]")</f>
        <v>[Al3(OH)5(OH2)8]</v>
      </c>
      <c r="T218" s="5" t="str">
        <f aca="false">CONCATENATE("[",CONCATENATE("Al",IF(H218=0,"",CONCATENATE("O",IF(H218&gt;1,VALUE(H218),""))),CONCATENATE(IF((4-H218)&gt;0,"(OH)",""),IF((4-H218)&gt;1,VALUE(4-H218),""))),"]")</f>
        <v>[AlO4]</v>
      </c>
      <c r="U218" s="5" t="str">
        <f aca="false">IF(B218&gt;0,IF(M218="","",CONCATENATE("[",IF(M218="","",CONCATENATE("Al",IF(D218&gt;1,VALUE(D218),""),IF(E218=0,"",CONCATENATE(" O",IF(E218&gt;1,VALUE(E218),""))),IF(F218=0,"",CONCATENATE("(OH)",IF(F218&gt;1,VALUE(F218),""))),IF(G218=0,"",CONCATENATE("(OH2)",IF(G218&gt;1,VALUE(G218),""))))),"]",IF(M218="","",IF(J218&gt;1,(CONCATENATE(VALUE(J218),"+")),"+")))),"")</f>
        <v/>
      </c>
    </row>
    <row r="219" s="4" customFormat="true" ht="14.05" hidden="false" customHeight="false" outlineLevel="0" collapsed="false">
      <c r="A219" s="5" t="n">
        <v>6</v>
      </c>
      <c r="B219" s="5" t="n">
        <v>0</v>
      </c>
      <c r="C219" s="5" t="n">
        <v>1</v>
      </c>
      <c r="D219" s="5" t="n">
        <v>3</v>
      </c>
      <c r="E219" s="5" t="n">
        <v>0</v>
      </c>
      <c r="F219" s="5" t="n">
        <v>6</v>
      </c>
      <c r="G219" s="5" t="n">
        <v>7</v>
      </c>
      <c r="H219" s="5" t="n">
        <v>0</v>
      </c>
      <c r="I219" s="5" t="n">
        <v>1331</v>
      </c>
      <c r="J219" s="5" t="n">
        <v>11</v>
      </c>
      <c r="K219" s="6" t="n">
        <v>121</v>
      </c>
      <c r="L219" s="7" t="n">
        <v>121</v>
      </c>
      <c r="M219" s="5" t="str">
        <f aca="false">IF(K219="no cation","",IF(L219="","non-candidate",IF(J219&gt;1,"","Y")))</f>
        <v/>
      </c>
      <c r="N219" s="5" t="str">
        <f aca="false">IF(M219="","",IF(B219&gt;0,U219,CONCATENATE("[",IF(M219="","",CONCATENATE("Al",IF(C219+(D219*(1+(C219*3)))&gt;1,VALUE(C219+(D219*(1+(C219*3)))),""),CONCATENATE(IF((E219*(1+(C219*3)))+(C219*H219)&gt;0," O",""),IF((E219*(1+(C219*3)))+(C219*H219)&gt;1,VALUE((E219*(1+(C219*3)))+(C219*H219)),"")),IF(F219=0,"",CONCATENATE("(OH)",IF((F219*(1+(C219*3)))+(C219*(4-H219))&gt;1,VALUE((F219*(1+(C219*3)))+(C219*(4-H219))),""))),IF(G219=0,"",CONCATENATE("(OH2)",IF(G219&gt;1,VALUE(G219),""))))),"]",IF(M219="","",IF(J219&gt;1,(CONCATENATE(VALUE(J219),"+")),"+")))))</f>
        <v/>
      </c>
      <c r="O219" s="5" t="str">
        <f aca="false">IF(B219&gt;0,"",IF(C219=0,CONCATENATE("[",CONCATENATE("Al",IF(D219&gt;1,VALUE(D219),""),IF(E219=0,"",CONCATENATE(" O",IF(E219&gt;1,VALUE(E219),""))),IF(F219=0,"",CONCATENATE("(OH)",IF(F219&gt;1,VALUE(F219),""))),IF(G219=0,"",CONCATENATE("(OH2)",IF(G219&gt;1,VALUE(G219),"")))),"]",IF(J219&gt;1,(CONCATENATE(VALUE(J219),"+")),"+")),CONCATENATE("[",S219,IF(P219&gt;1,VALUE(P219),""),IF((D219*3)&gt;((E219*2)+F219),"+","")," ]",VALUE(4)," ",T219,IF(H219&gt;0,VALUE(H219+1),""),"-"," ")))</f>
        <v>[[Al3(OH)6(OH2)7]3+ ]4 [Al(OH)4]- </v>
      </c>
      <c r="P219" s="5" t="n">
        <f aca="false">IF(C219&lt;1,"",(IF((3*D219)-(2*E219)-F219&gt;0, (3*D219)-(2*E219)-F219, 0)))</f>
        <v>3</v>
      </c>
      <c r="Q219" s="5" t="n">
        <f aca="false">IF(C219&lt;1,"",(27*D219)+(16*(E219+F219+G219))+(F219+(G219*2)))</f>
        <v>309</v>
      </c>
      <c r="R219" s="5" t="n">
        <f aca="false">IF(C219&lt;1,"",27+(16*(H219+(4-H219)))+(4-H219))</f>
        <v>95</v>
      </c>
      <c r="S219" s="5" t="str">
        <f aca="false">CONCATENATE("[",CONCATENATE("Al",IF(D219&gt;1,VALUE(D219),""),IF(E219=0,"",CONCATENATE(" O",IF(E219&gt;1,VALUE(E219),""))),IF(F219=0,"",CONCATENATE("(OH)",IF(F219&gt;1,VALUE(F219),""))),IF(G219=0,"",CONCATENATE("(OH2)",IF(G219&gt;1,VALUE(G219),"")))),"]")</f>
        <v>[Al3(OH)6(OH2)7]</v>
      </c>
      <c r="T219" s="5" t="str">
        <f aca="false">CONCATENATE("[",CONCATENATE("Al",IF(H219=0,"",CONCATENATE("O",IF(H219&gt;1,VALUE(H219),""))),CONCATENATE(IF((4-H219)&gt;0,"(OH)",""),IF((4-H219)&gt;1,VALUE(4-H219),""))),"]")</f>
        <v>[Al(OH)4]</v>
      </c>
      <c r="U219" s="5" t="str">
        <f aca="false">IF(B219&gt;0,IF(M219="","",CONCATENATE("[",IF(M219="","",CONCATENATE("Al",IF(D219&gt;1,VALUE(D219),""),IF(E219=0,"",CONCATENATE(" O",IF(E219&gt;1,VALUE(E219),""))),IF(F219=0,"",CONCATENATE("(OH)",IF(F219&gt;1,VALUE(F219),""))),IF(G219=0,"",CONCATENATE("(OH2)",IF(G219&gt;1,VALUE(G219),""))))),"]",IF(M219="","",IF(J219&gt;1,(CONCATENATE(VALUE(J219),"+")),"+")))),"")</f>
        <v/>
      </c>
    </row>
    <row r="220" s="4" customFormat="true" ht="14.05" hidden="false" customHeight="false" outlineLevel="0" collapsed="false">
      <c r="A220" s="5" t="n">
        <v>6</v>
      </c>
      <c r="B220" s="5" t="n">
        <v>0</v>
      </c>
      <c r="C220" s="5" t="n">
        <v>1</v>
      </c>
      <c r="D220" s="5" t="n">
        <v>3</v>
      </c>
      <c r="E220" s="5" t="n">
        <v>1</v>
      </c>
      <c r="F220" s="5" t="n">
        <v>3</v>
      </c>
      <c r="G220" s="5" t="n">
        <v>9</v>
      </c>
      <c r="H220" s="5" t="n">
        <v>4</v>
      </c>
      <c r="I220" s="5" t="n">
        <v>1331</v>
      </c>
      <c r="J220" s="5" t="n">
        <v>11</v>
      </c>
      <c r="K220" s="6" t="n">
        <v>121</v>
      </c>
      <c r="L220" s="7" t="n">
        <v>121</v>
      </c>
      <c r="M220" s="5" t="str">
        <f aca="false">IF(K220="no cation","",IF(L220="","non-candidate",IF(J220&gt;1,"","Y")))</f>
        <v/>
      </c>
      <c r="N220" s="5" t="str">
        <f aca="false">IF(M220="","",IF(B220&gt;0,U220,CONCATENATE("[",IF(M220="","",CONCATENATE("Al",IF(C220+(D220*(1+(C220*3)))&gt;1,VALUE(C220+(D220*(1+(C220*3)))),""),CONCATENATE(IF((E220*(1+(C220*3)))+(C220*H220)&gt;0," O",""),IF((E220*(1+(C220*3)))+(C220*H220)&gt;1,VALUE((E220*(1+(C220*3)))+(C220*H220)),"")),IF(F220=0,"",CONCATENATE("(OH)",IF((F220*(1+(C220*3)))+(C220*(4-H220))&gt;1,VALUE((F220*(1+(C220*3)))+(C220*(4-H220))),""))),IF(G220=0,"",CONCATENATE("(OH2)",IF(G220&gt;1,VALUE(G220),""))))),"]",IF(M220="","",IF(J220&gt;1,(CONCATENATE(VALUE(J220),"+")),"+")))))</f>
        <v/>
      </c>
      <c r="O220" s="5" t="str">
        <f aca="false">IF(B220&gt;0,"",IF(C220=0,CONCATENATE("[",CONCATENATE("Al",IF(D220&gt;1,VALUE(D220),""),IF(E220=0,"",CONCATENATE(" O",IF(E220&gt;1,VALUE(E220),""))),IF(F220=0,"",CONCATENATE("(OH)",IF(F220&gt;1,VALUE(F220),""))),IF(G220=0,"",CONCATENATE("(OH2)",IF(G220&gt;1,VALUE(G220),"")))),"]",IF(J220&gt;1,(CONCATENATE(VALUE(J220),"+")),"+")),CONCATENATE("[",S220,IF(P220&gt;1,VALUE(P220),""),IF((D220*3)&gt;((E220*2)+F220),"+","")," ]",VALUE(4)," ",T220,IF(H220&gt;0,VALUE(H220+1),""),"-"," ")))</f>
        <v>[[Al3 O(OH)3(OH2)9]4+ ]4 [AlO4]5- </v>
      </c>
      <c r="P220" s="5" t="n">
        <f aca="false">IF(C220&lt;1,"",(IF((3*D220)-(2*E220)-F220&gt;0, (3*D220)-(2*E220)-F220, 0)))</f>
        <v>4</v>
      </c>
      <c r="Q220" s="5" t="n">
        <f aca="false">IF(C220&lt;1,"",(27*D220)+(16*(E220+F220+G220))+(F220+(G220*2)))</f>
        <v>310</v>
      </c>
      <c r="R220" s="5" t="n">
        <f aca="false">IF(C220&lt;1,"",27+(16*(H220+(4-H220)))+(4-H220))</f>
        <v>91</v>
      </c>
      <c r="S220" s="5" t="str">
        <f aca="false">CONCATENATE("[",CONCATENATE("Al",IF(D220&gt;1,VALUE(D220),""),IF(E220=0,"",CONCATENATE(" O",IF(E220&gt;1,VALUE(E220),""))),IF(F220=0,"",CONCATENATE("(OH)",IF(F220&gt;1,VALUE(F220),""))),IF(G220=0,"",CONCATENATE("(OH2)",IF(G220&gt;1,VALUE(G220),"")))),"]")</f>
        <v>[Al3 O(OH)3(OH2)9]</v>
      </c>
      <c r="T220" s="5" t="str">
        <f aca="false">CONCATENATE("[",CONCATENATE("Al",IF(H220=0,"",CONCATENATE("O",IF(H220&gt;1,VALUE(H220),""))),CONCATENATE(IF((4-H220)&gt;0,"(OH)",""),IF((4-H220)&gt;1,VALUE(4-H220),""))),"]")</f>
        <v>[AlO4]</v>
      </c>
      <c r="U220" s="5" t="str">
        <f aca="false">IF(B220&gt;0,IF(M220="","",CONCATENATE("[",IF(M220="","",CONCATENATE("Al",IF(D220&gt;1,VALUE(D220),""),IF(E220=0,"",CONCATENATE(" O",IF(E220&gt;1,VALUE(E220),""))),IF(F220=0,"",CONCATENATE("(OH)",IF(F220&gt;1,VALUE(F220),""))),IF(G220=0,"",CONCATENATE("(OH2)",IF(G220&gt;1,VALUE(G220),""))))),"]",IF(M220="","",IF(J220&gt;1,(CONCATENATE(VALUE(J220),"+")),"+")))),"")</f>
        <v/>
      </c>
    </row>
    <row r="221" s="4" customFormat="true" ht="14.05" hidden="false" customHeight="false" outlineLevel="0" collapsed="false">
      <c r="A221" s="5" t="n">
        <v>6</v>
      </c>
      <c r="B221" s="5" t="n">
        <v>0</v>
      </c>
      <c r="C221" s="5" t="n">
        <v>1</v>
      </c>
      <c r="D221" s="5" t="n">
        <v>3</v>
      </c>
      <c r="E221" s="5" t="n">
        <v>1</v>
      </c>
      <c r="F221" s="5" t="n">
        <v>4</v>
      </c>
      <c r="G221" s="5" t="n">
        <v>8</v>
      </c>
      <c r="H221" s="5" t="n">
        <v>0</v>
      </c>
      <c r="I221" s="5" t="n">
        <v>1331</v>
      </c>
      <c r="J221" s="5" t="n">
        <v>11</v>
      </c>
      <c r="K221" s="6" t="n">
        <v>121</v>
      </c>
      <c r="L221" s="7" t="n">
        <v>121</v>
      </c>
      <c r="M221" s="5" t="str">
        <f aca="false">IF(K221="no cation","",IF(L221="","non-candidate",IF(J221&gt;1,"","Y")))</f>
        <v/>
      </c>
      <c r="N221" s="5" t="str">
        <f aca="false">IF(M221="","",IF(B221&gt;0,U221,CONCATENATE("[",IF(M221="","",CONCATENATE("Al",IF(C221+(D221*(1+(C221*3)))&gt;1,VALUE(C221+(D221*(1+(C221*3)))),""),CONCATENATE(IF((E221*(1+(C221*3)))+(C221*H221)&gt;0," O",""),IF((E221*(1+(C221*3)))+(C221*H221)&gt;1,VALUE((E221*(1+(C221*3)))+(C221*H221)),"")),IF(F221=0,"",CONCATENATE("(OH)",IF((F221*(1+(C221*3)))+(C221*(4-H221))&gt;1,VALUE((F221*(1+(C221*3)))+(C221*(4-H221))),""))),IF(G221=0,"",CONCATENATE("(OH2)",IF(G221&gt;1,VALUE(G221),""))))),"]",IF(M221="","",IF(J221&gt;1,(CONCATENATE(VALUE(J221),"+")),"+")))))</f>
        <v/>
      </c>
      <c r="O221" s="5" t="str">
        <f aca="false">IF(B221&gt;0,"",IF(C221=0,CONCATENATE("[",CONCATENATE("Al",IF(D221&gt;1,VALUE(D221),""),IF(E221=0,"",CONCATENATE(" O",IF(E221&gt;1,VALUE(E221),""))),IF(F221=0,"",CONCATENATE("(OH)",IF(F221&gt;1,VALUE(F221),""))),IF(G221=0,"",CONCATENATE("(OH2)",IF(G221&gt;1,VALUE(G221),"")))),"]",IF(J221&gt;1,(CONCATENATE(VALUE(J221),"+")),"+")),CONCATENATE("[",S221,IF(P221&gt;1,VALUE(P221),""),IF((D221*3)&gt;((E221*2)+F221),"+","")," ]",VALUE(4)," ",T221,IF(H221&gt;0,VALUE(H221+1),""),"-"," ")))</f>
        <v>[[Al3 O(OH)4(OH2)8]3+ ]4 [Al(OH)4]- </v>
      </c>
      <c r="P221" s="5" t="n">
        <f aca="false">IF(C221&lt;1,"",(IF((3*D221)-(2*E221)-F221&gt;0, (3*D221)-(2*E221)-F221, 0)))</f>
        <v>3</v>
      </c>
      <c r="Q221" s="5" t="n">
        <f aca="false">IF(C221&lt;1,"",(27*D221)+(16*(E221+F221+G221))+(F221+(G221*2)))</f>
        <v>309</v>
      </c>
      <c r="R221" s="5" t="n">
        <f aca="false">IF(C221&lt;1,"",27+(16*(H221+(4-H221)))+(4-H221))</f>
        <v>95</v>
      </c>
      <c r="S221" s="5" t="str">
        <f aca="false">CONCATENATE("[",CONCATENATE("Al",IF(D221&gt;1,VALUE(D221),""),IF(E221=0,"",CONCATENATE(" O",IF(E221&gt;1,VALUE(E221),""))),IF(F221=0,"",CONCATENATE("(OH)",IF(F221&gt;1,VALUE(F221),""))),IF(G221=0,"",CONCATENATE("(OH2)",IF(G221&gt;1,VALUE(G221),"")))),"]")</f>
        <v>[Al3 O(OH)4(OH2)8]</v>
      </c>
      <c r="T221" s="5" t="str">
        <f aca="false">CONCATENATE("[",CONCATENATE("Al",IF(H221=0,"",CONCATENATE("O",IF(H221&gt;1,VALUE(H221),""))),CONCATENATE(IF((4-H221)&gt;0,"(OH)",""),IF((4-H221)&gt;1,VALUE(4-H221),""))),"]")</f>
        <v>[Al(OH)4]</v>
      </c>
      <c r="U221" s="5" t="str">
        <f aca="false">IF(B221&gt;0,IF(M221="","",CONCATENATE("[",IF(M221="","",CONCATENATE("Al",IF(D221&gt;1,VALUE(D221),""),IF(E221=0,"",CONCATENATE(" O",IF(E221&gt;1,VALUE(E221),""))),IF(F221=0,"",CONCATENATE("(OH)",IF(F221&gt;1,VALUE(F221),""))),IF(G221=0,"",CONCATENATE("(OH2)",IF(G221&gt;1,VALUE(G221),""))))),"]",IF(M221="","",IF(J221&gt;1,(CONCATENATE(VALUE(J221),"+")),"+")))),"")</f>
        <v/>
      </c>
    </row>
    <row r="222" s="4" customFormat="true" ht="14.05" hidden="false" customHeight="false" outlineLevel="0" collapsed="false">
      <c r="A222" s="5" t="n">
        <v>6</v>
      </c>
      <c r="B222" s="5" t="n">
        <v>0</v>
      </c>
      <c r="C222" s="5" t="n">
        <v>1</v>
      </c>
      <c r="D222" s="5" t="n">
        <v>3</v>
      </c>
      <c r="E222" s="5" t="n">
        <v>2</v>
      </c>
      <c r="F222" s="5" t="n">
        <v>1</v>
      </c>
      <c r="G222" s="5" t="n">
        <v>10</v>
      </c>
      <c r="H222" s="5" t="n">
        <v>4</v>
      </c>
      <c r="I222" s="5" t="n">
        <v>1331</v>
      </c>
      <c r="J222" s="5" t="n">
        <v>11</v>
      </c>
      <c r="K222" s="6" t="n">
        <v>121</v>
      </c>
      <c r="L222" s="7" t="n">
        <v>121</v>
      </c>
      <c r="M222" s="5" t="str">
        <f aca="false">IF(K222="no cation","",IF(L222="","non-candidate",IF(J222&gt;1,"","Y")))</f>
        <v/>
      </c>
      <c r="N222" s="5" t="str">
        <f aca="false">IF(M222="","",IF(B222&gt;0,U222,CONCATENATE("[",IF(M222="","",CONCATENATE("Al",IF(C222+(D222*(1+(C222*3)))&gt;1,VALUE(C222+(D222*(1+(C222*3)))),""),CONCATENATE(IF((E222*(1+(C222*3)))+(C222*H222)&gt;0," O",""),IF((E222*(1+(C222*3)))+(C222*H222)&gt;1,VALUE((E222*(1+(C222*3)))+(C222*H222)),"")),IF(F222=0,"",CONCATENATE("(OH)",IF((F222*(1+(C222*3)))+(C222*(4-H222))&gt;1,VALUE((F222*(1+(C222*3)))+(C222*(4-H222))),""))),IF(G222=0,"",CONCATENATE("(OH2)",IF(G222&gt;1,VALUE(G222),""))))),"]",IF(M222="","",IF(J222&gt;1,(CONCATENATE(VALUE(J222),"+")),"+")))))</f>
        <v/>
      </c>
      <c r="O222" s="5" t="str">
        <f aca="false">IF(B222&gt;0,"",IF(C222=0,CONCATENATE("[",CONCATENATE("Al",IF(D222&gt;1,VALUE(D222),""),IF(E222=0,"",CONCATENATE(" O",IF(E222&gt;1,VALUE(E222),""))),IF(F222=0,"",CONCATENATE("(OH)",IF(F222&gt;1,VALUE(F222),""))),IF(G222=0,"",CONCATENATE("(OH2)",IF(G222&gt;1,VALUE(G222),"")))),"]",IF(J222&gt;1,(CONCATENATE(VALUE(J222),"+")),"+")),CONCATENATE("[",S222,IF(P222&gt;1,VALUE(P222),""),IF((D222*3)&gt;((E222*2)+F222),"+","")," ]",VALUE(4)," ",T222,IF(H222&gt;0,VALUE(H222+1),""),"-"," ")))</f>
        <v>[[Al3 O2(OH)(OH2)10]4+ ]4 [AlO4]5- </v>
      </c>
      <c r="P222" s="5" t="n">
        <f aca="false">IF(C222&lt;1,"",(IF((3*D222)-(2*E222)-F222&gt;0, (3*D222)-(2*E222)-F222, 0)))</f>
        <v>4</v>
      </c>
      <c r="Q222" s="5" t="n">
        <f aca="false">IF(C222&lt;1,"",(27*D222)+(16*(E222+F222+G222))+(F222+(G222*2)))</f>
        <v>310</v>
      </c>
      <c r="R222" s="5" t="n">
        <f aca="false">IF(C222&lt;1,"",27+(16*(H222+(4-H222)))+(4-H222))</f>
        <v>91</v>
      </c>
      <c r="S222" s="5" t="str">
        <f aca="false">CONCATENATE("[",CONCATENATE("Al",IF(D222&gt;1,VALUE(D222),""),IF(E222=0,"",CONCATENATE(" O",IF(E222&gt;1,VALUE(E222),""))),IF(F222=0,"",CONCATENATE("(OH)",IF(F222&gt;1,VALUE(F222),""))),IF(G222=0,"",CONCATENATE("(OH2)",IF(G222&gt;1,VALUE(G222),"")))),"]")</f>
        <v>[Al3 O2(OH)(OH2)10]</v>
      </c>
      <c r="T222" s="5" t="str">
        <f aca="false">CONCATENATE("[",CONCATENATE("Al",IF(H222=0,"",CONCATENATE("O",IF(H222&gt;1,VALUE(H222),""))),CONCATENATE(IF((4-H222)&gt;0,"(OH)",""),IF((4-H222)&gt;1,VALUE(4-H222),""))),"]")</f>
        <v>[AlO4]</v>
      </c>
      <c r="U222" s="5" t="str">
        <f aca="false">IF(B222&gt;0,IF(M222="","",CONCATENATE("[",IF(M222="","",CONCATENATE("Al",IF(D222&gt;1,VALUE(D222),""),IF(E222=0,"",CONCATENATE(" O",IF(E222&gt;1,VALUE(E222),""))),IF(F222=0,"",CONCATENATE("(OH)",IF(F222&gt;1,VALUE(F222),""))),IF(G222=0,"",CONCATENATE("(OH2)",IF(G222&gt;1,VALUE(G222),""))))),"]",IF(M222="","",IF(J222&gt;1,(CONCATENATE(VALUE(J222),"+")),"+")))),"")</f>
        <v/>
      </c>
    </row>
    <row r="223" s="4" customFormat="true" ht="14.05" hidden="false" customHeight="false" outlineLevel="0" collapsed="false">
      <c r="A223" s="5" t="n">
        <v>6</v>
      </c>
      <c r="B223" s="5" t="n">
        <v>0</v>
      </c>
      <c r="C223" s="5" t="n">
        <v>1</v>
      </c>
      <c r="D223" s="5" t="n">
        <v>3</v>
      </c>
      <c r="E223" s="5" t="n">
        <v>2</v>
      </c>
      <c r="F223" s="5" t="n">
        <v>2</v>
      </c>
      <c r="G223" s="5" t="n">
        <v>9</v>
      </c>
      <c r="H223" s="5" t="n">
        <v>0</v>
      </c>
      <c r="I223" s="5" t="n">
        <v>1331</v>
      </c>
      <c r="J223" s="5" t="n">
        <v>11</v>
      </c>
      <c r="K223" s="6" t="n">
        <v>121</v>
      </c>
      <c r="L223" s="7" t="n">
        <v>121</v>
      </c>
      <c r="M223" s="5" t="str">
        <f aca="false">IF(K223="no cation","",IF(L223="","non-candidate",IF(J223&gt;1,"","Y")))</f>
        <v/>
      </c>
      <c r="N223" s="5" t="str">
        <f aca="false">IF(M223="","",IF(B223&gt;0,U223,CONCATENATE("[",IF(M223="","",CONCATENATE("Al",IF(C223+(D223*(1+(C223*3)))&gt;1,VALUE(C223+(D223*(1+(C223*3)))),""),CONCATENATE(IF((E223*(1+(C223*3)))+(C223*H223)&gt;0," O",""),IF((E223*(1+(C223*3)))+(C223*H223)&gt;1,VALUE((E223*(1+(C223*3)))+(C223*H223)),"")),IF(F223=0,"",CONCATENATE("(OH)",IF((F223*(1+(C223*3)))+(C223*(4-H223))&gt;1,VALUE((F223*(1+(C223*3)))+(C223*(4-H223))),""))),IF(G223=0,"",CONCATENATE("(OH2)",IF(G223&gt;1,VALUE(G223),""))))),"]",IF(M223="","",IF(J223&gt;1,(CONCATENATE(VALUE(J223),"+")),"+")))))</f>
        <v/>
      </c>
      <c r="O223" s="5" t="str">
        <f aca="false">IF(B223&gt;0,"",IF(C223=0,CONCATENATE("[",CONCATENATE("Al",IF(D223&gt;1,VALUE(D223),""),IF(E223=0,"",CONCATENATE(" O",IF(E223&gt;1,VALUE(E223),""))),IF(F223=0,"",CONCATENATE("(OH)",IF(F223&gt;1,VALUE(F223),""))),IF(G223=0,"",CONCATENATE("(OH2)",IF(G223&gt;1,VALUE(G223),"")))),"]",IF(J223&gt;1,(CONCATENATE(VALUE(J223),"+")),"+")),CONCATENATE("[",S223,IF(P223&gt;1,VALUE(P223),""),IF((D223*3)&gt;((E223*2)+F223),"+","")," ]",VALUE(4)," ",T223,IF(H223&gt;0,VALUE(H223+1),""),"-"," ")))</f>
        <v>[[Al3 O2(OH)2(OH2)9]3+ ]4 [Al(OH)4]- </v>
      </c>
      <c r="P223" s="5" t="n">
        <f aca="false">IF(C223&lt;1,"",(IF((3*D223)-(2*E223)-F223&gt;0, (3*D223)-(2*E223)-F223, 0)))</f>
        <v>3</v>
      </c>
      <c r="Q223" s="5" t="n">
        <f aca="false">IF(C223&lt;1,"",(27*D223)+(16*(E223+F223+G223))+(F223+(G223*2)))</f>
        <v>309</v>
      </c>
      <c r="R223" s="5" t="n">
        <f aca="false">IF(C223&lt;1,"",27+(16*(H223+(4-H223)))+(4-H223))</f>
        <v>95</v>
      </c>
      <c r="S223" s="5" t="str">
        <f aca="false">CONCATENATE("[",CONCATENATE("Al",IF(D223&gt;1,VALUE(D223),""),IF(E223=0,"",CONCATENATE(" O",IF(E223&gt;1,VALUE(E223),""))),IF(F223=0,"",CONCATENATE("(OH)",IF(F223&gt;1,VALUE(F223),""))),IF(G223=0,"",CONCATENATE("(OH2)",IF(G223&gt;1,VALUE(G223),"")))),"]")</f>
        <v>[Al3 O2(OH)2(OH2)9]</v>
      </c>
      <c r="T223" s="5" t="str">
        <f aca="false">CONCATENATE("[",CONCATENATE("Al",IF(H223=0,"",CONCATENATE("O",IF(H223&gt;1,VALUE(H223),""))),CONCATENATE(IF((4-H223)&gt;0,"(OH)",""),IF((4-H223)&gt;1,VALUE(4-H223),""))),"]")</f>
        <v>[Al(OH)4]</v>
      </c>
      <c r="U223" s="5" t="str">
        <f aca="false">IF(B223&gt;0,IF(M223="","",CONCATENATE("[",IF(M223="","",CONCATENATE("Al",IF(D223&gt;1,VALUE(D223),""),IF(E223=0,"",CONCATENATE(" O",IF(E223&gt;1,VALUE(E223),""))),IF(F223=0,"",CONCATENATE("(OH)",IF(F223&gt;1,VALUE(F223),""))),IF(G223=0,"",CONCATENATE("(OH2)",IF(G223&gt;1,VALUE(G223),""))))),"]",IF(M223="","",IF(J223&gt;1,(CONCATENATE(VALUE(J223),"+")),"+")))),"")</f>
        <v/>
      </c>
    </row>
    <row r="224" s="4" customFormat="true" ht="14.05" hidden="false" customHeight="false" outlineLevel="0" collapsed="false">
      <c r="A224" s="5" t="n">
        <v>6</v>
      </c>
      <c r="B224" s="5" t="n">
        <v>0</v>
      </c>
      <c r="C224" s="5" t="n">
        <v>1</v>
      </c>
      <c r="D224" s="5" t="n">
        <v>3</v>
      </c>
      <c r="E224" s="5" t="n">
        <v>3</v>
      </c>
      <c r="F224" s="5" t="n">
        <v>0</v>
      </c>
      <c r="G224" s="5" t="n">
        <v>10</v>
      </c>
      <c r="H224" s="5" t="n">
        <v>0</v>
      </c>
      <c r="I224" s="5" t="n">
        <v>1331</v>
      </c>
      <c r="J224" s="5" t="n">
        <v>11</v>
      </c>
      <c r="K224" s="6" t="n">
        <v>121</v>
      </c>
      <c r="L224" s="7" t="n">
        <v>121</v>
      </c>
      <c r="M224" s="5" t="str">
        <f aca="false">IF(K224="no cation","",IF(L224="","non-candidate",IF(J224&gt;1,"","Y")))</f>
        <v/>
      </c>
      <c r="N224" s="5" t="str">
        <f aca="false">IF(M224="","",IF(B224&gt;0,U224,CONCATENATE("[",IF(M224="","",CONCATENATE("Al",IF(C224+(D224*(1+(C224*3)))&gt;1,VALUE(C224+(D224*(1+(C224*3)))),""),CONCATENATE(IF((E224*(1+(C224*3)))+(C224*H224)&gt;0," O",""),IF((E224*(1+(C224*3)))+(C224*H224)&gt;1,VALUE((E224*(1+(C224*3)))+(C224*H224)),"")),IF(F224=0,"",CONCATENATE("(OH)",IF((F224*(1+(C224*3)))+(C224*(4-H224))&gt;1,VALUE((F224*(1+(C224*3)))+(C224*(4-H224))),""))),IF(G224=0,"",CONCATENATE("(OH2)",IF(G224&gt;1,VALUE(G224),""))))),"]",IF(M224="","",IF(J224&gt;1,(CONCATENATE(VALUE(J224),"+")),"+")))))</f>
        <v/>
      </c>
      <c r="O224" s="5" t="str">
        <f aca="false">IF(B224&gt;0,"",IF(C224=0,CONCATENATE("[",CONCATENATE("Al",IF(D224&gt;1,VALUE(D224),""),IF(E224=0,"",CONCATENATE(" O",IF(E224&gt;1,VALUE(E224),""))),IF(F224=0,"",CONCATENATE("(OH)",IF(F224&gt;1,VALUE(F224),""))),IF(G224=0,"",CONCATENATE("(OH2)",IF(G224&gt;1,VALUE(G224),"")))),"]",IF(J224&gt;1,(CONCATENATE(VALUE(J224),"+")),"+")),CONCATENATE("[",S224,IF(P224&gt;1,VALUE(P224),""),IF((D224*3)&gt;((E224*2)+F224),"+","")," ]",VALUE(4)," ",T224,IF(H224&gt;0,VALUE(H224+1),""),"-"," ")))</f>
        <v>[[Al3 O3(OH2)10]3+ ]4 [Al(OH)4]- </v>
      </c>
      <c r="P224" s="5" t="n">
        <f aca="false">IF(C224&lt;1,"",(IF((3*D224)-(2*E224)-F224&gt;0, (3*D224)-(2*E224)-F224, 0)))</f>
        <v>3</v>
      </c>
      <c r="Q224" s="5" t="n">
        <f aca="false">IF(C224&lt;1,"",(27*D224)+(16*(E224+F224+G224))+(F224+(G224*2)))</f>
        <v>309</v>
      </c>
      <c r="R224" s="5" t="n">
        <f aca="false">IF(C224&lt;1,"",27+(16*(H224+(4-H224)))+(4-H224))</f>
        <v>95</v>
      </c>
      <c r="S224" s="5" t="str">
        <f aca="false">CONCATENATE("[",CONCATENATE("Al",IF(D224&gt;1,VALUE(D224),""),IF(E224=0,"",CONCATENATE(" O",IF(E224&gt;1,VALUE(E224),""))),IF(F224=0,"",CONCATENATE("(OH)",IF(F224&gt;1,VALUE(F224),""))),IF(G224=0,"",CONCATENATE("(OH2)",IF(G224&gt;1,VALUE(G224),"")))),"]")</f>
        <v>[Al3 O3(OH2)10]</v>
      </c>
      <c r="T224" s="5" t="str">
        <f aca="false">CONCATENATE("[",CONCATENATE("Al",IF(H224=0,"",CONCATENATE("O",IF(H224&gt;1,VALUE(H224),""))),CONCATENATE(IF((4-H224)&gt;0,"(OH)",""),IF((4-H224)&gt;1,VALUE(4-H224),""))),"]")</f>
        <v>[Al(OH)4]</v>
      </c>
      <c r="U224" s="5" t="str">
        <f aca="false">IF(B224&gt;0,IF(M224="","",CONCATENATE("[",IF(M224="","",CONCATENATE("Al",IF(D224&gt;1,VALUE(D224),""),IF(E224=0,"",CONCATENATE(" O",IF(E224&gt;1,VALUE(E224),""))),IF(F224=0,"",CONCATENATE("(OH)",IF(F224&gt;1,VALUE(F224),""))),IF(G224=0,"",CONCATENATE("(OH2)",IF(G224&gt;1,VALUE(G224),""))))),"]",IF(M224="","",IF(J224&gt;1,(CONCATENATE(VALUE(J224),"+")),"+")))),"")</f>
        <v/>
      </c>
    </row>
    <row r="225" s="4" customFormat="true" ht="14.05" hidden="false" customHeight="false" outlineLevel="0" collapsed="false">
      <c r="A225" s="3" t="n">
        <v>6</v>
      </c>
      <c r="B225" s="5" t="n">
        <v>0</v>
      </c>
      <c r="C225" s="5" t="n">
        <v>0</v>
      </c>
      <c r="D225" s="3" t="n">
        <v>6</v>
      </c>
      <c r="E225" s="3" t="n">
        <v>0</v>
      </c>
      <c r="F225" s="5" t="n">
        <v>13</v>
      </c>
      <c r="G225" s="5" t="n">
        <v>13</v>
      </c>
      <c r="H225" s="5" t="n">
        <v>0</v>
      </c>
      <c r="I225" s="5" t="n">
        <v>617</v>
      </c>
      <c r="J225" s="5" t="n">
        <v>5</v>
      </c>
      <c r="K225" s="6" t="n">
        <v>123.4</v>
      </c>
      <c r="L225" s="7" t="n">
        <v>123.4</v>
      </c>
      <c r="M225" s="5" t="str">
        <f aca="false">IF(K225="no cation","",IF(L225="","non-candidate",IF(J225&gt;1,"","Y")))</f>
        <v/>
      </c>
      <c r="N225" s="5" t="str">
        <f aca="false">IF(M225="","",IF(B225&gt;0,U225,CONCATENATE("[",IF(M225="","",CONCATENATE("Al",IF(C225+(D225*(1+(C225*3)))&gt;1,VALUE(C225+(D225*(1+(C225*3)))),""),CONCATENATE(IF((E225*(1+(C225*3)))+(C225*H225)&gt;0," O",""),IF((E225*(1+(C225*3)))+(C225*H225)&gt;1,VALUE((E225*(1+(C225*3)))+(C225*H225)),"")),IF(F225=0,"",CONCATENATE("(OH)",IF((F225*(1+(C225*3)))+(C225*(4-H225))&gt;1,VALUE((F225*(1+(C225*3)))+(C225*(4-H225))),""))),IF(G225=0,"",CONCATENATE("(OH2)",IF(G225&gt;1,VALUE(G225),""))))),"]",IF(M225="","",IF(J225&gt;1,(CONCATENATE(VALUE(J225),"+")),"+")))))</f>
        <v/>
      </c>
      <c r="O225" s="5" t="str">
        <f aca="false">IF(B225&gt;0,"",IF(C225=0,CONCATENATE("[",CONCATENATE("Al",IF(D225&gt;1,VALUE(D225),""),IF(E225=0,"",CONCATENATE(" O",IF(E225&gt;1,VALUE(E225),""))),IF(F225=0,"",CONCATENATE("(OH)",IF(F225&gt;1,VALUE(F225),""))),IF(G225=0,"",CONCATENATE("(OH2)",IF(G225&gt;1,VALUE(G225),"")))),"]",IF(J225&gt;1,(CONCATENATE(VALUE(J225),"+")),"+")),CONCATENATE("[",S225,IF(P225&gt;1,VALUE(P225),""),IF((D225*3)&gt;((E225*2)+F225),"+","")," ]",VALUE(4)," ",T225,IF(H225&gt;0,VALUE(H225+1),""),"-"," ")))</f>
        <v>[Al6(OH)13(OH2)13]5+</v>
      </c>
      <c r="P225" s="5" t="str">
        <f aca="false">IF(C225&lt;1,"",(IF((3*D225)-(2*E225)-F225&gt;0, (3*D225)-(2*E225)-F225, 0)))</f>
        <v/>
      </c>
      <c r="Q225" s="5" t="str">
        <f aca="false">IF(C225&lt;1,"",(27*D225)+(16*(E225+F225+G225))+(F225+(G225*2)))</f>
        <v/>
      </c>
      <c r="R225" s="5" t="str">
        <f aca="false">IF(C225&lt;1,"",27+(16*(H225+(4-H225)))+(4-H225))</f>
        <v/>
      </c>
      <c r="S225" s="5" t="str">
        <f aca="false">CONCATENATE("[",CONCATENATE("Al",IF(D225&gt;1,VALUE(D225),""),IF(E225=0,"",CONCATENATE(" O",IF(E225&gt;1,VALUE(E225),""))),IF(F225=0,"",CONCATENATE("(OH)",IF(F225&gt;1,VALUE(F225),""))),IF(G225=0,"",CONCATENATE("(OH2)",IF(G225&gt;1,VALUE(G225),"")))),"]")</f>
        <v>[Al6(OH)13(OH2)13]</v>
      </c>
      <c r="T225" s="5" t="str">
        <f aca="false">CONCATENATE("[",CONCATENATE("Al",IF(H225=0,"",CONCATENATE("O",IF(H225&gt;1,VALUE(H225),""))),CONCATENATE(IF((4-H225)&gt;0,"(OH)",""),IF((4-H225)&gt;1,VALUE(4-H225),""))),"]")</f>
        <v>[Al(OH)4]</v>
      </c>
      <c r="U225" s="5" t="str">
        <f aca="false">IF(B225&gt;0,IF(M225="","",CONCATENATE("[",IF(M225="","",CONCATENATE("Al",IF(D225&gt;1,VALUE(D225),""),IF(E225=0,"",CONCATENATE(" O",IF(E225&gt;1,VALUE(E225),""))),IF(F225=0,"",CONCATENATE("(OH)",IF(F225&gt;1,VALUE(F225),""))),IF(G225=0,"",CONCATENATE("(OH2)",IF(G225&gt;1,VALUE(G225),""))))),"]",IF(M225="","",IF(J225&gt;1,(CONCATENATE(VALUE(J225),"+")),"+")))),"")</f>
        <v/>
      </c>
    </row>
    <row r="226" s="4" customFormat="true" ht="14.05" hidden="false" customHeight="false" outlineLevel="0" collapsed="false">
      <c r="A226" s="5" t="n">
        <v>6</v>
      </c>
      <c r="B226" s="5" t="n">
        <v>0</v>
      </c>
      <c r="C226" s="5" t="n">
        <v>0</v>
      </c>
      <c r="D226" s="5" t="n">
        <v>6</v>
      </c>
      <c r="E226" s="5" t="n">
        <v>2</v>
      </c>
      <c r="F226" s="5" t="n">
        <v>9</v>
      </c>
      <c r="G226" s="5" t="n">
        <v>15</v>
      </c>
      <c r="H226" s="5" t="n">
        <v>0</v>
      </c>
      <c r="I226" s="5" t="n">
        <v>617</v>
      </c>
      <c r="J226" s="5" t="n">
        <v>5</v>
      </c>
      <c r="K226" s="6" t="n">
        <v>123.4</v>
      </c>
      <c r="L226" s="7" t="n">
        <v>123.4</v>
      </c>
      <c r="M226" s="5" t="str">
        <f aca="false">IF(K226="no cation","",IF(L226="","non-candidate",IF(J226&gt;1,"","Y")))</f>
        <v/>
      </c>
      <c r="N226" s="5" t="str">
        <f aca="false">IF(M226="","",IF(B226&gt;0,U226,CONCATENATE("[",IF(M226="","",CONCATENATE("Al",IF(C226+(D226*(1+(C226*3)))&gt;1,VALUE(C226+(D226*(1+(C226*3)))),""),CONCATENATE(IF((E226*(1+(C226*3)))+(C226*H226)&gt;0," O",""),IF((E226*(1+(C226*3)))+(C226*H226)&gt;1,VALUE((E226*(1+(C226*3)))+(C226*H226)),"")),IF(F226=0,"",CONCATENATE("(OH)",IF((F226*(1+(C226*3)))+(C226*(4-H226))&gt;1,VALUE((F226*(1+(C226*3)))+(C226*(4-H226))),""))),IF(G226=0,"",CONCATENATE("(OH2)",IF(G226&gt;1,VALUE(G226),""))))),"]",IF(M226="","",IF(J226&gt;1,(CONCATENATE(VALUE(J226),"+")),"+")))))</f>
        <v/>
      </c>
      <c r="O226" s="5" t="str">
        <f aca="false">IF(B226&gt;0,"",IF(C226=0,CONCATENATE("[",CONCATENATE("Al",IF(D226&gt;1,VALUE(D226),""),IF(E226=0,"",CONCATENATE(" O",IF(E226&gt;1,VALUE(E226),""))),IF(F226=0,"",CONCATENATE("(OH)",IF(F226&gt;1,VALUE(F226),""))),IF(G226=0,"",CONCATENATE("(OH2)",IF(G226&gt;1,VALUE(G226),"")))),"]",IF(J226&gt;1,(CONCATENATE(VALUE(J226),"+")),"+")),CONCATENATE("[",S226,IF(P226&gt;1,VALUE(P226),""),IF((D226*3)&gt;((E226*2)+F226),"+","")," ]",VALUE(4)," ",T226,IF(H226&gt;0,VALUE(H226+1),""),"-"," ")))</f>
        <v>[Al6 O2(OH)9(OH2)15]5+</v>
      </c>
      <c r="P226" s="5" t="str">
        <f aca="false">IF(C226&lt;1,"",(IF((3*D226)-(2*E226)-F226&gt;0, (3*D226)-(2*E226)-F226, 0)))</f>
        <v/>
      </c>
      <c r="Q226" s="5" t="str">
        <f aca="false">IF(C226&lt;1,"",(27*D226)+(16*(E226+F226+G226))+(F226+(G226*2)))</f>
        <v/>
      </c>
      <c r="R226" s="5" t="str">
        <f aca="false">IF(C226&lt;1,"",27+(16*(H226+(4-H226)))+(4-H226))</f>
        <v/>
      </c>
      <c r="S226" s="5" t="str">
        <f aca="false">CONCATENATE("[",CONCATENATE("Al",IF(D226&gt;1,VALUE(D226),""),IF(E226=0,"",CONCATENATE(" O",IF(E226&gt;1,VALUE(E226),""))),IF(F226=0,"",CONCATENATE("(OH)",IF(F226&gt;1,VALUE(F226),""))),IF(G226=0,"",CONCATENATE("(OH2)",IF(G226&gt;1,VALUE(G226),"")))),"]")</f>
        <v>[Al6 O2(OH)9(OH2)15]</v>
      </c>
      <c r="T226" s="5" t="str">
        <f aca="false">CONCATENATE("[",CONCATENATE("Al",IF(H226=0,"",CONCATENATE("O",IF(H226&gt;1,VALUE(H226),""))),CONCATENATE(IF((4-H226)&gt;0,"(OH)",""),IF((4-H226)&gt;1,VALUE(4-H226),""))),"]")</f>
        <v>[Al(OH)4]</v>
      </c>
      <c r="U226" s="5" t="str">
        <f aca="false">IF(B226&gt;0,IF(M226="","",CONCATENATE("[",IF(M226="","",CONCATENATE("Al",IF(D226&gt;1,VALUE(D226),""),IF(E226=0,"",CONCATENATE(" O",IF(E226&gt;1,VALUE(E226),""))),IF(F226=0,"",CONCATENATE("(OH)",IF(F226&gt;1,VALUE(F226),""))),IF(G226=0,"",CONCATENATE("(OH2)",IF(G226&gt;1,VALUE(G226),""))))),"]",IF(M226="","",IF(J226&gt;1,(CONCATENATE(VALUE(J226),"+")),"+")))),"")</f>
        <v/>
      </c>
    </row>
    <row r="227" s="4" customFormat="true" ht="14.05" hidden="false" customHeight="false" outlineLevel="0" collapsed="false">
      <c r="A227" s="3" t="n">
        <v>6</v>
      </c>
      <c r="B227" s="5" t="n">
        <v>0</v>
      </c>
      <c r="C227" s="5" t="n">
        <v>0</v>
      </c>
      <c r="D227" s="3" t="n">
        <v>6</v>
      </c>
      <c r="E227" s="3" t="n">
        <v>4</v>
      </c>
      <c r="F227" s="5" t="n">
        <v>5</v>
      </c>
      <c r="G227" s="5" t="n">
        <v>17</v>
      </c>
      <c r="H227" s="5" t="n">
        <v>0</v>
      </c>
      <c r="I227" s="5" t="n">
        <v>617</v>
      </c>
      <c r="J227" s="5" t="n">
        <v>5</v>
      </c>
      <c r="K227" s="6" t="n">
        <v>123.4</v>
      </c>
      <c r="L227" s="7" t="n">
        <v>123.4</v>
      </c>
      <c r="M227" s="5" t="str">
        <f aca="false">IF(K227="no cation","",IF(L227="","non-candidate",IF(J227&gt;1,"","Y")))</f>
        <v/>
      </c>
      <c r="N227" s="5" t="str">
        <f aca="false">IF(M227="","",IF(B227&gt;0,U227,CONCATENATE("[",IF(M227="","",CONCATENATE("Al",IF(C227+(D227*(1+(C227*3)))&gt;1,VALUE(C227+(D227*(1+(C227*3)))),""),CONCATENATE(IF((E227*(1+(C227*3)))+(C227*H227)&gt;0," O",""),IF((E227*(1+(C227*3)))+(C227*H227)&gt;1,VALUE((E227*(1+(C227*3)))+(C227*H227)),"")),IF(F227=0,"",CONCATENATE("(OH)",IF((F227*(1+(C227*3)))+(C227*(4-H227))&gt;1,VALUE((F227*(1+(C227*3)))+(C227*(4-H227))),""))),IF(G227=0,"",CONCATENATE("(OH2)",IF(G227&gt;1,VALUE(G227),""))))),"]",IF(M227="","",IF(J227&gt;1,(CONCATENATE(VALUE(J227),"+")),"+")))))</f>
        <v/>
      </c>
      <c r="O227" s="5" t="str">
        <f aca="false">IF(B227&gt;0,"",IF(C227=0,CONCATENATE("[",CONCATENATE("Al",IF(D227&gt;1,VALUE(D227),""),IF(E227=0,"",CONCATENATE(" O",IF(E227&gt;1,VALUE(E227),""))),IF(F227=0,"",CONCATENATE("(OH)",IF(F227&gt;1,VALUE(F227),""))),IF(G227=0,"",CONCATENATE("(OH2)",IF(G227&gt;1,VALUE(G227),"")))),"]",IF(J227&gt;1,(CONCATENATE(VALUE(J227),"+")),"+")),CONCATENATE("[",S227,IF(P227&gt;1,VALUE(P227),""),IF((D227*3)&gt;((E227*2)+F227),"+","")," ]",VALUE(4)," ",T227,IF(H227&gt;0,VALUE(H227+1),""),"-"," ")))</f>
        <v>[Al6 O4(OH)5(OH2)17]5+</v>
      </c>
      <c r="P227" s="5" t="str">
        <f aca="false">IF(C227&lt;1,"",(IF((3*D227)-(2*E227)-F227&gt;0, (3*D227)-(2*E227)-F227, 0)))</f>
        <v/>
      </c>
      <c r="Q227" s="5" t="str">
        <f aca="false">IF(C227&lt;1,"",(27*D227)+(16*(E227+F227+G227))+(F227+(G227*2)))</f>
        <v/>
      </c>
      <c r="R227" s="5" t="str">
        <f aca="false">IF(C227&lt;1,"",27+(16*(H227+(4-H227)))+(4-H227))</f>
        <v/>
      </c>
      <c r="S227" s="5" t="str">
        <f aca="false">CONCATENATE("[",CONCATENATE("Al",IF(D227&gt;1,VALUE(D227),""),IF(E227=0,"",CONCATENATE(" O",IF(E227&gt;1,VALUE(E227),""))),IF(F227=0,"",CONCATENATE("(OH)",IF(F227&gt;1,VALUE(F227),""))),IF(G227=0,"",CONCATENATE("(OH2)",IF(G227&gt;1,VALUE(G227),"")))),"]")</f>
        <v>[Al6 O4(OH)5(OH2)17]</v>
      </c>
      <c r="T227" s="5" t="str">
        <f aca="false">CONCATENATE("[",CONCATENATE("Al",IF(H227=0,"",CONCATENATE("O",IF(H227&gt;1,VALUE(H227),""))),CONCATENATE(IF((4-H227)&gt;0,"(OH)",""),IF((4-H227)&gt;1,VALUE(4-H227),""))),"]")</f>
        <v>[Al(OH)4]</v>
      </c>
      <c r="U227" s="5" t="str">
        <f aca="false">IF(B227&gt;0,IF(M227="","",CONCATENATE("[",IF(M227="","",CONCATENATE("Al",IF(D227&gt;1,VALUE(D227),""),IF(E227=0,"",CONCATENATE(" O",IF(E227&gt;1,VALUE(E227),""))),IF(F227=0,"",CONCATENATE("(OH)",IF(F227&gt;1,VALUE(F227),""))),IF(G227=0,"",CONCATENATE("(OH2)",IF(G227&gt;1,VALUE(G227),""))))),"]",IF(M227="","",IF(J227&gt;1,(CONCATENATE(VALUE(J227),"+")),"+")))),"")</f>
        <v/>
      </c>
    </row>
    <row r="228" s="4" customFormat="true" ht="14.05" hidden="false" customHeight="false" outlineLevel="0" collapsed="false">
      <c r="A228" s="3" t="n">
        <v>6</v>
      </c>
      <c r="B228" s="5" t="n">
        <v>0</v>
      </c>
      <c r="C228" s="5" t="n">
        <v>0</v>
      </c>
      <c r="D228" s="3" t="n">
        <v>6</v>
      </c>
      <c r="E228" s="3" t="n">
        <v>6</v>
      </c>
      <c r="F228" s="5" t="n">
        <v>1</v>
      </c>
      <c r="G228" s="5" t="n">
        <v>19</v>
      </c>
      <c r="H228" s="5" t="n">
        <v>0</v>
      </c>
      <c r="I228" s="5" t="n">
        <v>617</v>
      </c>
      <c r="J228" s="5" t="n">
        <v>5</v>
      </c>
      <c r="K228" s="6" t="n">
        <v>123.4</v>
      </c>
      <c r="L228" s="7" t="n">
        <v>123.4</v>
      </c>
      <c r="M228" s="5" t="str">
        <f aca="false">IF(K228="no cation","",IF(L228="","non-candidate",IF(J228&gt;1,"","Y")))</f>
        <v/>
      </c>
      <c r="N228" s="5" t="str">
        <f aca="false">IF(M228="","",IF(B228&gt;0,U228,CONCATENATE("[",IF(M228="","",CONCATENATE("Al",IF(C228+(D228*(1+(C228*3)))&gt;1,VALUE(C228+(D228*(1+(C228*3)))),""),CONCATENATE(IF((E228*(1+(C228*3)))+(C228*H228)&gt;0," O",""),IF((E228*(1+(C228*3)))+(C228*H228)&gt;1,VALUE((E228*(1+(C228*3)))+(C228*H228)),"")),IF(F228=0,"",CONCATENATE("(OH)",IF((F228*(1+(C228*3)))+(C228*(4-H228))&gt;1,VALUE((F228*(1+(C228*3)))+(C228*(4-H228))),""))),IF(G228=0,"",CONCATENATE("(OH2)",IF(G228&gt;1,VALUE(G228),""))))),"]",IF(M228="","",IF(J228&gt;1,(CONCATENATE(VALUE(J228),"+")),"+")))))</f>
        <v/>
      </c>
      <c r="O228" s="5" t="str">
        <f aca="false">IF(B228&gt;0,"",IF(C228=0,CONCATENATE("[",CONCATENATE("Al",IF(D228&gt;1,VALUE(D228),""),IF(E228=0,"",CONCATENATE(" O",IF(E228&gt;1,VALUE(E228),""))),IF(F228=0,"",CONCATENATE("(OH)",IF(F228&gt;1,VALUE(F228),""))),IF(G228=0,"",CONCATENATE("(OH2)",IF(G228&gt;1,VALUE(G228),"")))),"]",IF(J228&gt;1,(CONCATENATE(VALUE(J228),"+")),"+")),CONCATENATE("[",S228,IF(P228&gt;1,VALUE(P228),""),IF((D228*3)&gt;((E228*2)+F228),"+","")," ]",VALUE(4)," ",T228,IF(H228&gt;0,VALUE(H228+1),""),"-"," ")))</f>
        <v>[Al6 O6(OH)(OH2)19]5+</v>
      </c>
      <c r="P228" s="5" t="str">
        <f aca="false">IF(C228&lt;1,"",(IF((3*D228)-(2*E228)-F228&gt;0, (3*D228)-(2*E228)-F228, 0)))</f>
        <v/>
      </c>
      <c r="Q228" s="5" t="str">
        <f aca="false">IF(C228&lt;1,"",(27*D228)+(16*(E228+F228+G228))+(F228+(G228*2)))</f>
        <v/>
      </c>
      <c r="R228" s="5" t="str">
        <f aca="false">IF(C228&lt;1,"",27+(16*(H228+(4-H228)))+(4-H228))</f>
        <v/>
      </c>
      <c r="S228" s="5" t="str">
        <f aca="false">CONCATENATE("[",CONCATENATE("Al",IF(D228&gt;1,VALUE(D228),""),IF(E228=0,"",CONCATENATE(" O",IF(E228&gt;1,VALUE(E228),""))),IF(F228=0,"",CONCATENATE("(OH)",IF(F228&gt;1,VALUE(F228),""))),IF(G228=0,"",CONCATENATE("(OH2)",IF(G228&gt;1,VALUE(G228),"")))),"]")</f>
        <v>[Al6 O6(OH)(OH2)19]</v>
      </c>
      <c r="T228" s="5" t="str">
        <f aca="false">CONCATENATE("[",CONCATENATE("Al",IF(H228=0,"",CONCATENATE("O",IF(H228&gt;1,VALUE(H228),""))),CONCATENATE(IF((4-H228)&gt;0,"(OH)",""),IF((4-H228)&gt;1,VALUE(4-H228),""))),"]")</f>
        <v>[Al(OH)4]</v>
      </c>
      <c r="U228" s="5" t="str">
        <f aca="false">IF(B228&gt;0,IF(M228="","",CONCATENATE("[",IF(M228="","",CONCATENATE("Al",IF(D228&gt;1,VALUE(D228),""),IF(E228=0,"",CONCATENATE(" O",IF(E228&gt;1,VALUE(E228),""))),IF(F228=0,"",CONCATENATE("(OH)",IF(F228&gt;1,VALUE(F228),""))),IF(G228=0,"",CONCATENATE("(OH2)",IF(G228&gt;1,VALUE(G228),""))))),"]",IF(M228="","",IF(J228&gt;1,(CONCATENATE(VALUE(J228),"+")),"+")))),"")</f>
        <v/>
      </c>
    </row>
    <row r="229" s="4" customFormat="true" ht="14.05" hidden="false" customHeight="false" outlineLevel="0" collapsed="false">
      <c r="A229" s="5" t="n">
        <v>6</v>
      </c>
      <c r="B229" s="5" t="n">
        <v>0</v>
      </c>
      <c r="C229" s="5" t="n">
        <v>0</v>
      </c>
      <c r="D229" s="5" t="n">
        <v>5</v>
      </c>
      <c r="E229" s="5" t="n">
        <v>0</v>
      </c>
      <c r="F229" s="5" t="n">
        <v>11</v>
      </c>
      <c r="G229" s="5" t="n">
        <v>11</v>
      </c>
      <c r="H229" s="5" t="n">
        <v>0</v>
      </c>
      <c r="I229" s="5" t="n">
        <v>520</v>
      </c>
      <c r="J229" s="5" t="n">
        <v>4</v>
      </c>
      <c r="K229" s="6" t="n">
        <v>130</v>
      </c>
      <c r="L229" s="7" t="n">
        <v>130</v>
      </c>
      <c r="M229" s="5" t="str">
        <f aca="false">IF(K229="no cation","",IF(L229="","non-candidate",IF(J229&gt;1,"","Y")))</f>
        <v/>
      </c>
      <c r="N229" s="5" t="str">
        <f aca="false">IF(M229="","",IF(B229&gt;0,U229,CONCATENATE("[",IF(M229="","",CONCATENATE("Al",IF(C229+(D229*(1+(C229*3)))&gt;1,VALUE(C229+(D229*(1+(C229*3)))),""),CONCATENATE(IF((E229*(1+(C229*3)))+(C229*H229)&gt;0," O",""),IF((E229*(1+(C229*3)))+(C229*H229)&gt;1,VALUE((E229*(1+(C229*3)))+(C229*H229)),"")),IF(F229=0,"",CONCATENATE("(OH)",IF((F229*(1+(C229*3)))+(C229*(4-H229))&gt;1,VALUE((F229*(1+(C229*3)))+(C229*(4-H229))),""))),IF(G229=0,"",CONCATENATE("(OH2)",IF(G229&gt;1,VALUE(G229),""))))),"]",IF(M229="","",IF(J229&gt;1,(CONCATENATE(VALUE(J229),"+")),"+")))))</f>
        <v/>
      </c>
      <c r="O229" s="5" t="str">
        <f aca="false">IF(B229&gt;0,"",IF(C229=0,CONCATENATE("[",CONCATENATE("Al",IF(D229&gt;1,VALUE(D229),""),IF(E229=0,"",CONCATENATE(" O",IF(E229&gt;1,VALUE(E229),""))),IF(F229=0,"",CONCATENATE("(OH)",IF(F229&gt;1,VALUE(F229),""))),IF(G229=0,"",CONCATENATE("(OH2)",IF(G229&gt;1,VALUE(G229),"")))),"]",IF(J229&gt;1,(CONCATENATE(VALUE(J229),"+")),"+")),CONCATENATE("[",S229,IF(P229&gt;1,VALUE(P229),""),IF((D229*3)&gt;((E229*2)+F229),"+","")," ]",VALUE(4)," ",T229,IF(H229&gt;0,VALUE(H229+1),""),"-"," ")))</f>
        <v>[Al5(OH)11(OH2)11]4+</v>
      </c>
      <c r="P229" s="5" t="str">
        <f aca="false">IF(C229&lt;1,"",(IF((3*D229)-(2*E229)-F229&gt;0, (3*D229)-(2*E229)-F229, 0)))</f>
        <v/>
      </c>
      <c r="Q229" s="5" t="str">
        <f aca="false">IF(C229&lt;1,"",(27*D229)+(16*(E229+F229+G229))+(F229+(G229*2)))</f>
        <v/>
      </c>
      <c r="R229" s="5" t="str">
        <f aca="false">IF(C229&lt;1,"",27+(16*(H229+(4-H229)))+(4-H229))</f>
        <v/>
      </c>
      <c r="S229" s="5" t="str">
        <f aca="false">CONCATENATE("[",CONCATENATE("Al",IF(D229&gt;1,VALUE(D229),""),IF(E229=0,"",CONCATENATE(" O",IF(E229&gt;1,VALUE(E229),""))),IF(F229=0,"",CONCATENATE("(OH)",IF(F229&gt;1,VALUE(F229),""))),IF(G229=0,"",CONCATENATE("(OH2)",IF(G229&gt;1,VALUE(G229),"")))),"]")</f>
        <v>[Al5(OH)11(OH2)11]</v>
      </c>
      <c r="T229" s="5" t="str">
        <f aca="false">CONCATENATE("[",CONCATENATE("Al",IF(H229=0,"",CONCATENATE("O",IF(H229&gt;1,VALUE(H229),""))),CONCATENATE(IF((4-H229)&gt;0,"(OH)",""),IF((4-H229)&gt;1,VALUE(4-H229),""))),"]")</f>
        <v>[Al(OH)4]</v>
      </c>
      <c r="U229" s="5" t="str">
        <f aca="false">IF(B229&gt;0,IF(M229="","",CONCATENATE("[",IF(M229="","",CONCATENATE("Al",IF(D229&gt;1,VALUE(D229),""),IF(E229=0,"",CONCATENATE(" O",IF(E229&gt;1,VALUE(E229),""))),IF(F229=0,"",CONCATENATE("(OH)",IF(F229&gt;1,VALUE(F229),""))),IF(G229=0,"",CONCATENATE("(OH2)",IF(G229&gt;1,VALUE(G229),""))))),"]",IF(M229="","",IF(J229&gt;1,(CONCATENATE(VALUE(J229),"+")),"+")))),"")</f>
        <v/>
      </c>
    </row>
    <row r="230" s="4" customFormat="true" ht="14.05" hidden="false" customHeight="false" outlineLevel="0" collapsed="false">
      <c r="A230" s="5" t="n">
        <v>6</v>
      </c>
      <c r="B230" s="5" t="n">
        <v>0</v>
      </c>
      <c r="C230" s="5" t="n">
        <v>0</v>
      </c>
      <c r="D230" s="5" t="n">
        <v>5</v>
      </c>
      <c r="E230" s="5" t="n">
        <v>2</v>
      </c>
      <c r="F230" s="5" t="n">
        <v>7</v>
      </c>
      <c r="G230" s="5" t="n">
        <v>13</v>
      </c>
      <c r="H230" s="5" t="n">
        <v>0</v>
      </c>
      <c r="I230" s="5" t="n">
        <v>520</v>
      </c>
      <c r="J230" s="5" t="n">
        <v>4</v>
      </c>
      <c r="K230" s="6" t="n">
        <v>130</v>
      </c>
      <c r="L230" s="7" t="n">
        <v>130</v>
      </c>
      <c r="M230" s="5" t="str">
        <f aca="false">IF(K230="no cation","",IF(L230="","non-candidate",IF(J230&gt;1,"","Y")))</f>
        <v/>
      </c>
      <c r="N230" s="5" t="str">
        <f aca="false">IF(M230="","",IF(B230&gt;0,U230,CONCATENATE("[",IF(M230="","",CONCATENATE("Al",IF(C230+(D230*(1+(C230*3)))&gt;1,VALUE(C230+(D230*(1+(C230*3)))),""),CONCATENATE(IF((E230*(1+(C230*3)))+(C230*H230)&gt;0," O",""),IF((E230*(1+(C230*3)))+(C230*H230)&gt;1,VALUE((E230*(1+(C230*3)))+(C230*H230)),"")),IF(F230=0,"",CONCATENATE("(OH)",IF((F230*(1+(C230*3)))+(C230*(4-H230))&gt;1,VALUE((F230*(1+(C230*3)))+(C230*(4-H230))),""))),IF(G230=0,"",CONCATENATE("(OH2)",IF(G230&gt;1,VALUE(G230),""))))),"]",IF(M230="","",IF(J230&gt;1,(CONCATENATE(VALUE(J230),"+")),"+")))))</f>
        <v/>
      </c>
      <c r="O230" s="5" t="str">
        <f aca="false">IF(B230&gt;0,"",IF(C230=0,CONCATENATE("[",CONCATENATE("Al",IF(D230&gt;1,VALUE(D230),""),IF(E230=0,"",CONCATENATE(" O",IF(E230&gt;1,VALUE(E230),""))),IF(F230=0,"",CONCATENATE("(OH)",IF(F230&gt;1,VALUE(F230),""))),IF(G230=0,"",CONCATENATE("(OH2)",IF(G230&gt;1,VALUE(G230),"")))),"]",IF(J230&gt;1,(CONCATENATE(VALUE(J230),"+")),"+")),CONCATENATE("[",S230,IF(P230&gt;1,VALUE(P230),""),IF((D230*3)&gt;((E230*2)+F230),"+","")," ]",VALUE(4)," ",T230,IF(H230&gt;0,VALUE(H230+1),""),"-"," ")))</f>
        <v>[Al5 O2(OH)7(OH2)13]4+</v>
      </c>
      <c r="P230" s="5" t="str">
        <f aca="false">IF(C230&lt;1,"",(IF((3*D230)-(2*E230)-F230&gt;0, (3*D230)-(2*E230)-F230, 0)))</f>
        <v/>
      </c>
      <c r="Q230" s="5" t="str">
        <f aca="false">IF(C230&lt;1,"",(27*D230)+(16*(E230+F230+G230))+(F230+(G230*2)))</f>
        <v/>
      </c>
      <c r="R230" s="5" t="str">
        <f aca="false">IF(C230&lt;1,"",27+(16*(H230+(4-H230)))+(4-H230))</f>
        <v/>
      </c>
      <c r="S230" s="5" t="str">
        <f aca="false">CONCATENATE("[",CONCATENATE("Al",IF(D230&gt;1,VALUE(D230),""),IF(E230=0,"",CONCATENATE(" O",IF(E230&gt;1,VALUE(E230),""))),IF(F230=0,"",CONCATENATE("(OH)",IF(F230&gt;1,VALUE(F230),""))),IF(G230=0,"",CONCATENATE("(OH2)",IF(G230&gt;1,VALUE(G230),"")))),"]")</f>
        <v>[Al5 O2(OH)7(OH2)13]</v>
      </c>
      <c r="T230" s="5" t="str">
        <f aca="false">CONCATENATE("[",CONCATENATE("Al",IF(H230=0,"",CONCATENATE("O",IF(H230&gt;1,VALUE(H230),""))),CONCATENATE(IF((4-H230)&gt;0,"(OH)",""),IF((4-H230)&gt;1,VALUE(4-H230),""))),"]")</f>
        <v>[Al(OH)4]</v>
      </c>
      <c r="U230" s="5" t="str">
        <f aca="false">IF(B230&gt;0,IF(M230="","",CONCATENATE("[",IF(M230="","",CONCATENATE("Al",IF(D230&gt;1,VALUE(D230),""),IF(E230=0,"",CONCATENATE(" O",IF(E230&gt;1,VALUE(E230),""))),IF(F230=0,"",CONCATENATE("(OH)",IF(F230&gt;1,VALUE(F230),""))),IF(G230=0,"",CONCATENATE("(OH2)",IF(G230&gt;1,VALUE(G230),""))))),"]",IF(M230="","",IF(J230&gt;1,(CONCATENATE(VALUE(J230),"+")),"+")))),"")</f>
        <v/>
      </c>
    </row>
    <row r="231" s="4" customFormat="true" ht="14.05" hidden="false" customHeight="false" outlineLevel="0" collapsed="false">
      <c r="A231" s="5" t="n">
        <v>6</v>
      </c>
      <c r="B231" s="5" t="n">
        <v>0</v>
      </c>
      <c r="C231" s="5" t="n">
        <v>0</v>
      </c>
      <c r="D231" s="5" t="n">
        <v>5</v>
      </c>
      <c r="E231" s="5" t="n">
        <v>4</v>
      </c>
      <c r="F231" s="5" t="n">
        <v>3</v>
      </c>
      <c r="G231" s="5" t="n">
        <v>15</v>
      </c>
      <c r="H231" s="5" t="n">
        <v>0</v>
      </c>
      <c r="I231" s="5" t="n">
        <v>520</v>
      </c>
      <c r="J231" s="5" t="n">
        <v>4</v>
      </c>
      <c r="K231" s="6" t="n">
        <v>130</v>
      </c>
      <c r="L231" s="7" t="n">
        <v>130</v>
      </c>
      <c r="M231" s="5" t="str">
        <f aca="false">IF(K231="no cation","",IF(L231="","non-candidate",IF(J231&gt;1,"","Y")))</f>
        <v/>
      </c>
      <c r="N231" s="5" t="str">
        <f aca="false">IF(M231="","",IF(B231&gt;0,U231,CONCATENATE("[",IF(M231="","",CONCATENATE("Al",IF(C231+(D231*(1+(C231*3)))&gt;1,VALUE(C231+(D231*(1+(C231*3)))),""),CONCATENATE(IF((E231*(1+(C231*3)))+(C231*H231)&gt;0," O",""),IF((E231*(1+(C231*3)))+(C231*H231)&gt;1,VALUE((E231*(1+(C231*3)))+(C231*H231)),"")),IF(F231=0,"",CONCATENATE("(OH)",IF((F231*(1+(C231*3)))+(C231*(4-H231))&gt;1,VALUE((F231*(1+(C231*3)))+(C231*(4-H231))),""))),IF(G231=0,"",CONCATENATE("(OH2)",IF(G231&gt;1,VALUE(G231),""))))),"]",IF(M231="","",IF(J231&gt;1,(CONCATENATE(VALUE(J231),"+")),"+")))))</f>
        <v/>
      </c>
      <c r="O231" s="5" t="str">
        <f aca="false">IF(B231&gt;0,"",IF(C231=0,CONCATENATE("[",CONCATENATE("Al",IF(D231&gt;1,VALUE(D231),""),IF(E231=0,"",CONCATENATE(" O",IF(E231&gt;1,VALUE(E231),""))),IF(F231=0,"",CONCATENATE("(OH)",IF(F231&gt;1,VALUE(F231),""))),IF(G231=0,"",CONCATENATE("(OH2)",IF(G231&gt;1,VALUE(G231),"")))),"]",IF(J231&gt;1,(CONCATENATE(VALUE(J231),"+")),"+")),CONCATENATE("[",S231,IF(P231&gt;1,VALUE(P231),""),IF((D231*3)&gt;((E231*2)+F231),"+","")," ]",VALUE(4)," ",T231,IF(H231&gt;0,VALUE(H231+1),""),"-"," ")))</f>
        <v>[Al5 O4(OH)3(OH2)15]4+</v>
      </c>
      <c r="P231" s="5" t="str">
        <f aca="false">IF(C231&lt;1,"",(IF((3*D231)-(2*E231)-F231&gt;0, (3*D231)-(2*E231)-F231, 0)))</f>
        <v/>
      </c>
      <c r="Q231" s="5" t="str">
        <f aca="false">IF(C231&lt;1,"",(27*D231)+(16*(E231+F231+G231))+(F231+(G231*2)))</f>
        <v/>
      </c>
      <c r="R231" s="5" t="str">
        <f aca="false">IF(C231&lt;1,"",27+(16*(H231+(4-H231)))+(4-H231))</f>
        <v/>
      </c>
      <c r="S231" s="5" t="str">
        <f aca="false">CONCATENATE("[",CONCATENATE("Al",IF(D231&gt;1,VALUE(D231),""),IF(E231=0,"",CONCATENATE(" O",IF(E231&gt;1,VALUE(E231),""))),IF(F231=0,"",CONCATENATE("(OH)",IF(F231&gt;1,VALUE(F231),""))),IF(G231=0,"",CONCATENATE("(OH2)",IF(G231&gt;1,VALUE(G231),"")))),"]")</f>
        <v>[Al5 O4(OH)3(OH2)15]</v>
      </c>
      <c r="T231" s="5" t="str">
        <f aca="false">CONCATENATE("[",CONCATENATE("Al",IF(H231=0,"",CONCATENATE("O",IF(H231&gt;1,VALUE(H231),""))),CONCATENATE(IF((4-H231)&gt;0,"(OH)",""),IF((4-H231)&gt;1,VALUE(4-H231),""))),"]")</f>
        <v>[Al(OH)4]</v>
      </c>
      <c r="U231" s="5" t="str">
        <f aca="false">IF(B231&gt;0,IF(M231="","",CONCATENATE("[",IF(M231="","",CONCATENATE("Al",IF(D231&gt;1,VALUE(D231),""),IF(E231=0,"",CONCATENATE(" O",IF(E231&gt;1,VALUE(E231),""))),IF(F231=0,"",CONCATENATE("(OH)",IF(F231&gt;1,VALUE(F231),""))),IF(G231=0,"",CONCATENATE("(OH2)",IF(G231&gt;1,VALUE(G231),""))))),"]",IF(M231="","",IF(J231&gt;1,(CONCATENATE(VALUE(J231),"+")),"+")))),"")</f>
        <v/>
      </c>
    </row>
    <row r="232" s="4" customFormat="true" ht="14.05" hidden="false" customHeight="false" outlineLevel="0" collapsed="false">
      <c r="A232" s="5" t="n">
        <v>6</v>
      </c>
      <c r="B232" s="5" t="n">
        <v>0</v>
      </c>
      <c r="C232" s="5" t="n">
        <v>0</v>
      </c>
      <c r="D232" s="5" t="n">
        <v>1</v>
      </c>
      <c r="E232" s="5" t="n">
        <v>0</v>
      </c>
      <c r="F232" s="5" t="n">
        <v>2</v>
      </c>
      <c r="G232" s="5" t="n">
        <v>4</v>
      </c>
      <c r="H232" s="5" t="n">
        <v>0</v>
      </c>
      <c r="I232" s="5" t="n">
        <v>133</v>
      </c>
      <c r="J232" s="5" t="n">
        <v>1</v>
      </c>
      <c r="K232" s="6" t="n">
        <v>133</v>
      </c>
      <c r="L232" s="7" t="n">
        <v>133</v>
      </c>
      <c r="M232" s="5" t="str">
        <f aca="false">IF(K232="no cation","",IF(L232="","non-candidate",IF(J232&gt;1,"","Y")))</f>
        <v>Y</v>
      </c>
      <c r="N232" s="5" t="str">
        <f aca="false">IF(M232="","",IF(B232&gt;0,U232,CONCATENATE("[",IF(M232="","",CONCATENATE("Al",IF(C232+(D232*(1+(C232*3)))&gt;1,VALUE(C232+(D232*(1+(C232*3)))),""),CONCATENATE(IF((E232*(1+(C232*3)))+(C232*H232)&gt;0," O",""),IF((E232*(1+(C232*3)))+(C232*H232)&gt;1,VALUE((E232*(1+(C232*3)))+(C232*H232)),"")),IF(F232=0,"",CONCATENATE("(OH)",IF((F232*(1+(C232*3)))+(C232*(4-H232))&gt;1,VALUE((F232*(1+(C232*3)))+(C232*(4-H232))),""))),IF(G232=0,"",CONCATENATE("(OH2)",IF(G232&gt;1,VALUE(G232),""))))),"]",IF(M232="","",IF(J232&gt;1,(CONCATENATE(VALUE(J232),"+")),"+")))))</f>
        <v>[Al(OH)2(OH2)4]+</v>
      </c>
      <c r="O232" s="5" t="str">
        <f aca="false">IF(B232&gt;0,"",IF(C232=0,CONCATENATE("[",CONCATENATE("Al",IF(D232&gt;1,VALUE(D232),""),IF(E232=0,"",CONCATENATE(" O",IF(E232&gt;1,VALUE(E232),""))),IF(F232=0,"",CONCATENATE("(OH)",IF(F232&gt;1,VALUE(F232),""))),IF(G232=0,"",CONCATENATE("(OH2)",IF(G232&gt;1,VALUE(G232),"")))),"]",IF(J232&gt;1,(CONCATENATE(VALUE(J232),"+")),"+")),CONCATENATE("[",S232,IF(P232&gt;1,VALUE(P232),""),IF((D232*3)&gt;((E232*2)+F232),"+","")," ]",VALUE(4)," ",T232,IF(H232&gt;0,VALUE(H232+1),""),"-"," ")))</f>
        <v>[Al(OH)2(OH2)4]+</v>
      </c>
      <c r="P232" s="5" t="str">
        <f aca="false">IF(C232&lt;1,"",(IF((3*D232)-(2*E232)-F232&gt;0, (3*D232)-(2*E232)-F232, 0)))</f>
        <v/>
      </c>
      <c r="Q232" s="5" t="str">
        <f aca="false">IF(C232&lt;1,"",(27*D232)+(16*(E232+F232+G232))+(F232+(G232*2)))</f>
        <v/>
      </c>
      <c r="R232" s="5" t="str">
        <f aca="false">IF(C232&lt;1,"",27+(16*(H232+(4-H232)))+(4-H232))</f>
        <v/>
      </c>
      <c r="S232" s="5" t="str">
        <f aca="false">CONCATENATE("[",CONCATENATE("Al",IF(D232&gt;1,VALUE(D232),""),IF(E232=0,"",CONCATENATE(" O",IF(E232&gt;1,VALUE(E232),""))),IF(F232=0,"",CONCATENATE("(OH)",IF(F232&gt;1,VALUE(F232),""))),IF(G232=0,"",CONCATENATE("(OH2)",IF(G232&gt;1,VALUE(G232),"")))),"]")</f>
        <v>[Al(OH)2(OH2)4]</v>
      </c>
      <c r="T232" s="5" t="str">
        <f aca="false">CONCATENATE("[",CONCATENATE("Al",IF(H232=0,"",CONCATENATE("O",IF(H232&gt;1,VALUE(H232),""))),CONCATENATE(IF((4-H232)&gt;0,"(OH)",""),IF((4-H232)&gt;1,VALUE(4-H232),""))),"]")</f>
        <v>[Al(OH)4]</v>
      </c>
      <c r="U232" s="5" t="str">
        <f aca="false">IF(B232&gt;0,IF(M232="","",CONCATENATE("[",IF(M232="","",CONCATENATE("Al",IF(D232&gt;1,VALUE(D232),""),IF(E232=0,"",CONCATENATE(" O",IF(E232&gt;1,VALUE(E232),""))),IF(F232=0,"",CONCATENATE("(OH)",IF(F232&gt;1,VALUE(F232),""))),IF(G232=0,"",CONCATENATE("(OH2)",IF(G232&gt;1,VALUE(G232),""))))),"]",IF(M232="","",IF(J232&gt;1,(CONCATENATE(VALUE(J232),"+")),"+")))),"")</f>
        <v/>
      </c>
    </row>
    <row r="233" s="4" customFormat="true" ht="14.05" hidden="false" customHeight="false" outlineLevel="0" collapsed="false">
      <c r="A233" s="5" t="n">
        <v>4</v>
      </c>
      <c r="B233" s="5" t="n">
        <v>0</v>
      </c>
      <c r="C233" s="5" t="n">
        <v>0</v>
      </c>
      <c r="D233" s="5" t="n">
        <v>6</v>
      </c>
      <c r="E233" s="5" t="n">
        <v>2</v>
      </c>
      <c r="F233" s="5" t="n">
        <v>11</v>
      </c>
      <c r="G233" s="5" t="n">
        <v>1</v>
      </c>
      <c r="H233" s="5" t="n">
        <v>0</v>
      </c>
      <c r="I233" s="5" t="n">
        <v>399</v>
      </c>
      <c r="J233" s="5" t="n">
        <v>3</v>
      </c>
      <c r="K233" s="6" t="n">
        <v>133</v>
      </c>
      <c r="L233" s="7" t="n">
        <v>133</v>
      </c>
      <c r="M233" s="5" t="str">
        <f aca="false">IF(K233="no cation","",IF(L233="","non-candidate",IF(J233&gt;1,"","Y")))</f>
        <v/>
      </c>
      <c r="N233" s="5" t="str">
        <f aca="false">IF(M233="","",IF(B233&gt;0,U233,CONCATENATE("[",IF(M233="","",CONCATENATE("Al",IF(C233+(D233*(1+(C233*3)))&gt;1,VALUE(C233+(D233*(1+(C233*3)))),""),CONCATENATE(IF((E233*(1+(C233*3)))+(C233*H233)&gt;0," O",""),IF((E233*(1+(C233*3)))+(C233*H233)&gt;1,VALUE((E233*(1+(C233*3)))+(C233*H233)),"")),IF(F233=0,"",CONCATENATE("(OH)",IF((F233*(1+(C233*3)))+(C233*(4-H233))&gt;1,VALUE((F233*(1+(C233*3)))+(C233*(4-H233))),""))),IF(G233=0,"",CONCATENATE("(OH2)",IF(G233&gt;1,VALUE(G233),""))))),"]",IF(M233="","",IF(J233&gt;1,(CONCATENATE(VALUE(J233),"+")),"+")))))</f>
        <v/>
      </c>
      <c r="O233" s="5" t="str">
        <f aca="false">IF(B233&gt;0,"",IF(C233=0,CONCATENATE("[",CONCATENATE("Al",IF(D233&gt;1,VALUE(D233),""),IF(E233=0,"",CONCATENATE(" O",IF(E233&gt;1,VALUE(E233),""))),IF(F233=0,"",CONCATENATE("(OH)",IF(F233&gt;1,VALUE(F233),""))),IF(G233=0,"",CONCATENATE("(OH2)",IF(G233&gt;1,VALUE(G233),"")))),"]",IF(J233&gt;1,(CONCATENATE(VALUE(J233),"+")),"+")),CONCATENATE("[",S233,IF(P233&gt;1,VALUE(P233),""),IF((D233*3)&gt;((E233*2)+F233),"+","")," ]",VALUE(4)," ",T233,IF(H233&gt;0,VALUE(H233+1),""),"-"," ")))</f>
        <v>[Al6 O2(OH)11(OH2)]3+</v>
      </c>
      <c r="P233" s="5" t="str">
        <f aca="false">IF(C233&lt;1,"",(IF((3*D233)-(2*E233)-F233&gt;0, (3*D233)-(2*E233)-F233, 0)))</f>
        <v/>
      </c>
      <c r="Q233" s="5" t="str">
        <f aca="false">IF(C233&lt;1,"",(27*D233)+(16*(E233+F233+G233))+(F233+(G233*2)))</f>
        <v/>
      </c>
      <c r="R233" s="5" t="str">
        <f aca="false">IF(C233&lt;1,"",27+(16*(H233+(4-H233)))+(4-H233))</f>
        <v/>
      </c>
      <c r="S233" s="5" t="str">
        <f aca="false">CONCATENATE("[",CONCATENATE("Al",IF(D233&gt;1,VALUE(D233),""),IF(E233=0,"",CONCATENATE(" O",IF(E233&gt;1,VALUE(E233),""))),IF(F233=0,"",CONCATENATE("(OH)",IF(F233&gt;1,VALUE(F233),""))),IF(G233=0,"",CONCATENATE("(OH2)",IF(G233&gt;1,VALUE(G233),"")))),"]")</f>
        <v>[Al6 O2(OH)11(OH2)]</v>
      </c>
      <c r="T233" s="5" t="str">
        <f aca="false">CONCATENATE("[",CONCATENATE("Al",IF(H233=0,"",CONCATENATE("O",IF(H233&gt;1,VALUE(H233),""))),CONCATENATE(IF((4-H233)&gt;0,"(OH)",""),IF((4-H233)&gt;1,VALUE(4-H233),""))),"]")</f>
        <v>[Al(OH)4]</v>
      </c>
      <c r="U233" s="5" t="str">
        <f aca="false">IF(B233&gt;0,IF(M233="","",CONCATENATE("[",IF(M233="","",CONCATENATE("Al",IF(D233&gt;1,VALUE(D233),""),IF(E233=0,"",CONCATENATE(" O",IF(E233&gt;1,VALUE(E233),""))),IF(F233=0,"",CONCATENATE("(OH)",IF(F233&gt;1,VALUE(F233),""))),IF(G233=0,"",CONCATENATE("(OH2)",IF(G233&gt;1,VALUE(G233),""))))),"]",IF(M233="","",IF(J233&gt;1,(CONCATENATE(VALUE(J233),"+")),"+")))),"")</f>
        <v/>
      </c>
    </row>
    <row r="234" s="4" customFormat="true" ht="14.05" hidden="false" customHeight="false" outlineLevel="0" collapsed="false">
      <c r="A234" s="5" t="n">
        <v>4</v>
      </c>
      <c r="B234" s="5" t="n">
        <v>0</v>
      </c>
      <c r="C234" s="5" t="n">
        <v>0</v>
      </c>
      <c r="D234" s="5" t="n">
        <v>6</v>
      </c>
      <c r="E234" s="5" t="n">
        <v>4</v>
      </c>
      <c r="F234" s="5" t="n">
        <v>7</v>
      </c>
      <c r="G234" s="5" t="n">
        <v>3</v>
      </c>
      <c r="H234" s="5" t="n">
        <v>0</v>
      </c>
      <c r="I234" s="5" t="n">
        <v>399</v>
      </c>
      <c r="J234" s="5" t="n">
        <v>3</v>
      </c>
      <c r="K234" s="6" t="n">
        <v>133</v>
      </c>
      <c r="L234" s="7" t="n">
        <v>133</v>
      </c>
      <c r="M234" s="5" t="str">
        <f aca="false">IF(K234="no cation","",IF(L234="","non-candidate",IF(J234&gt;1,"","Y")))</f>
        <v/>
      </c>
      <c r="N234" s="5" t="str">
        <f aca="false">IF(M234="","",IF(B234&gt;0,U234,CONCATENATE("[",IF(M234="","",CONCATENATE("Al",IF(C234+(D234*(1+(C234*3)))&gt;1,VALUE(C234+(D234*(1+(C234*3)))),""),CONCATENATE(IF((E234*(1+(C234*3)))+(C234*H234)&gt;0," O",""),IF((E234*(1+(C234*3)))+(C234*H234)&gt;1,VALUE((E234*(1+(C234*3)))+(C234*H234)),"")),IF(F234=0,"",CONCATENATE("(OH)",IF((F234*(1+(C234*3)))+(C234*(4-H234))&gt;1,VALUE((F234*(1+(C234*3)))+(C234*(4-H234))),""))),IF(G234=0,"",CONCATENATE("(OH2)",IF(G234&gt;1,VALUE(G234),""))))),"]",IF(M234="","",IF(J234&gt;1,(CONCATENATE(VALUE(J234),"+")),"+")))))</f>
        <v/>
      </c>
      <c r="O234" s="5" t="str">
        <f aca="false">IF(B234&gt;0,"",IF(C234=0,CONCATENATE("[",CONCATENATE("Al",IF(D234&gt;1,VALUE(D234),""),IF(E234=0,"",CONCATENATE(" O",IF(E234&gt;1,VALUE(E234),""))),IF(F234=0,"",CONCATENATE("(OH)",IF(F234&gt;1,VALUE(F234),""))),IF(G234=0,"",CONCATENATE("(OH2)",IF(G234&gt;1,VALUE(G234),"")))),"]",IF(J234&gt;1,(CONCATENATE(VALUE(J234),"+")),"+")),CONCATENATE("[",S234,IF(P234&gt;1,VALUE(P234),""),IF((D234*3)&gt;((E234*2)+F234),"+","")," ]",VALUE(4)," ",T234,IF(H234&gt;0,VALUE(H234+1),""),"-"," ")))</f>
        <v>[Al6 O4(OH)7(OH2)3]3+</v>
      </c>
      <c r="P234" s="5" t="str">
        <f aca="false">IF(C234&lt;1,"",(IF((3*D234)-(2*E234)-F234&gt;0, (3*D234)-(2*E234)-F234, 0)))</f>
        <v/>
      </c>
      <c r="Q234" s="5" t="str">
        <f aca="false">IF(C234&lt;1,"",(27*D234)+(16*(E234+F234+G234))+(F234+(G234*2)))</f>
        <v/>
      </c>
      <c r="R234" s="5" t="str">
        <f aca="false">IF(C234&lt;1,"",27+(16*(H234+(4-H234)))+(4-H234))</f>
        <v/>
      </c>
      <c r="S234" s="5" t="str">
        <f aca="false">CONCATENATE("[",CONCATENATE("Al",IF(D234&gt;1,VALUE(D234),""),IF(E234=0,"",CONCATENATE(" O",IF(E234&gt;1,VALUE(E234),""))),IF(F234=0,"",CONCATENATE("(OH)",IF(F234&gt;1,VALUE(F234),""))),IF(G234=0,"",CONCATENATE("(OH2)",IF(G234&gt;1,VALUE(G234),"")))),"]")</f>
        <v>[Al6 O4(OH)7(OH2)3]</v>
      </c>
      <c r="T234" s="5" t="str">
        <f aca="false">CONCATENATE("[",CONCATENATE("Al",IF(H234=0,"",CONCATENATE("O",IF(H234&gt;1,VALUE(H234),""))),CONCATENATE(IF((4-H234)&gt;0,"(OH)",""),IF((4-H234)&gt;1,VALUE(4-H234),""))),"]")</f>
        <v>[Al(OH)4]</v>
      </c>
      <c r="U234" s="5" t="str">
        <f aca="false">IF(B234&gt;0,IF(M234="","",CONCATENATE("[",IF(M234="","",CONCATENATE("Al",IF(D234&gt;1,VALUE(D234),""),IF(E234=0,"",CONCATENATE(" O",IF(E234&gt;1,VALUE(E234),""))),IF(F234=0,"",CONCATENATE("(OH)",IF(F234&gt;1,VALUE(F234),""))),IF(G234=0,"",CONCATENATE("(OH2)",IF(G234&gt;1,VALUE(G234),""))))),"]",IF(M234="","",IF(J234&gt;1,(CONCATENATE(VALUE(J234),"+")),"+")))),"")</f>
        <v/>
      </c>
    </row>
    <row r="235" s="4" customFormat="true" ht="14.05" hidden="false" customHeight="false" outlineLevel="0" collapsed="false">
      <c r="A235" s="5" t="n">
        <v>4</v>
      </c>
      <c r="B235" s="5" t="n">
        <v>0</v>
      </c>
      <c r="C235" s="5" t="n">
        <v>0</v>
      </c>
      <c r="D235" s="5" t="n">
        <v>6</v>
      </c>
      <c r="E235" s="5" t="n">
        <v>6</v>
      </c>
      <c r="F235" s="5" t="n">
        <v>3</v>
      </c>
      <c r="G235" s="5" t="n">
        <v>5</v>
      </c>
      <c r="H235" s="5" t="n">
        <v>0</v>
      </c>
      <c r="I235" s="5" t="n">
        <v>399</v>
      </c>
      <c r="J235" s="5" t="n">
        <v>3</v>
      </c>
      <c r="K235" s="6" t="n">
        <v>133</v>
      </c>
      <c r="L235" s="7" t="n">
        <v>133</v>
      </c>
      <c r="M235" s="5" t="str">
        <f aca="false">IF(K235="no cation","",IF(L235="","non-candidate",IF(J235&gt;1,"","Y")))</f>
        <v/>
      </c>
      <c r="N235" s="5" t="str">
        <f aca="false">IF(M235="","",IF(B235&gt;0,U235,CONCATENATE("[",IF(M235="","",CONCATENATE("Al",IF(C235+(D235*(1+(C235*3)))&gt;1,VALUE(C235+(D235*(1+(C235*3)))),""),CONCATENATE(IF((E235*(1+(C235*3)))+(C235*H235)&gt;0," O",""),IF((E235*(1+(C235*3)))+(C235*H235)&gt;1,VALUE((E235*(1+(C235*3)))+(C235*H235)),"")),IF(F235=0,"",CONCATENATE("(OH)",IF((F235*(1+(C235*3)))+(C235*(4-H235))&gt;1,VALUE((F235*(1+(C235*3)))+(C235*(4-H235))),""))),IF(G235=0,"",CONCATENATE("(OH2)",IF(G235&gt;1,VALUE(G235),""))))),"]",IF(M235="","",IF(J235&gt;1,(CONCATENATE(VALUE(J235),"+")),"+")))))</f>
        <v/>
      </c>
      <c r="O235" s="5" t="str">
        <f aca="false">IF(B235&gt;0,"",IF(C235=0,CONCATENATE("[",CONCATENATE("Al",IF(D235&gt;1,VALUE(D235),""),IF(E235=0,"",CONCATENATE(" O",IF(E235&gt;1,VALUE(E235),""))),IF(F235=0,"",CONCATENATE("(OH)",IF(F235&gt;1,VALUE(F235),""))),IF(G235=0,"",CONCATENATE("(OH2)",IF(G235&gt;1,VALUE(G235),"")))),"]",IF(J235&gt;1,(CONCATENATE(VALUE(J235),"+")),"+")),CONCATENATE("[",S235,IF(P235&gt;1,VALUE(P235),""),IF((D235*3)&gt;((E235*2)+F235),"+","")," ]",VALUE(4)," ",T235,IF(H235&gt;0,VALUE(H235+1),""),"-"," ")))</f>
        <v>[Al6 O6(OH)3(OH2)5]3+</v>
      </c>
      <c r="P235" s="5" t="str">
        <f aca="false">IF(C235&lt;1,"",(IF((3*D235)-(2*E235)-F235&gt;0, (3*D235)-(2*E235)-F235, 0)))</f>
        <v/>
      </c>
      <c r="Q235" s="5" t="str">
        <f aca="false">IF(C235&lt;1,"",(27*D235)+(16*(E235+F235+G235))+(F235+(G235*2)))</f>
        <v/>
      </c>
      <c r="R235" s="5" t="str">
        <f aca="false">IF(C235&lt;1,"",27+(16*(H235+(4-H235)))+(4-H235))</f>
        <v/>
      </c>
      <c r="S235" s="5" t="str">
        <f aca="false">CONCATENATE("[",CONCATENATE("Al",IF(D235&gt;1,VALUE(D235),""),IF(E235=0,"",CONCATENATE(" O",IF(E235&gt;1,VALUE(E235),""))),IF(F235=0,"",CONCATENATE("(OH)",IF(F235&gt;1,VALUE(F235),""))),IF(G235=0,"",CONCATENATE("(OH2)",IF(G235&gt;1,VALUE(G235),"")))),"]")</f>
        <v>[Al6 O6(OH)3(OH2)5]</v>
      </c>
      <c r="T235" s="5" t="str">
        <f aca="false">CONCATENATE("[",CONCATENATE("Al",IF(H235=0,"",CONCATENATE("O",IF(H235&gt;1,VALUE(H235),""))),CONCATENATE(IF((4-H235)&gt;0,"(OH)",""),IF((4-H235)&gt;1,VALUE(4-H235),""))),"]")</f>
        <v>[Al(OH)4]</v>
      </c>
      <c r="U235" s="5" t="str">
        <f aca="false">IF(B235&gt;0,IF(M235="","",CONCATENATE("[",IF(M235="","",CONCATENATE("Al",IF(D235&gt;1,VALUE(D235),""),IF(E235=0,"",CONCATENATE(" O",IF(E235&gt;1,VALUE(E235),""))),IF(F235=0,"",CONCATENATE("(OH)",IF(F235&gt;1,VALUE(F235),""))),IF(G235=0,"",CONCATENATE("(OH2)",IF(G235&gt;1,VALUE(G235),""))))),"]",IF(M235="","",IF(J235&gt;1,(CONCATENATE(VALUE(J235),"+")),"+")))),"")</f>
        <v/>
      </c>
    </row>
    <row r="236" s="4" customFormat="true" ht="14.05" hidden="false" customHeight="false" outlineLevel="0" collapsed="false">
      <c r="A236" s="5" t="n">
        <v>4</v>
      </c>
      <c r="B236" s="5" t="n">
        <v>0</v>
      </c>
      <c r="C236" s="5" t="n">
        <v>0</v>
      </c>
      <c r="D236" s="5" t="n">
        <v>4</v>
      </c>
      <c r="E236" s="5" t="n">
        <v>0</v>
      </c>
      <c r="F236" s="5" t="n">
        <v>10</v>
      </c>
      <c r="G236" s="5" t="n">
        <v>0</v>
      </c>
      <c r="H236" s="5" t="n">
        <v>0</v>
      </c>
      <c r="I236" s="5" t="n">
        <v>278</v>
      </c>
      <c r="J236" s="5" t="n">
        <v>2</v>
      </c>
      <c r="K236" s="6" t="n">
        <v>139</v>
      </c>
      <c r="L236" s="7" t="n">
        <v>139</v>
      </c>
      <c r="M236" s="5" t="str">
        <f aca="false">IF(K236="no cation","",IF(L236="","non-candidate",IF(J236&gt;1,"","Y")))</f>
        <v/>
      </c>
      <c r="N236" s="5" t="str">
        <f aca="false">IF(M236="","",IF(B236&gt;0,U236,CONCATENATE("[",IF(M236="","",CONCATENATE("Al",IF(C236+(D236*(1+(C236*3)))&gt;1,VALUE(C236+(D236*(1+(C236*3)))),""),CONCATENATE(IF((E236*(1+(C236*3)))+(C236*H236)&gt;0," O",""),IF((E236*(1+(C236*3)))+(C236*H236)&gt;1,VALUE((E236*(1+(C236*3)))+(C236*H236)),"")),IF(F236=0,"",CONCATENATE("(OH)",IF((F236*(1+(C236*3)))+(C236*(4-H236))&gt;1,VALUE((F236*(1+(C236*3)))+(C236*(4-H236))),""))),IF(G236=0,"",CONCATENATE("(OH2)",IF(G236&gt;1,VALUE(G236),""))))),"]",IF(M236="","",IF(J236&gt;1,(CONCATENATE(VALUE(J236),"+")),"+")))))</f>
        <v/>
      </c>
      <c r="O236" s="5" t="str">
        <f aca="false">IF(B236&gt;0,"",IF(C236=0,CONCATENATE("[",CONCATENATE("Al",IF(D236&gt;1,VALUE(D236),""),IF(E236=0,"",CONCATENATE(" O",IF(E236&gt;1,VALUE(E236),""))),IF(F236=0,"",CONCATENATE("(OH)",IF(F236&gt;1,VALUE(F236),""))),IF(G236=0,"",CONCATENATE("(OH2)",IF(G236&gt;1,VALUE(G236),"")))),"]",IF(J236&gt;1,(CONCATENATE(VALUE(J236),"+")),"+")),CONCATENATE("[",S236,IF(P236&gt;1,VALUE(P236),""),IF((D236*3)&gt;((E236*2)+F236),"+","")," ]",VALUE(4)," ",T236,IF(H236&gt;0,VALUE(H236+1),""),"-"," ")))</f>
        <v>[Al4(OH)10]2+</v>
      </c>
      <c r="P236" s="5" t="str">
        <f aca="false">IF(C236&lt;1,"",(IF((3*D236)-(2*E236)-F236&gt;0, (3*D236)-(2*E236)-F236, 0)))</f>
        <v/>
      </c>
      <c r="Q236" s="5" t="str">
        <f aca="false">IF(C236&lt;1,"",(27*D236)+(16*(E236+F236+G236))+(F236+(G236*2)))</f>
        <v/>
      </c>
      <c r="R236" s="5" t="str">
        <f aca="false">IF(C236&lt;1,"",27+(16*(H236+(4-H236)))+(4-H236))</f>
        <v/>
      </c>
      <c r="S236" s="5" t="str">
        <f aca="false">CONCATENATE("[",CONCATENATE("Al",IF(D236&gt;1,VALUE(D236),""),IF(E236=0,"",CONCATENATE(" O",IF(E236&gt;1,VALUE(E236),""))),IF(F236=0,"",CONCATENATE("(OH)",IF(F236&gt;1,VALUE(F236),""))),IF(G236=0,"",CONCATENATE("(OH2)",IF(G236&gt;1,VALUE(G236),"")))),"]")</f>
        <v>[Al4(OH)10]</v>
      </c>
      <c r="T236" s="5" t="str">
        <f aca="false">CONCATENATE("[",CONCATENATE("Al",IF(H236=0,"",CONCATENATE("O",IF(H236&gt;1,VALUE(H236),""))),CONCATENATE(IF((4-H236)&gt;0,"(OH)",""),IF((4-H236)&gt;1,VALUE(4-H236),""))),"]")</f>
        <v>[Al(OH)4]</v>
      </c>
      <c r="U236" s="5" t="str">
        <f aca="false">IF(B236&gt;0,IF(M236="","",CONCATENATE("[",IF(M236="","",CONCATENATE("Al",IF(D236&gt;1,VALUE(D236),""),IF(E236=0,"",CONCATENATE(" O",IF(E236&gt;1,VALUE(E236),""))),IF(F236=0,"",CONCATENATE("(OH)",IF(F236&gt;1,VALUE(F236),""))),IF(G236=0,"",CONCATENATE("(OH2)",IF(G236&gt;1,VALUE(G236),""))))),"]",IF(M236="","",IF(J236&gt;1,(CONCATENATE(VALUE(J236),"+")),"+")))),"")</f>
        <v/>
      </c>
    </row>
    <row r="237" s="4" customFormat="true" ht="14.05" hidden="false" customHeight="false" outlineLevel="0" collapsed="false">
      <c r="A237" s="5" t="n">
        <v>4</v>
      </c>
      <c r="B237" s="5" t="n">
        <v>0</v>
      </c>
      <c r="C237" s="5" t="n">
        <v>0</v>
      </c>
      <c r="D237" s="5" t="n">
        <v>4</v>
      </c>
      <c r="E237" s="5" t="n">
        <v>2</v>
      </c>
      <c r="F237" s="5" t="n">
        <v>6</v>
      </c>
      <c r="G237" s="5" t="n">
        <v>2</v>
      </c>
      <c r="H237" s="5" t="n">
        <v>0</v>
      </c>
      <c r="I237" s="5" t="n">
        <v>278</v>
      </c>
      <c r="J237" s="5" t="n">
        <v>2</v>
      </c>
      <c r="K237" s="6" t="n">
        <v>139</v>
      </c>
      <c r="L237" s="7" t="n">
        <v>139</v>
      </c>
      <c r="M237" s="5" t="str">
        <f aca="false">IF(K237="no cation","",IF(L237="","non-candidate",IF(J237&gt;1,"","Y")))</f>
        <v/>
      </c>
      <c r="N237" s="5" t="str">
        <f aca="false">IF(M237="","",IF(B237&gt;0,U237,CONCATENATE("[",IF(M237="","",CONCATENATE("Al",IF(C237+(D237*(1+(C237*3)))&gt;1,VALUE(C237+(D237*(1+(C237*3)))),""),CONCATENATE(IF((E237*(1+(C237*3)))+(C237*H237)&gt;0," O",""),IF((E237*(1+(C237*3)))+(C237*H237)&gt;1,VALUE((E237*(1+(C237*3)))+(C237*H237)),"")),IF(F237=0,"",CONCATENATE("(OH)",IF((F237*(1+(C237*3)))+(C237*(4-H237))&gt;1,VALUE((F237*(1+(C237*3)))+(C237*(4-H237))),""))),IF(G237=0,"",CONCATENATE("(OH2)",IF(G237&gt;1,VALUE(G237),""))))),"]",IF(M237="","",IF(J237&gt;1,(CONCATENATE(VALUE(J237),"+")),"+")))))</f>
        <v/>
      </c>
      <c r="O237" s="5" t="str">
        <f aca="false">IF(B237&gt;0,"",IF(C237=0,CONCATENATE("[",CONCATENATE("Al",IF(D237&gt;1,VALUE(D237),""),IF(E237=0,"",CONCATENATE(" O",IF(E237&gt;1,VALUE(E237),""))),IF(F237=0,"",CONCATENATE("(OH)",IF(F237&gt;1,VALUE(F237),""))),IF(G237=0,"",CONCATENATE("(OH2)",IF(G237&gt;1,VALUE(G237),"")))),"]",IF(J237&gt;1,(CONCATENATE(VALUE(J237),"+")),"+")),CONCATENATE("[",S237,IF(P237&gt;1,VALUE(P237),""),IF((D237*3)&gt;((E237*2)+F237),"+","")," ]",VALUE(4)," ",T237,IF(H237&gt;0,VALUE(H237+1),""),"-"," ")))</f>
        <v>[Al4 O2(OH)6(OH2)2]2+</v>
      </c>
      <c r="P237" s="5" t="str">
        <f aca="false">IF(C237&lt;1,"",(IF((3*D237)-(2*E237)-F237&gt;0, (3*D237)-(2*E237)-F237, 0)))</f>
        <v/>
      </c>
      <c r="Q237" s="5" t="str">
        <f aca="false">IF(C237&lt;1,"",(27*D237)+(16*(E237+F237+G237))+(F237+(G237*2)))</f>
        <v/>
      </c>
      <c r="R237" s="5" t="str">
        <f aca="false">IF(C237&lt;1,"",27+(16*(H237+(4-H237)))+(4-H237))</f>
        <v/>
      </c>
      <c r="S237" s="5" t="str">
        <f aca="false">CONCATENATE("[",CONCATENATE("Al",IF(D237&gt;1,VALUE(D237),""),IF(E237=0,"",CONCATENATE(" O",IF(E237&gt;1,VALUE(E237),""))),IF(F237=0,"",CONCATENATE("(OH)",IF(F237&gt;1,VALUE(F237),""))),IF(G237=0,"",CONCATENATE("(OH2)",IF(G237&gt;1,VALUE(G237),"")))),"]")</f>
        <v>[Al4 O2(OH)6(OH2)2]</v>
      </c>
      <c r="T237" s="5" t="str">
        <f aca="false">CONCATENATE("[",CONCATENATE("Al",IF(H237=0,"",CONCATENATE("O",IF(H237&gt;1,VALUE(H237),""))),CONCATENATE(IF((4-H237)&gt;0,"(OH)",""),IF((4-H237)&gt;1,VALUE(4-H237),""))),"]")</f>
        <v>[Al(OH)4]</v>
      </c>
      <c r="U237" s="5" t="str">
        <f aca="false">IF(B237&gt;0,IF(M237="","",CONCATENATE("[",IF(M237="","",CONCATENATE("Al",IF(D237&gt;1,VALUE(D237),""),IF(E237=0,"",CONCATENATE(" O",IF(E237&gt;1,VALUE(E237),""))),IF(F237=0,"",CONCATENATE("(OH)",IF(F237&gt;1,VALUE(F237),""))),IF(G237=0,"",CONCATENATE("(OH2)",IF(G237&gt;1,VALUE(G237),""))))),"]",IF(M237="","",IF(J237&gt;1,(CONCATENATE(VALUE(J237),"+")),"+")))),"")</f>
        <v/>
      </c>
    </row>
    <row r="238" s="4" customFormat="true" ht="14.05" hidden="false" customHeight="false" outlineLevel="0" collapsed="false">
      <c r="A238" s="5" t="n">
        <v>4</v>
      </c>
      <c r="B238" s="5" t="n">
        <v>0</v>
      </c>
      <c r="C238" s="5" t="n">
        <v>0</v>
      </c>
      <c r="D238" s="5" t="n">
        <v>4</v>
      </c>
      <c r="E238" s="5" t="n">
        <v>4</v>
      </c>
      <c r="F238" s="5" t="n">
        <v>2</v>
      </c>
      <c r="G238" s="5" t="n">
        <v>4</v>
      </c>
      <c r="H238" s="5" t="n">
        <v>0</v>
      </c>
      <c r="I238" s="5" t="n">
        <v>278</v>
      </c>
      <c r="J238" s="5" t="n">
        <v>2</v>
      </c>
      <c r="K238" s="6" t="n">
        <v>139</v>
      </c>
      <c r="L238" s="7" t="n">
        <v>139</v>
      </c>
      <c r="M238" s="5" t="str">
        <f aca="false">IF(K238="no cation","",IF(L238="","non-candidate",IF(J238&gt;1,"","Y")))</f>
        <v/>
      </c>
      <c r="N238" s="5" t="str">
        <f aca="false">IF(M238="","",IF(B238&gt;0,U238,CONCATENATE("[",IF(M238="","",CONCATENATE("Al",IF(C238+(D238*(1+(C238*3)))&gt;1,VALUE(C238+(D238*(1+(C238*3)))),""),CONCATENATE(IF((E238*(1+(C238*3)))+(C238*H238)&gt;0," O",""),IF((E238*(1+(C238*3)))+(C238*H238)&gt;1,VALUE((E238*(1+(C238*3)))+(C238*H238)),"")),IF(F238=0,"",CONCATENATE("(OH)",IF((F238*(1+(C238*3)))+(C238*(4-H238))&gt;1,VALUE((F238*(1+(C238*3)))+(C238*(4-H238))),""))),IF(G238=0,"",CONCATENATE("(OH2)",IF(G238&gt;1,VALUE(G238),""))))),"]",IF(M238="","",IF(J238&gt;1,(CONCATENATE(VALUE(J238),"+")),"+")))))</f>
        <v/>
      </c>
      <c r="O238" s="5" t="str">
        <f aca="false">IF(B238&gt;0,"",IF(C238=0,CONCATENATE("[",CONCATENATE("Al",IF(D238&gt;1,VALUE(D238),""),IF(E238=0,"",CONCATENATE(" O",IF(E238&gt;1,VALUE(E238),""))),IF(F238=0,"",CONCATENATE("(OH)",IF(F238&gt;1,VALUE(F238),""))),IF(G238=0,"",CONCATENATE("(OH2)",IF(G238&gt;1,VALUE(G238),"")))),"]",IF(J238&gt;1,(CONCATENATE(VALUE(J238),"+")),"+")),CONCATENATE("[",S238,IF(P238&gt;1,VALUE(P238),""),IF((D238*3)&gt;((E238*2)+F238),"+","")," ]",VALUE(4)," ",T238,IF(H238&gt;0,VALUE(H238+1),""),"-"," ")))</f>
        <v>[Al4 O4(OH)2(OH2)4]2+</v>
      </c>
      <c r="P238" s="5" t="str">
        <f aca="false">IF(C238&lt;1,"",(IF((3*D238)-(2*E238)-F238&gt;0, (3*D238)-(2*E238)-F238, 0)))</f>
        <v/>
      </c>
      <c r="Q238" s="5" t="str">
        <f aca="false">IF(C238&lt;1,"",(27*D238)+(16*(E238+F238+G238))+(F238+(G238*2)))</f>
        <v/>
      </c>
      <c r="R238" s="5" t="str">
        <f aca="false">IF(C238&lt;1,"",27+(16*(H238+(4-H238)))+(4-H238))</f>
        <v/>
      </c>
      <c r="S238" s="5" t="str">
        <f aca="false">CONCATENATE("[",CONCATENATE("Al",IF(D238&gt;1,VALUE(D238),""),IF(E238=0,"",CONCATENATE(" O",IF(E238&gt;1,VALUE(E238),""))),IF(F238=0,"",CONCATENATE("(OH)",IF(F238&gt;1,VALUE(F238),""))),IF(G238=0,"",CONCATENATE("(OH2)",IF(G238&gt;1,VALUE(G238),"")))),"]")</f>
        <v>[Al4 O4(OH)2(OH2)4]</v>
      </c>
      <c r="T238" s="5" t="str">
        <f aca="false">CONCATENATE("[",CONCATENATE("Al",IF(H238=0,"",CONCATENATE("O",IF(H238&gt;1,VALUE(H238),""))),CONCATENATE(IF((4-H238)&gt;0,"(OH)",""),IF((4-H238)&gt;1,VALUE(4-H238),""))),"]")</f>
        <v>[Al(OH)4]</v>
      </c>
      <c r="U238" s="5" t="str">
        <f aca="false">IF(B238&gt;0,IF(M238="","",CONCATENATE("[",IF(M238="","",CONCATENATE("Al",IF(D238&gt;1,VALUE(D238),""),IF(E238=0,"",CONCATENATE(" O",IF(E238&gt;1,VALUE(E238),""))),IF(F238=0,"",CONCATENATE("(OH)",IF(F238&gt;1,VALUE(F238),""))),IF(G238=0,"",CONCATENATE("(OH2)",IF(G238&gt;1,VALUE(G238),""))))),"]",IF(M238="","",IF(J238&gt;1,(CONCATENATE(VALUE(J238),"+")),"+")))),"")</f>
        <v/>
      </c>
    </row>
    <row r="239" s="4" customFormat="true" ht="14.05" hidden="false" customHeight="false" outlineLevel="0" collapsed="false">
      <c r="A239" s="5" t="n">
        <v>6</v>
      </c>
      <c r="B239" s="5" t="n">
        <v>0</v>
      </c>
      <c r="C239" s="5" t="n">
        <v>0</v>
      </c>
      <c r="D239" s="5" t="n">
        <v>4</v>
      </c>
      <c r="E239" s="5" t="n">
        <v>0</v>
      </c>
      <c r="F239" s="5" t="n">
        <v>9</v>
      </c>
      <c r="G239" s="5" t="n">
        <v>9</v>
      </c>
      <c r="H239" s="5" t="n">
        <v>0</v>
      </c>
      <c r="I239" s="5" t="n">
        <v>423</v>
      </c>
      <c r="J239" s="5" t="n">
        <v>3</v>
      </c>
      <c r="K239" s="6" t="n">
        <v>141</v>
      </c>
      <c r="L239" s="7" t="n">
        <v>141</v>
      </c>
      <c r="M239" s="5" t="str">
        <f aca="false">IF(K239="no cation","",IF(L239="","non-candidate",IF(J239&gt;1,"","Y")))</f>
        <v/>
      </c>
      <c r="N239" s="5" t="str">
        <f aca="false">IF(M239="","",IF(B239&gt;0,U239,CONCATENATE("[",IF(M239="","",CONCATENATE("Al",IF(C239+(D239*(1+(C239*3)))&gt;1,VALUE(C239+(D239*(1+(C239*3)))),""),CONCATENATE(IF((E239*(1+(C239*3)))+(C239*H239)&gt;0," O",""),IF((E239*(1+(C239*3)))+(C239*H239)&gt;1,VALUE((E239*(1+(C239*3)))+(C239*H239)),"")),IF(F239=0,"",CONCATENATE("(OH)",IF((F239*(1+(C239*3)))+(C239*(4-H239))&gt;1,VALUE((F239*(1+(C239*3)))+(C239*(4-H239))),""))),IF(G239=0,"",CONCATENATE("(OH2)",IF(G239&gt;1,VALUE(G239),""))))),"]",IF(M239="","",IF(J239&gt;1,(CONCATENATE(VALUE(J239),"+")),"+")))))</f>
        <v/>
      </c>
      <c r="O239" s="5" t="str">
        <f aca="false">IF(B239&gt;0,"",IF(C239=0,CONCATENATE("[",CONCATENATE("Al",IF(D239&gt;1,VALUE(D239),""),IF(E239=0,"",CONCATENATE(" O",IF(E239&gt;1,VALUE(E239),""))),IF(F239=0,"",CONCATENATE("(OH)",IF(F239&gt;1,VALUE(F239),""))),IF(G239=0,"",CONCATENATE("(OH2)",IF(G239&gt;1,VALUE(G239),"")))),"]",IF(J239&gt;1,(CONCATENATE(VALUE(J239),"+")),"+")),CONCATENATE("[",S239,IF(P239&gt;1,VALUE(P239),""),IF((D239*3)&gt;((E239*2)+F239),"+","")," ]",VALUE(4)," ",T239,IF(H239&gt;0,VALUE(H239+1),""),"-"," ")))</f>
        <v>[Al4(OH)9(OH2)9]3+</v>
      </c>
      <c r="P239" s="5" t="str">
        <f aca="false">IF(C239&lt;1,"",(IF((3*D239)-(2*E239)-F239&gt;0, (3*D239)-(2*E239)-F239, 0)))</f>
        <v/>
      </c>
      <c r="Q239" s="5" t="str">
        <f aca="false">IF(C239&lt;1,"",(27*D239)+(16*(E239+F239+G239))+(F239+(G239*2)))</f>
        <v/>
      </c>
      <c r="R239" s="5" t="str">
        <f aca="false">IF(C239&lt;1,"",27+(16*(H239+(4-H239)))+(4-H239))</f>
        <v/>
      </c>
      <c r="S239" s="5" t="str">
        <f aca="false">CONCATENATE("[",CONCATENATE("Al",IF(D239&gt;1,VALUE(D239),""),IF(E239=0,"",CONCATENATE(" O",IF(E239&gt;1,VALUE(E239),""))),IF(F239=0,"",CONCATENATE("(OH)",IF(F239&gt;1,VALUE(F239),""))),IF(G239=0,"",CONCATENATE("(OH2)",IF(G239&gt;1,VALUE(G239),"")))),"]")</f>
        <v>[Al4(OH)9(OH2)9]</v>
      </c>
      <c r="T239" s="5" t="str">
        <f aca="false">CONCATENATE("[",CONCATENATE("Al",IF(H239=0,"",CONCATENATE("O",IF(H239&gt;1,VALUE(H239),""))),CONCATENATE(IF((4-H239)&gt;0,"(OH)",""),IF((4-H239)&gt;1,VALUE(4-H239),""))),"]")</f>
        <v>[Al(OH)4]</v>
      </c>
      <c r="U239" s="5" t="str">
        <f aca="false">IF(B239&gt;0,IF(M239="","",CONCATENATE("[",IF(M239="","",CONCATENATE("Al",IF(D239&gt;1,VALUE(D239),""),IF(E239=0,"",CONCATENATE(" O",IF(E239&gt;1,VALUE(E239),""))),IF(F239=0,"",CONCATENATE("(OH)",IF(F239&gt;1,VALUE(F239),""))),IF(G239=0,"",CONCATENATE("(OH2)",IF(G239&gt;1,VALUE(G239),""))))),"]",IF(M239="","",IF(J239&gt;1,(CONCATENATE(VALUE(J239),"+")),"+")))),"")</f>
        <v/>
      </c>
    </row>
    <row r="240" s="4" customFormat="true" ht="14.05" hidden="false" customHeight="false" outlineLevel="0" collapsed="false">
      <c r="A240" s="5" t="n">
        <v>6</v>
      </c>
      <c r="B240" s="5" t="n">
        <v>1</v>
      </c>
      <c r="C240" s="5" t="n">
        <v>0</v>
      </c>
      <c r="D240" s="5" t="n">
        <v>6</v>
      </c>
      <c r="E240" s="5" t="n">
        <v>2</v>
      </c>
      <c r="F240" s="5" t="n">
        <v>10</v>
      </c>
      <c r="G240" s="5" t="n">
        <v>12</v>
      </c>
      <c r="H240" s="5" t="n">
        <v>0</v>
      </c>
      <c r="I240" s="5" t="n">
        <v>580</v>
      </c>
      <c r="J240" s="5" t="n">
        <v>4</v>
      </c>
      <c r="K240" s="6" t="n">
        <v>145</v>
      </c>
      <c r="L240" s="7" t="n">
        <v>145</v>
      </c>
      <c r="M240" s="5" t="str">
        <f aca="false">IF(K240="no cation","",IF(L240="","non-candidate",IF(J240&gt;1,"","Y")))</f>
        <v/>
      </c>
      <c r="N240" s="5" t="str">
        <f aca="false">IF(M240="","",IF(B240&gt;0,U240,CONCATENATE("[",IF(M240="","",CONCATENATE("Al",IF(C240+(D240*(1+(C240*3)))&gt;1,VALUE(C240+(D240*(1+(C240*3)))),""),CONCATENATE(IF((E240*(1+(C240*3)))+(C240*H240)&gt;0," O",""),IF((E240*(1+(C240*3)))+(C240*H240)&gt;1,VALUE((E240*(1+(C240*3)))+(C240*H240)),"")),IF(F240=0,"",CONCATENATE("(OH)",IF((F240*(1+(C240*3)))+(C240*(4-H240))&gt;1,VALUE((F240*(1+(C240*3)))+(C240*(4-H240))),""))),IF(G240=0,"",CONCATENATE("(OH2)",IF(G240&gt;1,VALUE(G240),""))))),"]",IF(M240="","",IF(J240&gt;1,(CONCATENATE(VALUE(J240),"+")),"+")))))</f>
        <v/>
      </c>
      <c r="O240" s="5" t="str">
        <f aca="false">IF(B240&gt;0,"",IF(C240=0,CONCATENATE("[",CONCATENATE("Al",IF(D240&gt;1,VALUE(D240),""),IF(E240=0,"",CONCATENATE(" O",IF(E240&gt;1,VALUE(E240),""))),IF(F240=0,"",CONCATENATE("(OH)",IF(F240&gt;1,VALUE(F240),""))),IF(G240=0,"",CONCATENATE("(OH2)",IF(G240&gt;1,VALUE(G240),"")))),"]",IF(J240&gt;1,(CONCATENATE(VALUE(J240),"+")),"+")),CONCATENATE("[",S240,IF(P240&gt;1,VALUE(P240),""),IF((D240*3)&gt;((E240*2)+F240),"+","")," ]",VALUE(4)," ",T240,IF(H240&gt;0,VALUE(H240+1),""),"-"," ")))</f>
        <v/>
      </c>
      <c r="P240" s="5" t="str">
        <f aca="false">IF(C240&lt;1,"",(IF((3*D240)-(2*E240)-F240&gt;0, (3*D240)-(2*E240)-F240, 0)))</f>
        <v/>
      </c>
      <c r="Q240" s="5" t="str">
        <f aca="false">IF(C240&lt;1,"",(27*D240)+(16*(E240+F240+G240))+(F240+(G240*2)))</f>
        <v/>
      </c>
      <c r="R240" s="5" t="str">
        <f aca="false">IF(C240&lt;1,"",27+(16*(H240+(4-H240)))+(4-H240))</f>
        <v/>
      </c>
      <c r="S240" s="5" t="str">
        <f aca="false">CONCATENATE("[",CONCATENATE("Al",IF(D240&gt;1,VALUE(D240),""),IF(E240=0,"",CONCATENATE(" O",IF(E240&gt;1,VALUE(E240),""))),IF(F240=0,"",CONCATENATE("(OH)",IF(F240&gt;1,VALUE(F240),""))),IF(G240=0,"",CONCATENATE("(OH2)",IF(G240&gt;1,VALUE(G240),"")))),"]")</f>
        <v>[Al6 O2(OH)10(OH2)12]</v>
      </c>
      <c r="T240" s="5" t="str">
        <f aca="false">CONCATENATE("[",CONCATENATE("Al",IF(H240=0,"",CONCATENATE("O",IF(H240&gt;1,VALUE(H240),""))),CONCATENATE(IF((4-H240)&gt;0,"(OH)",""),IF((4-H240)&gt;1,VALUE(4-H240),""))),"]")</f>
        <v>[Al(OH)4]</v>
      </c>
      <c r="U240" s="5" t="str">
        <f aca="false">IF(B240&gt;0,IF(M240="","",CONCATENATE("[",IF(M240="","",CONCATENATE("Al",IF(D240&gt;1,VALUE(D240),""),IF(E240=0,"",CONCATENATE(" O",IF(E240&gt;1,VALUE(E240),""))),IF(F240=0,"",CONCATENATE("(OH)",IF(F240&gt;1,VALUE(F240),""))),IF(G240=0,"",CONCATENATE("(OH2)",IF(G240&gt;1,VALUE(G240),""))))),"]",IF(M240="","",IF(J240&gt;1,(CONCATENATE(VALUE(J240),"+")),"+")))),"")</f>
        <v/>
      </c>
    </row>
    <row r="241" s="4" customFormat="true" ht="14.05" hidden="false" customHeight="false" outlineLevel="0" collapsed="false">
      <c r="A241" s="5" t="n">
        <v>6</v>
      </c>
      <c r="B241" s="5" t="n">
        <v>1</v>
      </c>
      <c r="C241" s="5" t="n">
        <v>0</v>
      </c>
      <c r="D241" s="5" t="n">
        <v>6</v>
      </c>
      <c r="E241" s="5" t="n">
        <v>4</v>
      </c>
      <c r="F241" s="5" t="n">
        <v>6</v>
      </c>
      <c r="G241" s="5" t="n">
        <v>14</v>
      </c>
      <c r="H241" s="5" t="n">
        <v>0</v>
      </c>
      <c r="I241" s="5" t="n">
        <v>580</v>
      </c>
      <c r="J241" s="5" t="n">
        <v>4</v>
      </c>
      <c r="K241" s="6" t="n">
        <v>145</v>
      </c>
      <c r="L241" s="7" t="n">
        <v>145</v>
      </c>
      <c r="M241" s="5" t="str">
        <f aca="false">IF(K241="no cation","",IF(L241="","non-candidate",IF(J241&gt;1,"","Y")))</f>
        <v/>
      </c>
      <c r="N241" s="5" t="str">
        <f aca="false">IF(M241="","",IF(B241&gt;0,U241,CONCATENATE("[",IF(M241="","",CONCATENATE("Al",IF(C241+(D241*(1+(C241*3)))&gt;1,VALUE(C241+(D241*(1+(C241*3)))),""),CONCATENATE(IF((E241*(1+(C241*3)))+(C241*H241)&gt;0," O",""),IF((E241*(1+(C241*3)))+(C241*H241)&gt;1,VALUE((E241*(1+(C241*3)))+(C241*H241)),"")),IF(F241=0,"",CONCATENATE("(OH)",IF((F241*(1+(C241*3)))+(C241*(4-H241))&gt;1,VALUE((F241*(1+(C241*3)))+(C241*(4-H241))),""))),IF(G241=0,"",CONCATENATE("(OH2)",IF(G241&gt;1,VALUE(G241),""))))),"]",IF(M241="","",IF(J241&gt;1,(CONCATENATE(VALUE(J241),"+")),"+")))))</f>
        <v/>
      </c>
      <c r="O241" s="5" t="str">
        <f aca="false">IF(B241&gt;0,"",IF(C241=0,CONCATENATE("[",CONCATENATE("Al",IF(D241&gt;1,VALUE(D241),""),IF(E241=0,"",CONCATENATE(" O",IF(E241&gt;1,VALUE(E241),""))),IF(F241=0,"",CONCATENATE("(OH)",IF(F241&gt;1,VALUE(F241),""))),IF(G241=0,"",CONCATENATE("(OH2)",IF(G241&gt;1,VALUE(G241),"")))),"]",IF(J241&gt;1,(CONCATENATE(VALUE(J241),"+")),"+")),CONCATENATE("[",S241,IF(P241&gt;1,VALUE(P241),""),IF((D241*3)&gt;((E241*2)+F241),"+","")," ]",VALUE(4)," ",T241,IF(H241&gt;0,VALUE(H241+1),""),"-"," ")))</f>
        <v/>
      </c>
      <c r="P241" s="5" t="str">
        <f aca="false">IF(C241&lt;1,"",(IF((3*D241)-(2*E241)-F241&gt;0, (3*D241)-(2*E241)-F241, 0)))</f>
        <v/>
      </c>
      <c r="Q241" s="5" t="str">
        <f aca="false">IF(C241&lt;1,"",(27*D241)+(16*(E241+F241+G241))+(F241+(G241*2)))</f>
        <v/>
      </c>
      <c r="R241" s="5" t="str">
        <f aca="false">IF(C241&lt;1,"",27+(16*(H241+(4-H241)))+(4-H241))</f>
        <v/>
      </c>
      <c r="S241" s="5" t="str">
        <f aca="false">CONCATENATE("[",CONCATENATE("Al",IF(D241&gt;1,VALUE(D241),""),IF(E241=0,"",CONCATENATE(" O",IF(E241&gt;1,VALUE(E241),""))),IF(F241=0,"",CONCATENATE("(OH)",IF(F241&gt;1,VALUE(F241),""))),IF(G241=0,"",CONCATENATE("(OH2)",IF(G241&gt;1,VALUE(G241),"")))),"]")</f>
        <v>[Al6 O4(OH)6(OH2)14]</v>
      </c>
      <c r="T241" s="5" t="str">
        <f aca="false">CONCATENATE("[",CONCATENATE("Al",IF(H241=0,"",CONCATENATE("O",IF(H241&gt;1,VALUE(H241),""))),CONCATENATE(IF((4-H241)&gt;0,"(OH)",""),IF((4-H241)&gt;1,VALUE(4-H241),""))),"]")</f>
        <v>[Al(OH)4]</v>
      </c>
      <c r="U241" s="5" t="str">
        <f aca="false">IF(B241&gt;0,IF(M241="","",CONCATENATE("[",IF(M241="","",CONCATENATE("Al",IF(D241&gt;1,VALUE(D241),""),IF(E241=0,"",CONCATENATE(" O",IF(E241&gt;1,VALUE(E241),""))),IF(F241=0,"",CONCATENATE("(OH)",IF(F241&gt;1,VALUE(F241),""))),IF(G241=0,"",CONCATENATE("(OH2)",IF(G241&gt;1,VALUE(G241),""))))),"]",IF(M241="","",IF(J241&gt;1,(CONCATENATE(VALUE(J241),"+")),"+")))),"")</f>
        <v/>
      </c>
    </row>
    <row r="242" s="4" customFormat="true" ht="14.05" hidden="false" customHeight="false" outlineLevel="0" collapsed="false">
      <c r="A242" s="5" t="n">
        <v>6</v>
      </c>
      <c r="B242" s="5" t="n">
        <v>1</v>
      </c>
      <c r="C242" s="5" t="n">
        <v>0</v>
      </c>
      <c r="D242" s="5" t="n">
        <v>6</v>
      </c>
      <c r="E242" s="5" t="n">
        <v>6</v>
      </c>
      <c r="F242" s="5" t="n">
        <v>2</v>
      </c>
      <c r="G242" s="5" t="n">
        <v>16</v>
      </c>
      <c r="H242" s="5" t="n">
        <v>0</v>
      </c>
      <c r="I242" s="5" t="n">
        <v>580</v>
      </c>
      <c r="J242" s="5" t="n">
        <v>4</v>
      </c>
      <c r="K242" s="6" t="n">
        <v>145</v>
      </c>
      <c r="L242" s="7" t="n">
        <v>145</v>
      </c>
      <c r="M242" s="5" t="str">
        <f aca="false">IF(K242="no cation","",IF(L242="","non-candidate",IF(J242&gt;1,"","Y")))</f>
        <v/>
      </c>
      <c r="N242" s="5" t="str">
        <f aca="false">IF(M242="","",IF(B242&gt;0,U242,CONCATENATE("[",IF(M242="","",CONCATENATE("Al",IF(C242+(D242*(1+(C242*3)))&gt;1,VALUE(C242+(D242*(1+(C242*3)))),""),CONCATENATE(IF((E242*(1+(C242*3)))+(C242*H242)&gt;0," O",""),IF((E242*(1+(C242*3)))+(C242*H242)&gt;1,VALUE((E242*(1+(C242*3)))+(C242*H242)),"")),IF(F242=0,"",CONCATENATE("(OH)",IF((F242*(1+(C242*3)))+(C242*(4-H242))&gt;1,VALUE((F242*(1+(C242*3)))+(C242*(4-H242))),""))),IF(G242=0,"",CONCATENATE("(OH2)",IF(G242&gt;1,VALUE(G242),""))))),"]",IF(M242="","",IF(J242&gt;1,(CONCATENATE(VALUE(J242),"+")),"+")))))</f>
        <v/>
      </c>
      <c r="O242" s="5" t="str">
        <f aca="false">IF(B242&gt;0,"",IF(C242=0,CONCATENATE("[",CONCATENATE("Al",IF(D242&gt;1,VALUE(D242),""),IF(E242=0,"",CONCATENATE(" O",IF(E242&gt;1,VALUE(E242),""))),IF(F242=0,"",CONCATENATE("(OH)",IF(F242&gt;1,VALUE(F242),""))),IF(G242=0,"",CONCATENATE("(OH2)",IF(G242&gt;1,VALUE(G242),"")))),"]",IF(J242&gt;1,(CONCATENATE(VALUE(J242),"+")),"+")),CONCATENATE("[",S242,IF(P242&gt;1,VALUE(P242),""),IF((D242*3)&gt;((E242*2)+F242),"+","")," ]",VALUE(4)," ",T242,IF(H242&gt;0,VALUE(H242+1),""),"-"," ")))</f>
        <v/>
      </c>
      <c r="P242" s="5" t="str">
        <f aca="false">IF(C242&lt;1,"",(IF((3*D242)-(2*E242)-F242&gt;0, (3*D242)-(2*E242)-F242, 0)))</f>
        <v/>
      </c>
      <c r="Q242" s="5" t="str">
        <f aca="false">IF(C242&lt;1,"",(27*D242)+(16*(E242+F242+G242))+(F242+(G242*2)))</f>
        <v/>
      </c>
      <c r="R242" s="5" t="str">
        <f aca="false">IF(C242&lt;1,"",27+(16*(H242+(4-H242)))+(4-H242))</f>
        <v/>
      </c>
      <c r="S242" s="5" t="str">
        <f aca="false">CONCATENATE("[",CONCATENATE("Al",IF(D242&gt;1,VALUE(D242),""),IF(E242=0,"",CONCATENATE(" O",IF(E242&gt;1,VALUE(E242),""))),IF(F242=0,"",CONCATENATE("(OH)",IF(F242&gt;1,VALUE(F242),""))),IF(G242=0,"",CONCATENATE("(OH2)",IF(G242&gt;1,VALUE(G242),"")))),"]")</f>
        <v>[Al6 O6(OH)2(OH2)16]</v>
      </c>
      <c r="T242" s="5" t="str">
        <f aca="false">CONCATENATE("[",CONCATENATE("Al",IF(H242=0,"",CONCATENATE("O",IF(H242&gt;1,VALUE(H242),""))),CONCATENATE(IF((4-H242)&gt;0,"(OH)",""),IF((4-H242)&gt;1,VALUE(4-H242),""))),"]")</f>
        <v>[Al(OH)4]</v>
      </c>
      <c r="U242" s="5" t="str">
        <f aca="false">IF(B242&gt;0,IF(M242="","",CONCATENATE("[",IF(M242="","",CONCATENATE("Al",IF(D242&gt;1,VALUE(D242),""),IF(E242=0,"",CONCATENATE(" O",IF(E242&gt;1,VALUE(E242),""))),IF(F242=0,"",CONCATENATE("(OH)",IF(F242&gt;1,VALUE(F242),""))),IF(G242=0,"",CONCATENATE("(OH2)",IF(G242&gt;1,VALUE(G242),""))))),"]",IF(M242="","",IF(J242&gt;1,(CONCATENATE(VALUE(J242),"+")),"+")))),"")</f>
        <v/>
      </c>
    </row>
    <row r="243" s="4" customFormat="true" ht="14.05" hidden="false" customHeight="false" outlineLevel="0" collapsed="false">
      <c r="A243" s="5" t="n">
        <v>6</v>
      </c>
      <c r="B243" s="5" t="n">
        <v>0</v>
      </c>
      <c r="C243" s="5" t="n">
        <v>0</v>
      </c>
      <c r="D243" s="5" t="n">
        <v>6</v>
      </c>
      <c r="E243" s="5" t="n">
        <v>0</v>
      </c>
      <c r="F243" s="5" t="n">
        <v>14</v>
      </c>
      <c r="G243" s="5" t="n">
        <v>12</v>
      </c>
      <c r="H243" s="5" t="n">
        <v>0</v>
      </c>
      <c r="I243" s="5" t="n">
        <v>616</v>
      </c>
      <c r="J243" s="5" t="n">
        <v>4</v>
      </c>
      <c r="K243" s="6" t="n">
        <v>154</v>
      </c>
      <c r="L243" s="7" t="n">
        <v>154</v>
      </c>
      <c r="M243" s="5" t="str">
        <f aca="false">IF(K243="no cation","",IF(L243="","non-candidate",IF(J243&gt;1,"","Y")))</f>
        <v/>
      </c>
      <c r="N243" s="5" t="str">
        <f aca="false">IF(M243="","",IF(B243&gt;0,U243,CONCATENATE("[",IF(M243="","",CONCATENATE("Al",IF(C243+(D243*(1+(C243*3)))&gt;1,VALUE(C243+(D243*(1+(C243*3)))),""),CONCATENATE(IF((E243*(1+(C243*3)))+(C243*H243)&gt;0," O",""),IF((E243*(1+(C243*3)))+(C243*H243)&gt;1,VALUE((E243*(1+(C243*3)))+(C243*H243)),"")),IF(F243=0,"",CONCATENATE("(OH)",IF((F243*(1+(C243*3)))+(C243*(4-H243))&gt;1,VALUE((F243*(1+(C243*3)))+(C243*(4-H243))),""))),IF(G243=0,"",CONCATENATE("(OH2)",IF(G243&gt;1,VALUE(G243),""))))),"]",IF(M243="","",IF(J243&gt;1,(CONCATENATE(VALUE(J243),"+")),"+")))))</f>
        <v/>
      </c>
      <c r="O243" s="5" t="str">
        <f aca="false">IF(B243&gt;0,"",IF(C243=0,CONCATENATE("[",CONCATENATE("Al",IF(D243&gt;1,VALUE(D243),""),IF(E243=0,"",CONCATENATE(" O",IF(E243&gt;1,VALUE(E243),""))),IF(F243=0,"",CONCATENATE("(OH)",IF(F243&gt;1,VALUE(F243),""))),IF(G243=0,"",CONCATENATE("(OH2)",IF(G243&gt;1,VALUE(G243),"")))),"]",IF(J243&gt;1,(CONCATENATE(VALUE(J243),"+")),"+")),CONCATENATE("[",S243,IF(P243&gt;1,VALUE(P243),""),IF((D243*3)&gt;((E243*2)+F243),"+","")," ]",VALUE(4)," ",T243,IF(H243&gt;0,VALUE(H243+1),""),"-"," ")))</f>
        <v>[Al6(OH)14(OH2)12]4+</v>
      </c>
      <c r="P243" s="5" t="str">
        <f aca="false">IF(C243&lt;1,"",(IF((3*D243)-(2*E243)-F243&gt;0, (3*D243)-(2*E243)-F243, 0)))</f>
        <v/>
      </c>
      <c r="Q243" s="5" t="str">
        <f aca="false">IF(C243&lt;1,"",(27*D243)+(16*(E243+F243+G243))+(F243+(G243*2)))</f>
        <v/>
      </c>
      <c r="R243" s="5" t="str">
        <f aca="false">IF(C243&lt;1,"",27+(16*(H243+(4-H243)))+(4-H243))</f>
        <v/>
      </c>
      <c r="S243" s="5" t="str">
        <f aca="false">CONCATENATE("[",CONCATENATE("Al",IF(D243&gt;1,VALUE(D243),""),IF(E243=0,"",CONCATENATE(" O",IF(E243&gt;1,VALUE(E243),""))),IF(F243=0,"",CONCATENATE("(OH)",IF(F243&gt;1,VALUE(F243),""))),IF(G243=0,"",CONCATENATE("(OH2)",IF(G243&gt;1,VALUE(G243),"")))),"]")</f>
        <v>[Al6(OH)14(OH2)12]</v>
      </c>
      <c r="T243" s="5" t="str">
        <f aca="false">CONCATENATE("[",CONCATENATE("Al",IF(H243=0,"",CONCATENATE("O",IF(H243&gt;1,VALUE(H243),""))),CONCATENATE(IF((4-H243)&gt;0,"(OH)",""),IF((4-H243)&gt;1,VALUE(4-H243),""))),"]")</f>
        <v>[Al(OH)4]</v>
      </c>
      <c r="U243" s="5" t="str">
        <f aca="false">IF(B243&gt;0,IF(M243="","",CONCATENATE("[",IF(M243="","",CONCATENATE("Al",IF(D243&gt;1,VALUE(D243),""),IF(E243=0,"",CONCATENATE(" O",IF(E243&gt;1,VALUE(E243),""))),IF(F243=0,"",CONCATENATE("(OH)",IF(F243&gt;1,VALUE(F243),""))),IF(G243=0,"",CONCATENATE("(OH2)",IF(G243&gt;1,VALUE(G243),""))))),"]",IF(M243="","",IF(J243&gt;1,(CONCATENATE(VALUE(J243),"+")),"+")))),"")</f>
        <v/>
      </c>
    </row>
    <row r="244" s="4" customFormat="true" ht="14.05" hidden="false" customHeight="false" outlineLevel="0" collapsed="false">
      <c r="A244" s="5" t="n">
        <v>6</v>
      </c>
      <c r="B244" s="5" t="n">
        <v>0</v>
      </c>
      <c r="C244" s="5" t="n">
        <v>0</v>
      </c>
      <c r="D244" s="5" t="n">
        <v>6</v>
      </c>
      <c r="E244" s="5" t="n">
        <v>2</v>
      </c>
      <c r="F244" s="5" t="n">
        <v>10</v>
      </c>
      <c r="G244" s="5" t="n">
        <v>14</v>
      </c>
      <c r="H244" s="5" t="n">
        <v>0</v>
      </c>
      <c r="I244" s="5" t="n">
        <v>616</v>
      </c>
      <c r="J244" s="5" t="n">
        <v>4</v>
      </c>
      <c r="K244" s="6" t="n">
        <v>154</v>
      </c>
      <c r="L244" s="7" t="n">
        <v>154</v>
      </c>
      <c r="M244" s="5" t="str">
        <f aca="false">IF(K244="no cation","",IF(L244="","non-candidate",IF(J244&gt;1,"","Y")))</f>
        <v/>
      </c>
      <c r="N244" s="5" t="str">
        <f aca="false">IF(M244="","",IF(B244&gt;0,U244,CONCATENATE("[",IF(M244="","",CONCATENATE("Al",IF(C244+(D244*(1+(C244*3)))&gt;1,VALUE(C244+(D244*(1+(C244*3)))),""),CONCATENATE(IF((E244*(1+(C244*3)))+(C244*H244)&gt;0," O",""),IF((E244*(1+(C244*3)))+(C244*H244)&gt;1,VALUE((E244*(1+(C244*3)))+(C244*H244)),"")),IF(F244=0,"",CONCATENATE("(OH)",IF((F244*(1+(C244*3)))+(C244*(4-H244))&gt;1,VALUE((F244*(1+(C244*3)))+(C244*(4-H244))),""))),IF(G244=0,"",CONCATENATE("(OH2)",IF(G244&gt;1,VALUE(G244),""))))),"]",IF(M244="","",IF(J244&gt;1,(CONCATENATE(VALUE(J244),"+")),"+")))))</f>
        <v/>
      </c>
      <c r="O244" s="5" t="str">
        <f aca="false">IF(B244&gt;0,"",IF(C244=0,CONCATENATE("[",CONCATENATE("Al",IF(D244&gt;1,VALUE(D244),""),IF(E244=0,"",CONCATENATE(" O",IF(E244&gt;1,VALUE(E244),""))),IF(F244=0,"",CONCATENATE("(OH)",IF(F244&gt;1,VALUE(F244),""))),IF(G244=0,"",CONCATENATE("(OH2)",IF(G244&gt;1,VALUE(G244),"")))),"]",IF(J244&gt;1,(CONCATENATE(VALUE(J244),"+")),"+")),CONCATENATE("[",S244,IF(P244&gt;1,VALUE(P244),""),IF((D244*3)&gt;((E244*2)+F244),"+","")," ]",VALUE(4)," ",T244,IF(H244&gt;0,VALUE(H244+1),""),"-"," ")))</f>
        <v>[Al6 O2(OH)10(OH2)14]4+</v>
      </c>
      <c r="P244" s="5" t="str">
        <f aca="false">IF(C244&lt;1,"",(IF((3*D244)-(2*E244)-F244&gt;0, (3*D244)-(2*E244)-F244, 0)))</f>
        <v/>
      </c>
      <c r="Q244" s="5" t="str">
        <f aca="false">IF(C244&lt;1,"",(27*D244)+(16*(E244+F244+G244))+(F244+(G244*2)))</f>
        <v/>
      </c>
      <c r="R244" s="5" t="str">
        <f aca="false">IF(C244&lt;1,"",27+(16*(H244+(4-H244)))+(4-H244))</f>
        <v/>
      </c>
      <c r="S244" s="5" t="str">
        <f aca="false">CONCATENATE("[",CONCATENATE("Al",IF(D244&gt;1,VALUE(D244),""),IF(E244=0,"",CONCATENATE(" O",IF(E244&gt;1,VALUE(E244),""))),IF(F244=0,"",CONCATENATE("(OH)",IF(F244&gt;1,VALUE(F244),""))),IF(G244=0,"",CONCATENATE("(OH2)",IF(G244&gt;1,VALUE(G244),"")))),"]")</f>
        <v>[Al6 O2(OH)10(OH2)14]</v>
      </c>
      <c r="T244" s="5" t="str">
        <f aca="false">CONCATENATE("[",CONCATENATE("Al",IF(H244=0,"",CONCATENATE("O",IF(H244&gt;1,VALUE(H244),""))),CONCATENATE(IF((4-H244)&gt;0,"(OH)",""),IF((4-H244)&gt;1,VALUE(4-H244),""))),"]")</f>
        <v>[Al(OH)4]</v>
      </c>
      <c r="U244" s="5" t="str">
        <f aca="false">IF(B244&gt;0,IF(M244="","",CONCATENATE("[",IF(M244="","",CONCATENATE("Al",IF(D244&gt;1,VALUE(D244),""),IF(E244=0,"",CONCATENATE(" O",IF(E244&gt;1,VALUE(E244),""))),IF(F244=0,"",CONCATENATE("(OH)",IF(F244&gt;1,VALUE(F244),""))),IF(G244=0,"",CONCATENATE("(OH2)",IF(G244&gt;1,VALUE(G244),""))))),"]",IF(M244="","",IF(J244&gt;1,(CONCATENATE(VALUE(J244),"+")),"+")))),"")</f>
        <v/>
      </c>
    </row>
    <row r="245" s="4" customFormat="true" ht="14.05" hidden="false" customHeight="false" outlineLevel="0" collapsed="false">
      <c r="A245" s="5" t="n">
        <v>6</v>
      </c>
      <c r="B245" s="5" t="n">
        <v>0</v>
      </c>
      <c r="C245" s="5" t="n">
        <v>0</v>
      </c>
      <c r="D245" s="5" t="n">
        <v>6</v>
      </c>
      <c r="E245" s="5" t="n">
        <v>4</v>
      </c>
      <c r="F245" s="5" t="n">
        <v>6</v>
      </c>
      <c r="G245" s="5" t="n">
        <v>16</v>
      </c>
      <c r="H245" s="5" t="n">
        <v>0</v>
      </c>
      <c r="I245" s="5" t="n">
        <v>616</v>
      </c>
      <c r="J245" s="5" t="n">
        <v>4</v>
      </c>
      <c r="K245" s="6" t="n">
        <v>154</v>
      </c>
      <c r="L245" s="7" t="n">
        <v>154</v>
      </c>
      <c r="M245" s="5" t="str">
        <f aca="false">IF(K245="no cation","",IF(L245="","non-candidate",IF(J245&gt;1,"","Y")))</f>
        <v/>
      </c>
      <c r="N245" s="5" t="str">
        <f aca="false">IF(M245="","",IF(B245&gt;0,U245,CONCATENATE("[",IF(M245="","",CONCATENATE("Al",IF(C245+(D245*(1+(C245*3)))&gt;1,VALUE(C245+(D245*(1+(C245*3)))),""),CONCATENATE(IF((E245*(1+(C245*3)))+(C245*H245)&gt;0," O",""),IF((E245*(1+(C245*3)))+(C245*H245)&gt;1,VALUE((E245*(1+(C245*3)))+(C245*H245)),"")),IF(F245=0,"",CONCATENATE("(OH)",IF((F245*(1+(C245*3)))+(C245*(4-H245))&gt;1,VALUE((F245*(1+(C245*3)))+(C245*(4-H245))),""))),IF(G245=0,"",CONCATENATE("(OH2)",IF(G245&gt;1,VALUE(G245),""))))),"]",IF(M245="","",IF(J245&gt;1,(CONCATENATE(VALUE(J245),"+")),"+")))))</f>
        <v/>
      </c>
      <c r="O245" s="5" t="str">
        <f aca="false">IF(B245&gt;0,"",IF(C245=0,CONCATENATE("[",CONCATENATE("Al",IF(D245&gt;1,VALUE(D245),""),IF(E245=0,"",CONCATENATE(" O",IF(E245&gt;1,VALUE(E245),""))),IF(F245=0,"",CONCATENATE("(OH)",IF(F245&gt;1,VALUE(F245),""))),IF(G245=0,"",CONCATENATE("(OH2)",IF(G245&gt;1,VALUE(G245),"")))),"]",IF(J245&gt;1,(CONCATENATE(VALUE(J245),"+")),"+")),CONCATENATE("[",S245,IF(P245&gt;1,VALUE(P245),""),IF((D245*3)&gt;((E245*2)+F245),"+","")," ]",VALUE(4)," ",T245,IF(H245&gt;0,VALUE(H245+1),""),"-"," ")))</f>
        <v>[Al6 O4(OH)6(OH2)16]4+</v>
      </c>
      <c r="P245" s="5" t="str">
        <f aca="false">IF(C245&lt;1,"",(IF((3*D245)-(2*E245)-F245&gt;0, (3*D245)-(2*E245)-F245, 0)))</f>
        <v/>
      </c>
      <c r="Q245" s="5" t="str">
        <f aca="false">IF(C245&lt;1,"",(27*D245)+(16*(E245+F245+G245))+(F245+(G245*2)))</f>
        <v/>
      </c>
      <c r="R245" s="5" t="str">
        <f aca="false">IF(C245&lt;1,"",27+(16*(H245+(4-H245)))+(4-H245))</f>
        <v/>
      </c>
      <c r="S245" s="5" t="str">
        <f aca="false">CONCATENATE("[",CONCATENATE("Al",IF(D245&gt;1,VALUE(D245),""),IF(E245=0,"",CONCATENATE(" O",IF(E245&gt;1,VALUE(E245),""))),IF(F245=0,"",CONCATENATE("(OH)",IF(F245&gt;1,VALUE(F245),""))),IF(G245=0,"",CONCATENATE("(OH2)",IF(G245&gt;1,VALUE(G245),"")))),"]")</f>
        <v>[Al6 O4(OH)6(OH2)16]</v>
      </c>
      <c r="T245" s="5" t="str">
        <f aca="false">CONCATENATE("[",CONCATENATE("Al",IF(H245=0,"",CONCATENATE("O",IF(H245&gt;1,VALUE(H245),""))),CONCATENATE(IF((4-H245)&gt;0,"(OH)",""),IF((4-H245)&gt;1,VALUE(4-H245),""))),"]")</f>
        <v>[Al(OH)4]</v>
      </c>
      <c r="U245" s="5" t="str">
        <f aca="false">IF(B245&gt;0,IF(M245="","",CONCATENATE("[",IF(M245="","",CONCATENATE("Al",IF(D245&gt;1,VALUE(D245),""),IF(E245=0,"",CONCATENATE(" O",IF(E245&gt;1,VALUE(E245),""))),IF(F245=0,"",CONCATENATE("(OH)",IF(F245&gt;1,VALUE(F245),""))),IF(G245=0,"",CONCATENATE("(OH2)",IF(G245&gt;1,VALUE(G245),""))))),"]",IF(M245="","",IF(J245&gt;1,(CONCATENATE(VALUE(J245),"+")),"+")))),"")</f>
        <v/>
      </c>
    </row>
    <row r="246" s="4" customFormat="true" ht="14.05" hidden="false" customHeight="false" outlineLevel="0" collapsed="false">
      <c r="A246" s="3" t="n">
        <v>6</v>
      </c>
      <c r="B246" s="3" t="n">
        <v>0</v>
      </c>
      <c r="C246" s="5" t="n">
        <v>0</v>
      </c>
      <c r="D246" s="5" t="n">
        <v>6</v>
      </c>
      <c r="E246" s="5" t="n">
        <v>6</v>
      </c>
      <c r="F246" s="5" t="n">
        <v>2</v>
      </c>
      <c r="G246" s="5" t="n">
        <v>18</v>
      </c>
      <c r="H246" s="5" t="n">
        <v>0</v>
      </c>
      <c r="I246" s="5" t="n">
        <v>616</v>
      </c>
      <c r="J246" s="5" t="n">
        <v>4</v>
      </c>
      <c r="K246" s="6" t="n">
        <v>154</v>
      </c>
      <c r="L246" s="7" t="n">
        <v>154</v>
      </c>
      <c r="M246" s="5" t="str">
        <f aca="false">IF(K246="no cation","",IF(L246="","non-candidate",IF(J246&gt;1,"","Y")))</f>
        <v/>
      </c>
      <c r="N246" s="5" t="str">
        <f aca="false">IF(M246="","",IF(B246&gt;0,U246,CONCATENATE("[",IF(M246="","",CONCATENATE("Al",IF(C246+(D246*(1+(C246*3)))&gt;1,VALUE(C246+(D246*(1+(C246*3)))),""),CONCATENATE(IF((E246*(1+(C246*3)))+(C246*H246)&gt;0," O",""),IF((E246*(1+(C246*3)))+(C246*H246)&gt;1,VALUE((E246*(1+(C246*3)))+(C246*H246)),"")),IF(F246=0,"",CONCATENATE("(OH)",IF((F246*(1+(C246*3)))+(C246*(4-H246))&gt;1,VALUE((F246*(1+(C246*3)))+(C246*(4-H246))),""))),IF(G246=0,"",CONCATENATE("(OH2)",IF(G246&gt;1,VALUE(G246),""))))),"]",IF(M246="","",IF(J246&gt;1,(CONCATENATE(VALUE(J246),"+")),"+")))))</f>
        <v/>
      </c>
      <c r="O246" s="5" t="str">
        <f aca="false">IF(B246&gt;0,"",IF(C246=0,CONCATENATE("[",CONCATENATE("Al",IF(D246&gt;1,VALUE(D246),""),IF(E246=0,"",CONCATENATE(" O",IF(E246&gt;1,VALUE(E246),""))),IF(F246=0,"",CONCATENATE("(OH)",IF(F246&gt;1,VALUE(F246),""))),IF(G246=0,"",CONCATENATE("(OH2)",IF(G246&gt;1,VALUE(G246),"")))),"]",IF(J246&gt;1,(CONCATENATE(VALUE(J246),"+")),"+")),CONCATENATE("[",S246,IF(P246&gt;1,VALUE(P246),""),IF((D246*3)&gt;((E246*2)+F246),"+","")," ]",VALUE(4)," ",T246,IF(H246&gt;0,VALUE(H246+1),""),"-"," ")))</f>
        <v>[Al6 O6(OH)2(OH2)18]4+</v>
      </c>
      <c r="P246" s="5" t="str">
        <f aca="false">IF(C246&lt;1,"",(IF((3*D246)-(2*E246)-F246&gt;0, (3*D246)-(2*E246)-F246, 0)))</f>
        <v/>
      </c>
      <c r="Q246" s="5" t="str">
        <f aca="false">IF(C246&lt;1,"",(27*D246)+(16*(E246+F246+G246))+(F246+(G246*2)))</f>
        <v/>
      </c>
      <c r="R246" s="5" t="str">
        <f aca="false">IF(C246&lt;1,"",27+(16*(H246+(4-H246)))+(4-H246))</f>
        <v/>
      </c>
      <c r="S246" s="5" t="str">
        <f aca="false">CONCATENATE("[",CONCATENATE("Al",IF(D246&gt;1,VALUE(D246),""),IF(E246=0,"",CONCATENATE(" O",IF(E246&gt;1,VALUE(E246),""))),IF(F246=0,"",CONCATENATE("(OH)",IF(F246&gt;1,VALUE(F246),""))),IF(G246=0,"",CONCATENATE("(OH2)",IF(G246&gt;1,VALUE(G246),"")))),"]")</f>
        <v>[Al6 O6(OH)2(OH2)18]</v>
      </c>
      <c r="T246" s="5" t="str">
        <f aca="false">CONCATENATE("[",CONCATENATE("Al",IF(H246=0,"",CONCATENATE("O",IF(H246&gt;1,VALUE(H246),""))),CONCATENATE(IF((4-H246)&gt;0,"(OH)",""),IF((4-H246)&gt;1,VALUE(4-H246),""))),"]")</f>
        <v>[Al(OH)4]</v>
      </c>
      <c r="U246" s="5" t="str">
        <f aca="false">IF(B246&gt;0,IF(M246="","",CONCATENATE("[",IF(M246="","",CONCATENATE("Al",IF(D246&gt;1,VALUE(D246),""),IF(E246=0,"",CONCATENATE(" O",IF(E246&gt;1,VALUE(E246),""))),IF(F246=0,"",CONCATENATE("(OH)",IF(F246&gt;1,VALUE(F246),""))),IF(G246=0,"",CONCATENATE("(OH2)",IF(G246&gt;1,VALUE(G246),""))))),"]",IF(M246="","",IF(J246&gt;1,(CONCATENATE(VALUE(J246),"+")),"+")))),"")</f>
        <v/>
      </c>
    </row>
    <row r="247" s="4" customFormat="true" ht="14.05" hidden="false" customHeight="false" outlineLevel="0" collapsed="false">
      <c r="A247" s="5" t="n">
        <v>4</v>
      </c>
      <c r="B247" s="5" t="n">
        <v>0</v>
      </c>
      <c r="C247" s="5" t="n">
        <v>0</v>
      </c>
      <c r="D247" s="5" t="n">
        <v>2</v>
      </c>
      <c r="E247" s="5" t="n">
        <v>0</v>
      </c>
      <c r="F247" s="5" t="n">
        <v>5</v>
      </c>
      <c r="G247" s="5" t="n">
        <v>1</v>
      </c>
      <c r="H247" s="5" t="n">
        <v>0</v>
      </c>
      <c r="I247" s="5" t="n">
        <v>157</v>
      </c>
      <c r="J247" s="5" t="n">
        <v>1</v>
      </c>
      <c r="K247" s="6" t="n">
        <v>157</v>
      </c>
      <c r="L247" s="7" t="n">
        <v>157</v>
      </c>
      <c r="M247" s="5" t="str">
        <f aca="false">IF(K247="no cation","",IF(L247="","non-candidate",IF(J247&gt;1,"","Y")))</f>
        <v>Y</v>
      </c>
      <c r="N247" s="5" t="str">
        <f aca="false">IF(M247="","",IF(B247&gt;0,U247,CONCATENATE("[",IF(M247="","",CONCATENATE("Al",IF(C247+(D247*(1+(C247*3)))&gt;1,VALUE(C247+(D247*(1+(C247*3)))),""),CONCATENATE(IF((E247*(1+(C247*3)))+(C247*H247)&gt;0," O",""),IF((E247*(1+(C247*3)))+(C247*H247)&gt;1,VALUE((E247*(1+(C247*3)))+(C247*H247)),"")),IF(F247=0,"",CONCATENATE("(OH)",IF((F247*(1+(C247*3)))+(C247*(4-H247))&gt;1,VALUE((F247*(1+(C247*3)))+(C247*(4-H247))),""))),IF(G247=0,"",CONCATENATE("(OH2)",IF(G247&gt;1,VALUE(G247),""))))),"]",IF(M247="","",IF(J247&gt;1,(CONCATENATE(VALUE(J247),"+")),"+")))))</f>
        <v>[Al2(OH)5(OH2)]+</v>
      </c>
      <c r="O247" s="5" t="str">
        <f aca="false">IF(B247&gt;0,"",IF(C247=0,CONCATENATE("[",CONCATENATE("Al",IF(D247&gt;1,VALUE(D247),""),IF(E247=0,"",CONCATENATE(" O",IF(E247&gt;1,VALUE(E247),""))),IF(F247=0,"",CONCATENATE("(OH)",IF(F247&gt;1,VALUE(F247),""))),IF(G247=0,"",CONCATENATE("(OH2)",IF(G247&gt;1,VALUE(G247),"")))),"]",IF(J247&gt;1,(CONCATENATE(VALUE(J247),"+")),"+")),CONCATENATE("[",S247,IF(P247&gt;1,VALUE(P247),""),IF((D247*3)&gt;((E247*2)+F247),"+","")," ]",VALUE(4)," ",T247,IF(H247&gt;0,VALUE(H247+1),""),"-"," ")))</f>
        <v>[Al2(OH)5(OH2)]+</v>
      </c>
      <c r="P247" s="5" t="str">
        <f aca="false">IF(C247&lt;1,"",(IF((3*D247)-(2*E247)-F247&gt;0, (3*D247)-(2*E247)-F247, 0)))</f>
        <v/>
      </c>
      <c r="Q247" s="5" t="str">
        <f aca="false">IF(C247&lt;1,"",(27*D247)+(16*(E247+F247+G247))+(F247+(G247*2)))</f>
        <v/>
      </c>
      <c r="R247" s="5" t="str">
        <f aca="false">IF(C247&lt;1,"",27+(16*(H247+(4-H247)))+(4-H247))</f>
        <v/>
      </c>
      <c r="S247" s="5" t="str">
        <f aca="false">CONCATENATE("[",CONCATENATE("Al",IF(D247&gt;1,VALUE(D247),""),IF(E247=0,"",CONCATENATE(" O",IF(E247&gt;1,VALUE(E247),""))),IF(F247=0,"",CONCATENATE("(OH)",IF(F247&gt;1,VALUE(F247),""))),IF(G247=0,"",CONCATENATE("(OH2)",IF(G247&gt;1,VALUE(G247),"")))),"]")</f>
        <v>[Al2(OH)5(OH2)]</v>
      </c>
      <c r="T247" s="5" t="str">
        <f aca="false">CONCATENATE("[",CONCATENATE("Al",IF(H247=0,"",CONCATENATE("O",IF(H247&gt;1,VALUE(H247),""))),CONCATENATE(IF((4-H247)&gt;0,"(OH)",""),IF((4-H247)&gt;1,VALUE(4-H247),""))),"]")</f>
        <v>[Al(OH)4]</v>
      </c>
      <c r="U247" s="5" t="str">
        <f aca="false">IF(B247&gt;0,IF(M247="","",CONCATENATE("[",IF(M247="","",CONCATENATE("Al",IF(D247&gt;1,VALUE(D247),""),IF(E247=0,"",CONCATENATE(" O",IF(E247&gt;1,VALUE(E247),""))),IF(F247=0,"",CONCATENATE("(OH)",IF(F247&gt;1,VALUE(F247),""))),IF(G247=0,"",CONCATENATE("(OH2)",IF(G247&gt;1,VALUE(G247),""))))),"]",IF(M247="","",IF(J247&gt;1,(CONCATENATE(VALUE(J247),"+")),"+")))),"")</f>
        <v/>
      </c>
    </row>
    <row r="248" s="4" customFormat="true" ht="14.05" hidden="false" customHeight="false" outlineLevel="0" collapsed="false">
      <c r="A248" s="5" t="n">
        <v>4</v>
      </c>
      <c r="B248" s="5" t="n">
        <v>0</v>
      </c>
      <c r="C248" s="5" t="n">
        <v>0</v>
      </c>
      <c r="D248" s="5" t="n">
        <v>2</v>
      </c>
      <c r="E248" s="5" t="n">
        <v>2</v>
      </c>
      <c r="F248" s="5" t="n">
        <v>1</v>
      </c>
      <c r="G248" s="5" t="n">
        <v>3</v>
      </c>
      <c r="H248" s="5" t="n">
        <v>0</v>
      </c>
      <c r="I248" s="5" t="n">
        <v>157</v>
      </c>
      <c r="J248" s="5" t="n">
        <v>1</v>
      </c>
      <c r="K248" s="6" t="n">
        <v>157</v>
      </c>
      <c r="L248" s="7" t="n">
        <v>157</v>
      </c>
      <c r="M248" s="5" t="str">
        <f aca="false">IF(K248="no cation","",IF(L248="","non-candidate",IF(J248&gt;1,"","Y")))</f>
        <v>Y</v>
      </c>
      <c r="N248" s="5" t="str">
        <f aca="false">IF(M248="","",IF(B248&gt;0,U248,CONCATENATE("[",IF(M248="","",CONCATENATE("Al",IF(C248+(D248*(1+(C248*3)))&gt;1,VALUE(C248+(D248*(1+(C248*3)))),""),CONCATENATE(IF((E248*(1+(C248*3)))+(C248*H248)&gt;0," O",""),IF((E248*(1+(C248*3)))+(C248*H248)&gt;1,VALUE((E248*(1+(C248*3)))+(C248*H248)),"")),IF(F248=0,"",CONCATENATE("(OH)",IF((F248*(1+(C248*3)))+(C248*(4-H248))&gt;1,VALUE((F248*(1+(C248*3)))+(C248*(4-H248))),""))),IF(G248=0,"",CONCATENATE("(OH2)",IF(G248&gt;1,VALUE(G248),""))))),"]",IF(M248="","",IF(J248&gt;1,(CONCATENATE(VALUE(J248),"+")),"+")))))</f>
        <v>[Al2 O2(OH)(OH2)3]+</v>
      </c>
      <c r="O248" s="5" t="str">
        <f aca="false">IF(B248&gt;0,"",IF(C248=0,CONCATENATE("[",CONCATENATE("Al",IF(D248&gt;1,VALUE(D248),""),IF(E248=0,"",CONCATENATE(" O",IF(E248&gt;1,VALUE(E248),""))),IF(F248=0,"",CONCATENATE("(OH)",IF(F248&gt;1,VALUE(F248),""))),IF(G248=0,"",CONCATENATE("(OH2)",IF(G248&gt;1,VALUE(G248),"")))),"]",IF(J248&gt;1,(CONCATENATE(VALUE(J248),"+")),"+")),CONCATENATE("[",S248,IF(P248&gt;1,VALUE(P248),""),IF((D248*3)&gt;((E248*2)+F248),"+","")," ]",VALUE(4)," ",T248,IF(H248&gt;0,VALUE(H248+1),""),"-"," ")))</f>
        <v>[Al2 O2(OH)(OH2)3]+</v>
      </c>
      <c r="P248" s="5" t="str">
        <f aca="false">IF(C248&lt;1,"",(IF((3*D248)-(2*E248)-F248&gt;0, (3*D248)-(2*E248)-F248, 0)))</f>
        <v/>
      </c>
      <c r="Q248" s="5" t="str">
        <f aca="false">IF(C248&lt;1,"",(27*D248)+(16*(E248+F248+G248))+(F248+(G248*2)))</f>
        <v/>
      </c>
      <c r="R248" s="5" t="str">
        <f aca="false">IF(C248&lt;1,"",27+(16*(H248+(4-H248)))+(4-H248))</f>
        <v/>
      </c>
      <c r="S248" s="5" t="str">
        <f aca="false">CONCATENATE("[",CONCATENATE("Al",IF(D248&gt;1,VALUE(D248),""),IF(E248=0,"",CONCATENATE(" O",IF(E248&gt;1,VALUE(E248),""))),IF(F248=0,"",CONCATENATE("(OH)",IF(F248&gt;1,VALUE(F248),""))),IF(G248=0,"",CONCATENATE("(OH2)",IF(G248&gt;1,VALUE(G248),"")))),"]")</f>
        <v>[Al2 O2(OH)(OH2)3]</v>
      </c>
      <c r="T248" s="5" t="str">
        <f aca="false">CONCATENATE("[",CONCATENATE("Al",IF(H248=0,"",CONCATENATE("O",IF(H248&gt;1,VALUE(H248),""))),CONCATENATE(IF((4-H248)&gt;0,"(OH)",""),IF((4-H248)&gt;1,VALUE(4-H248),""))),"]")</f>
        <v>[Al(OH)4]</v>
      </c>
      <c r="U248" s="5" t="str">
        <f aca="false">IF(B248&gt;0,IF(M248="","",CONCATENATE("[",IF(M248="","",CONCATENATE("Al",IF(D248&gt;1,VALUE(D248),""),IF(E248=0,"",CONCATENATE(" O",IF(E248&gt;1,VALUE(E248),""))),IF(F248=0,"",CONCATENATE("(OH)",IF(F248&gt;1,VALUE(F248),""))),IF(G248=0,"",CONCATENATE("(OH2)",IF(G248&gt;1,VALUE(G248),""))))),"]",IF(M248="","",IF(J248&gt;1,(CONCATENATE(VALUE(J248),"+")),"+")))),"")</f>
        <v/>
      </c>
    </row>
    <row r="249" s="4" customFormat="true" ht="14.05" hidden="false" customHeight="false" outlineLevel="0" collapsed="false">
      <c r="A249" s="3" t="n">
        <v>6</v>
      </c>
      <c r="B249" s="3" t="n">
        <v>0</v>
      </c>
      <c r="C249" s="5" t="n">
        <v>0</v>
      </c>
      <c r="D249" s="3" t="n">
        <v>3</v>
      </c>
      <c r="E249" s="3" t="n">
        <v>0</v>
      </c>
      <c r="F249" s="3" t="n">
        <v>7</v>
      </c>
      <c r="G249" s="3" t="n">
        <v>7</v>
      </c>
      <c r="H249" s="5" t="n">
        <v>0</v>
      </c>
      <c r="I249" s="5" t="n">
        <v>326</v>
      </c>
      <c r="J249" s="5" t="n">
        <v>2</v>
      </c>
      <c r="K249" s="6" t="n">
        <v>163</v>
      </c>
      <c r="L249" s="7" t="n">
        <v>163</v>
      </c>
      <c r="M249" s="5" t="str">
        <f aca="false">IF(K249="no cation","",IF(L249="","non-candidate",IF(J249&gt;1,"","Y")))</f>
        <v/>
      </c>
      <c r="N249" s="5" t="str">
        <f aca="false">IF(M249="","",IF(B249&gt;0,U249,CONCATENATE("[",IF(M249="","",CONCATENATE("Al",IF(C249+(D249*(1+(C249*3)))&gt;1,VALUE(C249+(D249*(1+(C249*3)))),""),CONCATENATE(IF((E249*(1+(C249*3)))+(C249*H249)&gt;0," O",""),IF((E249*(1+(C249*3)))+(C249*H249)&gt;1,VALUE((E249*(1+(C249*3)))+(C249*H249)),"")),IF(F249=0,"",CONCATENATE("(OH)",IF((F249*(1+(C249*3)))+(C249*(4-H249))&gt;1,VALUE((F249*(1+(C249*3)))+(C249*(4-H249))),""))),IF(G249=0,"",CONCATENATE("(OH2)",IF(G249&gt;1,VALUE(G249),""))))),"]",IF(M249="","",IF(J249&gt;1,(CONCATENATE(VALUE(J249),"+")),"+")))))</f>
        <v/>
      </c>
      <c r="O249" s="5" t="str">
        <f aca="false">IF(B249&gt;0,"",IF(C249=0,CONCATENATE("[",CONCATENATE("Al",IF(D249&gt;1,VALUE(D249),""),IF(E249=0,"",CONCATENATE(" O",IF(E249&gt;1,VALUE(E249),""))),IF(F249=0,"",CONCATENATE("(OH)",IF(F249&gt;1,VALUE(F249),""))),IF(G249=0,"",CONCATENATE("(OH2)",IF(G249&gt;1,VALUE(G249),"")))),"]",IF(J249&gt;1,(CONCATENATE(VALUE(J249),"+")),"+")),CONCATENATE("[",S249,IF(P249&gt;1,VALUE(P249),""),IF((D249*3)&gt;((E249*2)+F249),"+","")," ]",VALUE(4)," ",T249,IF(H249&gt;0,VALUE(H249+1),""),"-"," ")))</f>
        <v>[Al3(OH)7(OH2)7]2+</v>
      </c>
      <c r="P249" s="5" t="str">
        <f aca="false">IF(C249&lt;1,"",(IF((3*D249)-(2*E249)-F249&gt;0, (3*D249)-(2*E249)-F249, 0)))</f>
        <v/>
      </c>
      <c r="Q249" s="5" t="str">
        <f aca="false">IF(C249&lt;1,"",(27*D249)+(16*(E249+F249+G249))+(F249+(G249*2)))</f>
        <v/>
      </c>
      <c r="R249" s="5" t="str">
        <f aca="false">IF(C249&lt;1,"",27+(16*(H249+(4-H249)))+(4-H249))</f>
        <v/>
      </c>
      <c r="S249" s="5" t="str">
        <f aca="false">CONCATENATE("[",CONCATENATE("Al",IF(D249&gt;1,VALUE(D249),""),IF(E249=0,"",CONCATENATE(" O",IF(E249&gt;1,VALUE(E249),""))),IF(F249=0,"",CONCATENATE("(OH)",IF(F249&gt;1,VALUE(F249),""))),IF(G249=0,"",CONCATENATE("(OH2)",IF(G249&gt;1,VALUE(G249),"")))),"]")</f>
        <v>[Al3(OH)7(OH2)7]</v>
      </c>
      <c r="T249" s="5" t="str">
        <f aca="false">CONCATENATE("[",CONCATENATE("Al",IF(H249=0,"",CONCATENATE("O",IF(H249&gt;1,VALUE(H249),""))),CONCATENATE(IF((4-H249)&gt;0,"(OH)",""),IF((4-H249)&gt;1,VALUE(4-H249),""))),"]")</f>
        <v>[Al(OH)4]</v>
      </c>
      <c r="U249" s="5" t="str">
        <f aca="false">IF(B249&gt;0,IF(M249="","",CONCATENATE("[",IF(M249="","",CONCATENATE("Al",IF(D249&gt;1,VALUE(D249),""),IF(E249=0,"",CONCATENATE(" O",IF(E249&gt;1,VALUE(E249),""))),IF(F249=0,"",CONCATENATE("(OH)",IF(F249&gt;1,VALUE(F249),""))),IF(G249=0,"",CONCATENATE("(OH2)",IF(G249&gt;1,VALUE(G249),""))))),"]",IF(M249="","",IF(J249&gt;1,(CONCATENATE(VALUE(J249),"+")),"+")))),"")</f>
        <v/>
      </c>
    </row>
    <row r="250" s="4" customFormat="true" ht="14.05" hidden="false" customHeight="false" outlineLevel="0" collapsed="false">
      <c r="A250" s="5" t="n">
        <v>6</v>
      </c>
      <c r="B250" s="5" t="n">
        <v>0</v>
      </c>
      <c r="C250" s="5" t="n">
        <v>0</v>
      </c>
      <c r="D250" s="5" t="n">
        <v>3</v>
      </c>
      <c r="E250" s="5" t="n">
        <v>2</v>
      </c>
      <c r="F250" s="5" t="n">
        <v>3</v>
      </c>
      <c r="G250" s="5" t="n">
        <v>9</v>
      </c>
      <c r="H250" s="5" t="n">
        <v>0</v>
      </c>
      <c r="I250" s="5" t="n">
        <v>326</v>
      </c>
      <c r="J250" s="5" t="n">
        <v>2</v>
      </c>
      <c r="K250" s="6" t="n">
        <v>163</v>
      </c>
      <c r="L250" s="7" t="n">
        <v>163</v>
      </c>
      <c r="M250" s="5" t="str">
        <f aca="false">IF(K250="no cation","",IF(L250="","non-candidate",IF(J250&gt;1,"","Y")))</f>
        <v/>
      </c>
      <c r="N250" s="5" t="str">
        <f aca="false">IF(M250="","",IF(B250&gt;0,U250,CONCATENATE("[",IF(M250="","",CONCATENATE("Al",IF(C250+(D250*(1+(C250*3)))&gt;1,VALUE(C250+(D250*(1+(C250*3)))),""),CONCATENATE(IF((E250*(1+(C250*3)))+(C250*H250)&gt;0," O",""),IF((E250*(1+(C250*3)))+(C250*H250)&gt;1,VALUE((E250*(1+(C250*3)))+(C250*H250)),"")),IF(F250=0,"",CONCATENATE("(OH)",IF((F250*(1+(C250*3)))+(C250*(4-H250))&gt;1,VALUE((F250*(1+(C250*3)))+(C250*(4-H250))),""))),IF(G250=0,"",CONCATENATE("(OH2)",IF(G250&gt;1,VALUE(G250),""))))),"]",IF(M250="","",IF(J250&gt;1,(CONCATENATE(VALUE(J250),"+")),"+")))))</f>
        <v/>
      </c>
      <c r="O250" s="5" t="str">
        <f aca="false">IF(B250&gt;0,"",IF(C250=0,CONCATENATE("[",CONCATENATE("Al",IF(D250&gt;1,VALUE(D250),""),IF(E250=0,"",CONCATENATE(" O",IF(E250&gt;1,VALUE(E250),""))),IF(F250=0,"",CONCATENATE("(OH)",IF(F250&gt;1,VALUE(F250),""))),IF(G250=0,"",CONCATENATE("(OH2)",IF(G250&gt;1,VALUE(G250),"")))),"]",IF(J250&gt;1,(CONCATENATE(VALUE(J250),"+")),"+")),CONCATENATE("[",S250,IF(P250&gt;1,VALUE(P250),""),IF((D250*3)&gt;((E250*2)+F250),"+","")," ]",VALUE(4)," ",T250,IF(H250&gt;0,VALUE(H250+1),""),"-"," ")))</f>
        <v>[Al3 O2(OH)3(OH2)9]2+</v>
      </c>
      <c r="P250" s="5" t="str">
        <f aca="false">IF(C250&lt;1,"",(IF((3*D250)-(2*E250)-F250&gt;0, (3*D250)-(2*E250)-F250, 0)))</f>
        <v/>
      </c>
      <c r="Q250" s="5" t="str">
        <f aca="false">IF(C250&lt;1,"",(27*D250)+(16*(E250+F250+G250))+(F250+(G250*2)))</f>
        <v/>
      </c>
      <c r="R250" s="5" t="str">
        <f aca="false">IF(C250&lt;1,"",27+(16*(H250+(4-H250)))+(4-H250))</f>
        <v/>
      </c>
      <c r="S250" s="5" t="str">
        <f aca="false">CONCATENATE("[",CONCATENATE("Al",IF(D250&gt;1,VALUE(D250),""),IF(E250=0,"",CONCATENATE(" O",IF(E250&gt;1,VALUE(E250),""))),IF(F250=0,"",CONCATENATE("(OH)",IF(F250&gt;1,VALUE(F250),""))),IF(G250=0,"",CONCATENATE("(OH2)",IF(G250&gt;1,VALUE(G250),"")))),"]")</f>
        <v>[Al3 O2(OH)3(OH2)9]</v>
      </c>
      <c r="T250" s="5" t="str">
        <f aca="false">CONCATENATE("[",CONCATENATE("Al",IF(H250=0,"",CONCATENATE("O",IF(H250&gt;1,VALUE(H250),""))),CONCATENATE(IF((4-H250)&gt;0,"(OH)",""),IF((4-H250)&gt;1,VALUE(4-H250),""))),"]")</f>
        <v>[Al(OH)4]</v>
      </c>
      <c r="U250" s="5" t="str">
        <f aca="false">IF(B250&gt;0,IF(M250="","",CONCATENATE("[",IF(M250="","",CONCATENATE("Al",IF(D250&gt;1,VALUE(D250),""),IF(E250=0,"",CONCATENATE(" O",IF(E250&gt;1,VALUE(E250),""))),IF(F250=0,"",CONCATENATE("(OH)",IF(F250&gt;1,VALUE(F250),""))),IF(G250=0,"",CONCATENATE("(OH2)",IF(G250&gt;1,VALUE(G250),""))))),"]",IF(M250="","",IF(J250&gt;1,(CONCATENATE(VALUE(J250),"+")),"+")))),"")</f>
        <v/>
      </c>
    </row>
    <row r="251" s="4" customFormat="true" ht="14.05" hidden="false" customHeight="false" outlineLevel="0" collapsed="false">
      <c r="A251" s="5" t="n">
        <v>4</v>
      </c>
      <c r="B251" s="5" t="n">
        <v>0</v>
      </c>
      <c r="C251" s="5" t="n">
        <v>0</v>
      </c>
      <c r="D251" s="5" t="n">
        <v>5</v>
      </c>
      <c r="E251" s="5" t="n">
        <v>2</v>
      </c>
      <c r="F251" s="5" t="n">
        <v>9</v>
      </c>
      <c r="G251" s="5" t="n">
        <v>1</v>
      </c>
      <c r="H251" s="5" t="n">
        <v>0</v>
      </c>
      <c r="I251" s="5" t="n">
        <v>338</v>
      </c>
      <c r="J251" s="5" t="n">
        <v>2</v>
      </c>
      <c r="K251" s="6" t="n">
        <v>169</v>
      </c>
      <c r="L251" s="7" t="n">
        <v>169</v>
      </c>
      <c r="M251" s="5" t="str">
        <f aca="false">IF(K251="no cation","",IF(L251="","non-candidate",IF(J251&gt;1,"","Y")))</f>
        <v/>
      </c>
      <c r="N251" s="5" t="str">
        <f aca="false">IF(M251="","",IF(B251&gt;0,U251,CONCATENATE("[",IF(M251="","",CONCATENATE("Al",IF(C251+(D251*(1+(C251*3)))&gt;1,VALUE(C251+(D251*(1+(C251*3)))),""),CONCATENATE(IF((E251*(1+(C251*3)))+(C251*H251)&gt;0," O",""),IF((E251*(1+(C251*3)))+(C251*H251)&gt;1,VALUE((E251*(1+(C251*3)))+(C251*H251)),"")),IF(F251=0,"",CONCATENATE("(OH)",IF((F251*(1+(C251*3)))+(C251*(4-H251))&gt;1,VALUE((F251*(1+(C251*3)))+(C251*(4-H251))),""))),IF(G251=0,"",CONCATENATE("(OH2)",IF(G251&gt;1,VALUE(G251),""))))),"]",IF(M251="","",IF(J251&gt;1,(CONCATENATE(VALUE(J251),"+")),"+")))))</f>
        <v/>
      </c>
      <c r="O251" s="5" t="str">
        <f aca="false">IF(B251&gt;0,"",IF(C251=0,CONCATENATE("[",CONCATENATE("Al",IF(D251&gt;1,VALUE(D251),""),IF(E251=0,"",CONCATENATE(" O",IF(E251&gt;1,VALUE(E251),""))),IF(F251=0,"",CONCATENATE("(OH)",IF(F251&gt;1,VALUE(F251),""))),IF(G251=0,"",CONCATENATE("(OH2)",IF(G251&gt;1,VALUE(G251),"")))),"]",IF(J251&gt;1,(CONCATENATE(VALUE(J251),"+")),"+")),CONCATENATE("[",S251,IF(P251&gt;1,VALUE(P251),""),IF((D251*3)&gt;((E251*2)+F251),"+","")," ]",VALUE(4)," ",T251,IF(H251&gt;0,VALUE(H251+1),""),"-"," ")))</f>
        <v>[Al5 O2(OH)9(OH2)]2+</v>
      </c>
      <c r="P251" s="5" t="str">
        <f aca="false">IF(C251&lt;1,"",(IF((3*D251)-(2*E251)-F251&gt;0, (3*D251)-(2*E251)-F251, 0)))</f>
        <v/>
      </c>
      <c r="Q251" s="5" t="str">
        <f aca="false">IF(C251&lt;1,"",(27*D251)+(16*(E251+F251+G251))+(F251+(G251*2)))</f>
        <v/>
      </c>
      <c r="R251" s="5" t="str">
        <f aca="false">IF(C251&lt;1,"",27+(16*(H251+(4-H251)))+(4-H251))</f>
        <v/>
      </c>
      <c r="S251" s="5" t="str">
        <f aca="false">CONCATENATE("[",CONCATENATE("Al",IF(D251&gt;1,VALUE(D251),""),IF(E251=0,"",CONCATENATE(" O",IF(E251&gt;1,VALUE(E251),""))),IF(F251=0,"",CONCATENATE("(OH)",IF(F251&gt;1,VALUE(F251),""))),IF(G251=0,"",CONCATENATE("(OH2)",IF(G251&gt;1,VALUE(G251),"")))),"]")</f>
        <v>[Al5 O2(OH)9(OH2)]</v>
      </c>
      <c r="T251" s="5" t="str">
        <f aca="false">CONCATENATE("[",CONCATENATE("Al",IF(H251=0,"",CONCATENATE("O",IF(H251&gt;1,VALUE(H251),""))),CONCATENATE(IF((4-H251)&gt;0,"(OH)",""),IF((4-H251)&gt;1,VALUE(4-H251),""))),"]")</f>
        <v>[Al(OH)4]</v>
      </c>
      <c r="U251" s="5" t="str">
        <f aca="false">IF(B251&gt;0,IF(M251="","",CONCATENATE("[",IF(M251="","",CONCATENATE("Al",IF(D251&gt;1,VALUE(D251),""),IF(E251=0,"",CONCATENATE(" O",IF(E251&gt;1,VALUE(E251),""))),IF(F251=0,"",CONCATENATE("(OH)",IF(F251&gt;1,VALUE(F251),""))),IF(G251=0,"",CONCATENATE("(OH2)",IF(G251&gt;1,VALUE(G251),""))))),"]",IF(M251="","",IF(J251&gt;1,(CONCATENATE(VALUE(J251),"+")),"+")))),"")</f>
        <v/>
      </c>
    </row>
    <row r="252" s="4" customFormat="true" ht="14.05" hidden="false" customHeight="false" outlineLevel="0" collapsed="false">
      <c r="A252" s="5" t="n">
        <v>4</v>
      </c>
      <c r="B252" s="5" t="n">
        <v>0</v>
      </c>
      <c r="C252" s="5" t="n">
        <v>0</v>
      </c>
      <c r="D252" s="5" t="n">
        <v>5</v>
      </c>
      <c r="E252" s="5" t="n">
        <v>4</v>
      </c>
      <c r="F252" s="5" t="n">
        <v>5</v>
      </c>
      <c r="G252" s="5" t="n">
        <v>3</v>
      </c>
      <c r="H252" s="5" t="n">
        <v>0</v>
      </c>
      <c r="I252" s="5" t="n">
        <v>338</v>
      </c>
      <c r="J252" s="5" t="n">
        <v>2</v>
      </c>
      <c r="K252" s="6" t="n">
        <v>169</v>
      </c>
      <c r="L252" s="7" t="n">
        <v>169</v>
      </c>
      <c r="M252" s="5" t="str">
        <f aca="false">IF(K252="no cation","",IF(L252="","non-candidate",IF(J252&gt;1,"","Y")))</f>
        <v/>
      </c>
      <c r="N252" s="5" t="str">
        <f aca="false">IF(M252="","",IF(B252&gt;0,U252,CONCATENATE("[",IF(M252="","",CONCATENATE("Al",IF(C252+(D252*(1+(C252*3)))&gt;1,VALUE(C252+(D252*(1+(C252*3)))),""),CONCATENATE(IF((E252*(1+(C252*3)))+(C252*H252)&gt;0," O",""),IF((E252*(1+(C252*3)))+(C252*H252)&gt;1,VALUE((E252*(1+(C252*3)))+(C252*H252)),"")),IF(F252=0,"",CONCATENATE("(OH)",IF((F252*(1+(C252*3)))+(C252*(4-H252))&gt;1,VALUE((F252*(1+(C252*3)))+(C252*(4-H252))),""))),IF(G252=0,"",CONCATENATE("(OH2)",IF(G252&gt;1,VALUE(G252),""))))),"]",IF(M252="","",IF(J252&gt;1,(CONCATENATE(VALUE(J252),"+")),"+")))))</f>
        <v/>
      </c>
      <c r="O252" s="5" t="str">
        <f aca="false">IF(B252&gt;0,"",IF(C252=0,CONCATENATE("[",CONCATENATE("Al",IF(D252&gt;1,VALUE(D252),""),IF(E252=0,"",CONCATENATE(" O",IF(E252&gt;1,VALUE(E252),""))),IF(F252=0,"",CONCATENATE("(OH)",IF(F252&gt;1,VALUE(F252),""))),IF(G252=0,"",CONCATENATE("(OH2)",IF(G252&gt;1,VALUE(G252),"")))),"]",IF(J252&gt;1,(CONCATENATE(VALUE(J252),"+")),"+")),CONCATENATE("[",S252,IF(P252&gt;1,VALUE(P252),""),IF((D252*3)&gt;((E252*2)+F252),"+","")," ]",VALUE(4)," ",T252,IF(H252&gt;0,VALUE(H252+1),""),"-"," ")))</f>
        <v>[Al5 O4(OH)5(OH2)3]2+</v>
      </c>
      <c r="P252" s="5" t="str">
        <f aca="false">IF(C252&lt;1,"",(IF((3*D252)-(2*E252)-F252&gt;0, (3*D252)-(2*E252)-F252, 0)))</f>
        <v/>
      </c>
      <c r="Q252" s="5" t="str">
        <f aca="false">IF(C252&lt;1,"",(27*D252)+(16*(E252+F252+G252))+(F252+(G252*2)))</f>
        <v/>
      </c>
      <c r="R252" s="5" t="str">
        <f aca="false">IF(C252&lt;1,"",27+(16*(H252+(4-H252)))+(4-H252))</f>
        <v/>
      </c>
      <c r="S252" s="5" t="str">
        <f aca="false">CONCATENATE("[",CONCATENATE("Al",IF(D252&gt;1,VALUE(D252),""),IF(E252=0,"",CONCATENATE(" O",IF(E252&gt;1,VALUE(E252),""))),IF(F252=0,"",CONCATENATE("(OH)",IF(F252&gt;1,VALUE(F252),""))),IF(G252=0,"",CONCATENATE("(OH2)",IF(G252&gt;1,VALUE(G252),"")))),"]")</f>
        <v>[Al5 O4(OH)5(OH2)3]</v>
      </c>
      <c r="T252" s="5" t="str">
        <f aca="false">CONCATENATE("[",CONCATENATE("Al",IF(H252=0,"",CONCATENATE("O",IF(H252&gt;1,VALUE(H252),""))),CONCATENATE(IF((4-H252)&gt;0,"(OH)",""),IF((4-H252)&gt;1,VALUE(4-H252),""))),"]")</f>
        <v>[Al(OH)4]</v>
      </c>
      <c r="U252" s="5" t="str">
        <f aca="false">IF(B252&gt;0,IF(M252="","",CONCATENATE("[",IF(M252="","",CONCATENATE("Al",IF(D252&gt;1,VALUE(D252),""),IF(E252=0,"",CONCATENATE(" O",IF(E252&gt;1,VALUE(E252),""))),IF(F252=0,"",CONCATENATE("(OH)",IF(F252&gt;1,VALUE(F252),""))),IF(G252=0,"",CONCATENATE("(OH2)",IF(G252&gt;1,VALUE(G252),""))))),"]",IF(M252="","",IF(J252&gt;1,(CONCATENATE(VALUE(J252),"+")),"+")))),"")</f>
        <v/>
      </c>
    </row>
    <row r="253" s="4" customFormat="true" ht="14.05" hidden="false" customHeight="false" outlineLevel="0" collapsed="false">
      <c r="A253" s="5" t="n">
        <v>4</v>
      </c>
      <c r="B253" s="5" t="n">
        <v>0</v>
      </c>
      <c r="C253" s="5" t="n">
        <v>0</v>
      </c>
      <c r="D253" s="5" t="n">
        <v>5</v>
      </c>
      <c r="E253" s="5" t="n">
        <v>6</v>
      </c>
      <c r="F253" s="5" t="n">
        <v>1</v>
      </c>
      <c r="G253" s="5" t="n">
        <v>5</v>
      </c>
      <c r="H253" s="5" t="n">
        <v>0</v>
      </c>
      <c r="I253" s="5" t="n">
        <v>338</v>
      </c>
      <c r="J253" s="5" t="n">
        <v>2</v>
      </c>
      <c r="K253" s="6" t="n">
        <v>169</v>
      </c>
      <c r="L253" s="7" t="n">
        <v>169</v>
      </c>
      <c r="M253" s="5" t="str">
        <f aca="false">IF(K253="no cation","",IF(L253="","non-candidate",IF(J253&gt;1,"","Y")))</f>
        <v/>
      </c>
      <c r="N253" s="5" t="str">
        <f aca="false">IF(M253="","",IF(B253&gt;0,U253,CONCATENATE("[",IF(M253="","",CONCATENATE("Al",IF(C253+(D253*(1+(C253*3)))&gt;1,VALUE(C253+(D253*(1+(C253*3)))),""),CONCATENATE(IF((E253*(1+(C253*3)))+(C253*H253)&gt;0," O",""),IF((E253*(1+(C253*3)))+(C253*H253)&gt;1,VALUE((E253*(1+(C253*3)))+(C253*H253)),"")),IF(F253=0,"",CONCATENATE("(OH)",IF((F253*(1+(C253*3)))+(C253*(4-H253))&gt;1,VALUE((F253*(1+(C253*3)))+(C253*(4-H253))),""))),IF(G253=0,"",CONCATENATE("(OH2)",IF(G253&gt;1,VALUE(G253),""))))),"]",IF(M253="","",IF(J253&gt;1,(CONCATENATE(VALUE(J253),"+")),"+")))))</f>
        <v/>
      </c>
      <c r="O253" s="5" t="str">
        <f aca="false">IF(B253&gt;0,"",IF(C253=0,CONCATENATE("[",CONCATENATE("Al",IF(D253&gt;1,VALUE(D253),""),IF(E253=0,"",CONCATENATE(" O",IF(E253&gt;1,VALUE(E253),""))),IF(F253=0,"",CONCATENATE("(OH)",IF(F253&gt;1,VALUE(F253),""))),IF(G253=0,"",CONCATENATE("(OH2)",IF(G253&gt;1,VALUE(G253),"")))),"]",IF(J253&gt;1,(CONCATENATE(VALUE(J253),"+")),"+")),CONCATENATE("[",S253,IF(P253&gt;1,VALUE(P253),""),IF((D253*3)&gt;((E253*2)+F253),"+","")," ]",VALUE(4)," ",T253,IF(H253&gt;0,VALUE(H253+1),""),"-"," ")))</f>
        <v>[Al5 O6(OH)(OH2)5]2+</v>
      </c>
      <c r="P253" s="5" t="str">
        <f aca="false">IF(C253&lt;1,"",(IF((3*D253)-(2*E253)-F253&gt;0, (3*D253)-(2*E253)-F253, 0)))</f>
        <v/>
      </c>
      <c r="Q253" s="5" t="str">
        <f aca="false">IF(C253&lt;1,"",(27*D253)+(16*(E253+F253+G253))+(F253+(G253*2)))</f>
        <v/>
      </c>
      <c r="R253" s="5" t="str">
        <f aca="false">IF(C253&lt;1,"",27+(16*(H253+(4-H253)))+(4-H253))</f>
        <v/>
      </c>
      <c r="S253" s="5" t="str">
        <f aca="false">CONCATENATE("[",CONCATENATE("Al",IF(D253&gt;1,VALUE(D253),""),IF(E253=0,"",CONCATENATE(" O",IF(E253&gt;1,VALUE(E253),""))),IF(F253=0,"",CONCATENATE("(OH)",IF(F253&gt;1,VALUE(F253),""))),IF(G253=0,"",CONCATENATE("(OH2)",IF(G253&gt;1,VALUE(G253),"")))),"]")</f>
        <v>[Al5 O6(OH)(OH2)5]</v>
      </c>
      <c r="T253" s="5" t="str">
        <f aca="false">CONCATENATE("[",CONCATENATE("Al",IF(H253=0,"",CONCATENATE("O",IF(H253&gt;1,VALUE(H253),""))),CONCATENATE(IF((4-H253)&gt;0,"(OH)",""),IF((4-H253)&gt;1,VALUE(4-H253),""))),"]")</f>
        <v>[Al(OH)4]</v>
      </c>
      <c r="U253" s="5" t="str">
        <f aca="false">IF(B253&gt;0,IF(M253="","",CONCATENATE("[",IF(M253="","",CONCATENATE("Al",IF(D253&gt;1,VALUE(D253),""),IF(E253=0,"",CONCATENATE(" O",IF(E253&gt;1,VALUE(E253),""))),IF(F253=0,"",CONCATENATE("(OH)",IF(F253&gt;1,VALUE(F253),""))),IF(G253=0,"",CONCATENATE("(OH2)",IF(G253&gt;1,VALUE(G253),""))))),"]",IF(M253="","",IF(J253&gt;1,(CONCATENATE(VALUE(J253),"+")),"+")))),"")</f>
        <v/>
      </c>
    </row>
    <row r="254" s="4" customFormat="true" ht="14.05" hidden="false" customHeight="false" outlineLevel="0" collapsed="false">
      <c r="A254" s="5" t="n">
        <v>6</v>
      </c>
      <c r="B254" s="5" t="n">
        <v>0</v>
      </c>
      <c r="C254" s="5" t="n">
        <v>0</v>
      </c>
      <c r="D254" s="5" t="n">
        <v>5</v>
      </c>
      <c r="E254" s="5" t="n">
        <v>0</v>
      </c>
      <c r="F254" s="5" t="n">
        <v>12</v>
      </c>
      <c r="G254" s="5" t="n">
        <v>10</v>
      </c>
      <c r="H254" s="5" t="n">
        <v>0</v>
      </c>
      <c r="I254" s="5" t="n">
        <v>519</v>
      </c>
      <c r="J254" s="5" t="n">
        <v>3</v>
      </c>
      <c r="K254" s="6" t="n">
        <v>173</v>
      </c>
      <c r="L254" s="7" t="n">
        <v>173</v>
      </c>
      <c r="M254" s="5" t="str">
        <f aca="false">IF(K254="no cation","",IF(L254="","non-candidate",IF(J254&gt;1,"","Y")))</f>
        <v/>
      </c>
      <c r="N254" s="5" t="str">
        <f aca="false">IF(M254="","",IF(B254&gt;0,U254,CONCATENATE("[",IF(M254="","",CONCATENATE("Al",IF(C254+(D254*(1+(C254*3)))&gt;1,VALUE(C254+(D254*(1+(C254*3)))),""),CONCATENATE(IF((E254*(1+(C254*3)))+(C254*H254)&gt;0," O",""),IF((E254*(1+(C254*3)))+(C254*H254)&gt;1,VALUE((E254*(1+(C254*3)))+(C254*H254)),"")),IF(F254=0,"",CONCATENATE("(OH)",IF((F254*(1+(C254*3)))+(C254*(4-H254))&gt;1,VALUE((F254*(1+(C254*3)))+(C254*(4-H254))),""))),IF(G254=0,"",CONCATENATE("(OH2)",IF(G254&gt;1,VALUE(G254),""))))),"]",IF(M254="","",IF(J254&gt;1,(CONCATENATE(VALUE(J254),"+")),"+")))))</f>
        <v/>
      </c>
      <c r="O254" s="5" t="str">
        <f aca="false">IF(B254&gt;0,"",IF(C254=0,CONCATENATE("[",CONCATENATE("Al",IF(D254&gt;1,VALUE(D254),""),IF(E254=0,"",CONCATENATE(" O",IF(E254&gt;1,VALUE(E254),""))),IF(F254=0,"",CONCATENATE("(OH)",IF(F254&gt;1,VALUE(F254),""))),IF(G254=0,"",CONCATENATE("(OH2)",IF(G254&gt;1,VALUE(G254),"")))),"]",IF(J254&gt;1,(CONCATENATE(VALUE(J254),"+")),"+")),CONCATENATE("[",S254,IF(P254&gt;1,VALUE(P254),""),IF((D254*3)&gt;((E254*2)+F254),"+","")," ]",VALUE(4)," ",T254,IF(H254&gt;0,VALUE(H254+1),""),"-"," ")))</f>
        <v>[Al5(OH)12(OH2)10]3+</v>
      </c>
      <c r="P254" s="5" t="str">
        <f aca="false">IF(C254&lt;1,"",(IF((3*D254)-(2*E254)-F254&gt;0, (3*D254)-(2*E254)-F254, 0)))</f>
        <v/>
      </c>
      <c r="Q254" s="5" t="str">
        <f aca="false">IF(C254&lt;1,"",(27*D254)+(16*(E254+F254+G254))+(F254+(G254*2)))</f>
        <v/>
      </c>
      <c r="R254" s="5" t="str">
        <f aca="false">IF(C254&lt;1,"",27+(16*(H254+(4-H254)))+(4-H254))</f>
        <v/>
      </c>
      <c r="S254" s="5" t="str">
        <f aca="false">CONCATENATE("[",CONCATENATE("Al",IF(D254&gt;1,VALUE(D254),""),IF(E254=0,"",CONCATENATE(" O",IF(E254&gt;1,VALUE(E254),""))),IF(F254=0,"",CONCATENATE("(OH)",IF(F254&gt;1,VALUE(F254),""))),IF(G254=0,"",CONCATENATE("(OH2)",IF(G254&gt;1,VALUE(G254),"")))),"]")</f>
        <v>[Al5(OH)12(OH2)10]</v>
      </c>
      <c r="T254" s="5" t="str">
        <f aca="false">CONCATENATE("[",CONCATENATE("Al",IF(H254=0,"",CONCATENATE("O",IF(H254&gt;1,VALUE(H254),""))),CONCATENATE(IF((4-H254)&gt;0,"(OH)",""),IF((4-H254)&gt;1,VALUE(4-H254),""))),"]")</f>
        <v>[Al(OH)4]</v>
      </c>
      <c r="U254" s="5" t="str">
        <f aca="false">IF(B254&gt;0,IF(M254="","",CONCATENATE("[",IF(M254="","",CONCATENATE("Al",IF(D254&gt;1,VALUE(D254),""),IF(E254=0,"",CONCATENATE(" O",IF(E254&gt;1,VALUE(E254),""))),IF(F254=0,"",CONCATENATE("(OH)",IF(F254&gt;1,VALUE(F254),""))),IF(G254=0,"",CONCATENATE("(OH2)",IF(G254&gt;1,VALUE(G254),""))))),"]",IF(M254="","",IF(J254&gt;1,(CONCATENATE(VALUE(J254),"+")),"+")))),"")</f>
        <v/>
      </c>
    </row>
    <row r="255" s="4" customFormat="true" ht="14.05" hidden="false" customHeight="false" outlineLevel="0" collapsed="false">
      <c r="A255" s="5" t="n">
        <v>6</v>
      </c>
      <c r="B255" s="5" t="n">
        <v>0</v>
      </c>
      <c r="C255" s="5" t="n">
        <v>0</v>
      </c>
      <c r="D255" s="5" t="n">
        <v>5</v>
      </c>
      <c r="E255" s="5" t="n">
        <v>2</v>
      </c>
      <c r="F255" s="5" t="n">
        <v>8</v>
      </c>
      <c r="G255" s="5" t="n">
        <v>12</v>
      </c>
      <c r="H255" s="5" t="n">
        <v>0</v>
      </c>
      <c r="I255" s="5" t="n">
        <v>519</v>
      </c>
      <c r="J255" s="5" t="n">
        <v>3</v>
      </c>
      <c r="K255" s="6" t="n">
        <v>173</v>
      </c>
      <c r="L255" s="7" t="n">
        <v>173</v>
      </c>
      <c r="M255" s="5" t="str">
        <f aca="false">IF(K255="no cation","",IF(L255="","non-candidate",IF(J255&gt;1,"","Y")))</f>
        <v/>
      </c>
      <c r="N255" s="5" t="str">
        <f aca="false">IF(M255="","",IF(B255&gt;0,U255,CONCATENATE("[",IF(M255="","",CONCATENATE("Al",IF(C255+(D255*(1+(C255*3)))&gt;1,VALUE(C255+(D255*(1+(C255*3)))),""),CONCATENATE(IF((E255*(1+(C255*3)))+(C255*H255)&gt;0," O",""),IF((E255*(1+(C255*3)))+(C255*H255)&gt;1,VALUE((E255*(1+(C255*3)))+(C255*H255)),"")),IF(F255=0,"",CONCATENATE("(OH)",IF((F255*(1+(C255*3)))+(C255*(4-H255))&gt;1,VALUE((F255*(1+(C255*3)))+(C255*(4-H255))),""))),IF(G255=0,"",CONCATENATE("(OH2)",IF(G255&gt;1,VALUE(G255),""))))),"]",IF(M255="","",IF(J255&gt;1,(CONCATENATE(VALUE(J255),"+")),"+")))))</f>
        <v/>
      </c>
      <c r="O255" s="5" t="str">
        <f aca="false">IF(B255&gt;0,"",IF(C255=0,CONCATENATE("[",CONCATENATE("Al",IF(D255&gt;1,VALUE(D255),""),IF(E255=0,"",CONCATENATE(" O",IF(E255&gt;1,VALUE(E255),""))),IF(F255=0,"",CONCATENATE("(OH)",IF(F255&gt;1,VALUE(F255),""))),IF(G255=0,"",CONCATENATE("(OH2)",IF(G255&gt;1,VALUE(G255),"")))),"]",IF(J255&gt;1,(CONCATENATE(VALUE(J255),"+")),"+")),CONCATENATE("[",S255,IF(P255&gt;1,VALUE(P255),""),IF((D255*3)&gt;((E255*2)+F255),"+","")," ]",VALUE(4)," ",T255,IF(H255&gt;0,VALUE(H255+1),""),"-"," ")))</f>
        <v>[Al5 O2(OH)8(OH2)12]3+</v>
      </c>
      <c r="P255" s="5" t="str">
        <f aca="false">IF(C255&lt;1,"",(IF((3*D255)-(2*E255)-F255&gt;0, (3*D255)-(2*E255)-F255, 0)))</f>
        <v/>
      </c>
      <c r="Q255" s="5" t="str">
        <f aca="false">IF(C255&lt;1,"",(27*D255)+(16*(E255+F255+G255))+(F255+(G255*2)))</f>
        <v/>
      </c>
      <c r="R255" s="5" t="str">
        <f aca="false">IF(C255&lt;1,"",27+(16*(H255+(4-H255)))+(4-H255))</f>
        <v/>
      </c>
      <c r="S255" s="5" t="str">
        <f aca="false">CONCATENATE("[",CONCATENATE("Al",IF(D255&gt;1,VALUE(D255),""),IF(E255=0,"",CONCATENATE(" O",IF(E255&gt;1,VALUE(E255),""))),IF(F255=0,"",CONCATENATE("(OH)",IF(F255&gt;1,VALUE(F255),""))),IF(G255=0,"",CONCATENATE("(OH2)",IF(G255&gt;1,VALUE(G255),"")))),"]")</f>
        <v>[Al5 O2(OH)8(OH2)12]</v>
      </c>
      <c r="T255" s="5" t="str">
        <f aca="false">CONCATENATE("[",CONCATENATE("Al",IF(H255=0,"",CONCATENATE("O",IF(H255&gt;1,VALUE(H255),""))),CONCATENATE(IF((4-H255)&gt;0,"(OH)",""),IF((4-H255)&gt;1,VALUE(4-H255),""))),"]")</f>
        <v>[Al(OH)4]</v>
      </c>
      <c r="U255" s="5" t="str">
        <f aca="false">IF(B255&gt;0,IF(M255="","",CONCATENATE("[",IF(M255="","",CONCATENATE("Al",IF(D255&gt;1,VALUE(D255),""),IF(E255=0,"",CONCATENATE(" O",IF(E255&gt;1,VALUE(E255),""))),IF(F255=0,"",CONCATENATE("(OH)",IF(F255&gt;1,VALUE(F255),""))),IF(G255=0,"",CONCATENATE("(OH2)",IF(G255&gt;1,VALUE(G255),""))))),"]",IF(M255="","",IF(J255&gt;1,(CONCATENATE(VALUE(J255),"+")),"+")))),"")</f>
        <v/>
      </c>
    </row>
    <row r="256" s="4" customFormat="true" ht="14.05" hidden="false" customHeight="false" outlineLevel="0" collapsed="false">
      <c r="A256" s="5" t="n">
        <v>6</v>
      </c>
      <c r="B256" s="5" t="n">
        <v>0</v>
      </c>
      <c r="C256" s="5" t="n">
        <v>0</v>
      </c>
      <c r="D256" s="5" t="n">
        <v>5</v>
      </c>
      <c r="E256" s="5" t="n">
        <v>4</v>
      </c>
      <c r="F256" s="5" t="n">
        <v>4</v>
      </c>
      <c r="G256" s="5" t="n">
        <v>14</v>
      </c>
      <c r="H256" s="5" t="n">
        <v>0</v>
      </c>
      <c r="I256" s="5" t="n">
        <v>519</v>
      </c>
      <c r="J256" s="5" t="n">
        <v>3</v>
      </c>
      <c r="K256" s="6" t="n">
        <v>173</v>
      </c>
      <c r="L256" s="7" t="n">
        <v>173</v>
      </c>
      <c r="M256" s="5" t="str">
        <f aca="false">IF(K256="no cation","",IF(L256="","non-candidate",IF(J256&gt;1,"","Y")))</f>
        <v/>
      </c>
      <c r="N256" s="5" t="str">
        <f aca="false">IF(M256="","",IF(B256&gt;0,U256,CONCATENATE("[",IF(M256="","",CONCATENATE("Al",IF(C256+(D256*(1+(C256*3)))&gt;1,VALUE(C256+(D256*(1+(C256*3)))),""),CONCATENATE(IF((E256*(1+(C256*3)))+(C256*H256)&gt;0," O",""),IF((E256*(1+(C256*3)))+(C256*H256)&gt;1,VALUE((E256*(1+(C256*3)))+(C256*H256)),"")),IF(F256=0,"",CONCATENATE("(OH)",IF((F256*(1+(C256*3)))+(C256*(4-H256))&gt;1,VALUE((F256*(1+(C256*3)))+(C256*(4-H256))),""))),IF(G256=0,"",CONCATENATE("(OH2)",IF(G256&gt;1,VALUE(G256),""))))),"]",IF(M256="","",IF(J256&gt;1,(CONCATENATE(VALUE(J256),"+")),"+")))))</f>
        <v/>
      </c>
      <c r="O256" s="5" t="str">
        <f aca="false">IF(B256&gt;0,"",IF(C256=0,CONCATENATE("[",CONCATENATE("Al",IF(D256&gt;1,VALUE(D256),""),IF(E256=0,"",CONCATENATE(" O",IF(E256&gt;1,VALUE(E256),""))),IF(F256=0,"",CONCATENATE("(OH)",IF(F256&gt;1,VALUE(F256),""))),IF(G256=0,"",CONCATENATE("(OH2)",IF(G256&gt;1,VALUE(G256),"")))),"]",IF(J256&gt;1,(CONCATENATE(VALUE(J256),"+")),"+")),CONCATENATE("[",S256,IF(P256&gt;1,VALUE(P256),""),IF((D256*3)&gt;((E256*2)+F256),"+","")," ]",VALUE(4)," ",T256,IF(H256&gt;0,VALUE(H256+1),""),"-"," ")))</f>
        <v>[Al5 O4(OH)4(OH2)14]3+</v>
      </c>
      <c r="P256" s="5" t="str">
        <f aca="false">IF(C256&lt;1,"",(IF((3*D256)-(2*E256)-F256&gt;0, (3*D256)-(2*E256)-F256, 0)))</f>
        <v/>
      </c>
      <c r="Q256" s="5" t="str">
        <f aca="false">IF(C256&lt;1,"",(27*D256)+(16*(E256+F256+G256))+(F256+(G256*2)))</f>
        <v/>
      </c>
      <c r="R256" s="5" t="str">
        <f aca="false">IF(C256&lt;1,"",27+(16*(H256+(4-H256)))+(4-H256))</f>
        <v/>
      </c>
      <c r="S256" s="5" t="str">
        <f aca="false">CONCATENATE("[",CONCATENATE("Al",IF(D256&gt;1,VALUE(D256),""),IF(E256=0,"",CONCATENATE(" O",IF(E256&gt;1,VALUE(E256),""))),IF(F256=0,"",CONCATENATE("(OH)",IF(F256&gt;1,VALUE(F256),""))),IF(G256=0,"",CONCATENATE("(OH2)",IF(G256&gt;1,VALUE(G256),"")))),"]")</f>
        <v>[Al5 O4(OH)4(OH2)14]</v>
      </c>
      <c r="T256" s="5" t="str">
        <f aca="false">CONCATENATE("[",CONCATENATE("Al",IF(H256=0,"",CONCATENATE("O",IF(H256&gt;1,VALUE(H256),""))),CONCATENATE(IF((4-H256)&gt;0,"(OH)",""),IF((4-H256)&gt;1,VALUE(4-H256),""))),"]")</f>
        <v>[Al(OH)4]</v>
      </c>
      <c r="U256" s="5" t="str">
        <f aca="false">IF(B256&gt;0,IF(M256="","",CONCATENATE("[",IF(M256="","",CONCATENATE("Al",IF(D256&gt;1,VALUE(D256),""),IF(E256=0,"",CONCATENATE(" O",IF(E256&gt;1,VALUE(E256),""))),IF(F256=0,"",CONCATENATE("(OH)",IF(F256&gt;1,VALUE(F256),""))),IF(G256=0,"",CONCATENATE("(OH2)",IF(G256&gt;1,VALUE(G256),""))))),"]",IF(M256="","",IF(J256&gt;1,(CONCATENATE(VALUE(J256),"+")),"+")))),"")</f>
        <v/>
      </c>
    </row>
    <row r="257" s="4" customFormat="true" ht="14.05" hidden="false" customHeight="false" outlineLevel="0" collapsed="false">
      <c r="A257" s="5" t="n">
        <v>6</v>
      </c>
      <c r="B257" s="5" t="n">
        <v>0</v>
      </c>
      <c r="C257" s="5" t="n">
        <v>0</v>
      </c>
      <c r="D257" s="5" t="n">
        <v>5</v>
      </c>
      <c r="E257" s="5" t="n">
        <v>6</v>
      </c>
      <c r="F257" s="5" t="n">
        <v>0</v>
      </c>
      <c r="G257" s="5" t="n">
        <v>16</v>
      </c>
      <c r="H257" s="5" t="n">
        <v>0</v>
      </c>
      <c r="I257" s="5" t="n">
        <v>519</v>
      </c>
      <c r="J257" s="5" t="n">
        <v>3</v>
      </c>
      <c r="K257" s="6" t="n">
        <v>173</v>
      </c>
      <c r="L257" s="7" t="n">
        <v>173</v>
      </c>
      <c r="M257" s="5" t="str">
        <f aca="false">IF(K257="no cation","",IF(L257="","non-candidate",IF(J257&gt;1,"","Y")))</f>
        <v/>
      </c>
      <c r="N257" s="5" t="str">
        <f aca="false">IF(M257="","",IF(B257&gt;0,U257,CONCATENATE("[",IF(M257="","",CONCATENATE("Al",IF(C257+(D257*(1+(C257*3)))&gt;1,VALUE(C257+(D257*(1+(C257*3)))),""),CONCATENATE(IF((E257*(1+(C257*3)))+(C257*H257)&gt;0," O",""),IF((E257*(1+(C257*3)))+(C257*H257)&gt;1,VALUE((E257*(1+(C257*3)))+(C257*H257)),"")),IF(F257=0,"",CONCATENATE("(OH)",IF((F257*(1+(C257*3)))+(C257*(4-H257))&gt;1,VALUE((F257*(1+(C257*3)))+(C257*(4-H257))),""))),IF(G257=0,"",CONCATENATE("(OH2)",IF(G257&gt;1,VALUE(G257),""))))),"]",IF(M257="","",IF(J257&gt;1,(CONCATENATE(VALUE(J257),"+")),"+")))))</f>
        <v/>
      </c>
      <c r="O257" s="5" t="str">
        <f aca="false">IF(B257&gt;0,"",IF(C257=0,CONCATENATE("[",CONCATENATE("Al",IF(D257&gt;1,VALUE(D257),""),IF(E257=0,"",CONCATENATE(" O",IF(E257&gt;1,VALUE(E257),""))),IF(F257=0,"",CONCATENATE("(OH)",IF(F257&gt;1,VALUE(F257),""))),IF(G257=0,"",CONCATENATE("(OH2)",IF(G257&gt;1,VALUE(G257),"")))),"]",IF(J257&gt;1,(CONCATENATE(VALUE(J257),"+")),"+")),CONCATENATE("[",S257,IF(P257&gt;1,VALUE(P257),""),IF((D257*3)&gt;((E257*2)+F257),"+","")," ]",VALUE(4)," ",T257,IF(H257&gt;0,VALUE(H257+1),""),"-"," ")))</f>
        <v>[Al5 O6(OH2)16]3+</v>
      </c>
      <c r="P257" s="5" t="str">
        <f aca="false">IF(C257&lt;1,"",(IF((3*D257)-(2*E257)-F257&gt;0, (3*D257)-(2*E257)-F257, 0)))</f>
        <v/>
      </c>
      <c r="Q257" s="5" t="str">
        <f aca="false">IF(C257&lt;1,"",(27*D257)+(16*(E257+F257+G257))+(F257+(G257*2)))</f>
        <v/>
      </c>
      <c r="R257" s="5" t="str">
        <f aca="false">IF(C257&lt;1,"",27+(16*(H257+(4-H257)))+(4-H257))</f>
        <v/>
      </c>
      <c r="S257" s="5" t="str">
        <f aca="false">CONCATENATE("[",CONCATENATE("Al",IF(D257&gt;1,VALUE(D257),""),IF(E257=0,"",CONCATENATE(" O",IF(E257&gt;1,VALUE(E257),""))),IF(F257=0,"",CONCATENATE("(OH)",IF(F257&gt;1,VALUE(F257),""))),IF(G257=0,"",CONCATENATE("(OH2)",IF(G257&gt;1,VALUE(G257),"")))),"]")</f>
        <v>[Al5 O6(OH2)16]</v>
      </c>
      <c r="T257" s="5" t="str">
        <f aca="false">CONCATENATE("[",CONCATENATE("Al",IF(H257=0,"",CONCATENATE("O",IF(H257&gt;1,VALUE(H257),""))),CONCATENATE(IF((4-H257)&gt;0,"(OH)",""),IF((4-H257)&gt;1,VALUE(4-H257),""))),"]")</f>
        <v>[Al(OH)4]</v>
      </c>
      <c r="U257" s="5" t="str">
        <f aca="false">IF(B257&gt;0,IF(M257="","",CONCATENATE("[",IF(M257="","",CONCATENATE("Al",IF(D257&gt;1,VALUE(D257),""),IF(E257=0,"",CONCATENATE(" O",IF(E257&gt;1,VALUE(E257),""))),IF(F257=0,"",CONCATENATE("(OH)",IF(F257&gt;1,VALUE(F257),""))),IF(G257=0,"",CONCATENATE("(OH2)",IF(G257&gt;1,VALUE(G257),""))))),"]",IF(M257="","",IF(J257&gt;1,(CONCATENATE(VALUE(J257),"+")),"+")))),"")</f>
        <v/>
      </c>
    </row>
    <row r="258" s="4" customFormat="true" ht="14.05" hidden="false" customHeight="false" outlineLevel="0" collapsed="false">
      <c r="A258" s="5" t="n">
        <v>6</v>
      </c>
      <c r="B258" s="5" t="n">
        <v>0</v>
      </c>
      <c r="C258" s="5" t="n">
        <v>1</v>
      </c>
      <c r="D258" s="5" t="n">
        <v>3</v>
      </c>
      <c r="E258" s="5" t="n">
        <v>0</v>
      </c>
      <c r="F258" s="5" t="n">
        <v>6</v>
      </c>
      <c r="G258" s="5" t="n">
        <v>7</v>
      </c>
      <c r="H258" s="5" t="n">
        <v>4</v>
      </c>
      <c r="I258" s="5" t="n">
        <v>1327</v>
      </c>
      <c r="J258" s="5" t="n">
        <v>7</v>
      </c>
      <c r="K258" s="6" t="n">
        <v>189.571428571429</v>
      </c>
      <c r="L258" s="7" t="n">
        <v>189.571428571429</v>
      </c>
      <c r="M258" s="5" t="str">
        <f aca="false">IF(K258="no cation","",IF(L258="","non-candidate",IF(J258&gt;1,"","Y")))</f>
        <v/>
      </c>
      <c r="N258" s="5" t="str">
        <f aca="false">IF(M258="","",IF(B258&gt;0,U258,CONCATENATE("[",IF(M258="","",CONCATENATE("Al",IF(C258+(D258*(1+(C258*3)))&gt;1,VALUE(C258+(D258*(1+(C258*3)))),""),CONCATENATE(IF((E258*(1+(C258*3)))+(C258*H258)&gt;0," O",""),IF((E258*(1+(C258*3)))+(C258*H258)&gt;1,VALUE((E258*(1+(C258*3)))+(C258*H258)),"")),IF(F258=0,"",CONCATENATE("(OH)",IF((F258*(1+(C258*3)))+(C258*(4-H258))&gt;1,VALUE((F258*(1+(C258*3)))+(C258*(4-H258))),""))),IF(G258=0,"",CONCATENATE("(OH2)",IF(G258&gt;1,VALUE(G258),""))))),"]",IF(M258="","",IF(J258&gt;1,(CONCATENATE(VALUE(J258),"+")),"+")))))</f>
        <v/>
      </c>
      <c r="O258" s="5" t="str">
        <f aca="false">IF(B258&gt;0,"",IF(C258=0,CONCATENATE("[",CONCATENATE("Al",IF(D258&gt;1,VALUE(D258),""),IF(E258=0,"",CONCATENATE(" O",IF(E258&gt;1,VALUE(E258),""))),IF(F258=0,"",CONCATENATE("(OH)",IF(F258&gt;1,VALUE(F258),""))),IF(G258=0,"",CONCATENATE("(OH2)",IF(G258&gt;1,VALUE(G258),"")))),"]",IF(J258&gt;1,(CONCATENATE(VALUE(J258),"+")),"+")),CONCATENATE("[",S258,IF(P258&gt;1,VALUE(P258),""),IF((D258*3)&gt;((E258*2)+F258),"+","")," ]",VALUE(4)," ",T258,IF(H258&gt;0,VALUE(H258+1),""),"-"," ")))</f>
        <v>[[Al3(OH)6(OH2)7]3+ ]4 [AlO4]5- </v>
      </c>
      <c r="P258" s="5" t="n">
        <f aca="false">IF(C258&lt;1,"",(IF((3*D258)-(2*E258)-F258&gt;0, (3*D258)-(2*E258)-F258, 0)))</f>
        <v>3</v>
      </c>
      <c r="Q258" s="5" t="n">
        <f aca="false">IF(C258&lt;1,"",(27*D258)+(16*(E258+F258+G258))+(F258+(G258*2)))</f>
        <v>309</v>
      </c>
      <c r="R258" s="5" t="n">
        <f aca="false">IF(C258&lt;1,"",27+(16*(H258+(4-H258)))+(4-H258))</f>
        <v>91</v>
      </c>
      <c r="S258" s="5" t="str">
        <f aca="false">CONCATENATE("[",CONCATENATE("Al",IF(D258&gt;1,VALUE(D258),""),IF(E258=0,"",CONCATENATE(" O",IF(E258&gt;1,VALUE(E258),""))),IF(F258=0,"",CONCATENATE("(OH)",IF(F258&gt;1,VALUE(F258),""))),IF(G258=0,"",CONCATENATE("(OH2)",IF(G258&gt;1,VALUE(G258),"")))),"]")</f>
        <v>[Al3(OH)6(OH2)7]</v>
      </c>
      <c r="T258" s="5" t="str">
        <f aca="false">CONCATENATE("[",CONCATENATE("Al",IF(H258=0,"",CONCATENATE("O",IF(H258&gt;1,VALUE(H258),""))),CONCATENATE(IF((4-H258)&gt;0,"(OH)",""),IF((4-H258)&gt;1,VALUE(4-H258),""))),"]")</f>
        <v>[AlO4]</v>
      </c>
      <c r="U258" s="5" t="str">
        <f aca="false">IF(B258&gt;0,IF(M258="","",CONCATENATE("[",IF(M258="","",CONCATENATE("Al",IF(D258&gt;1,VALUE(D258),""),IF(E258=0,"",CONCATENATE(" O",IF(E258&gt;1,VALUE(E258),""))),IF(F258=0,"",CONCATENATE("(OH)",IF(F258&gt;1,VALUE(F258),""))),IF(G258=0,"",CONCATENATE("(OH2)",IF(G258&gt;1,VALUE(G258),""))))),"]",IF(M258="","",IF(J258&gt;1,(CONCATENATE(VALUE(J258),"+")),"+")))),"")</f>
        <v/>
      </c>
    </row>
    <row r="259" s="4" customFormat="true" ht="14.05" hidden="false" customHeight="false" outlineLevel="0" collapsed="false">
      <c r="A259" s="5" t="n">
        <v>6</v>
      </c>
      <c r="B259" s="5" t="n">
        <v>0</v>
      </c>
      <c r="C259" s="5" t="n">
        <v>1</v>
      </c>
      <c r="D259" s="5" t="n">
        <v>3</v>
      </c>
      <c r="E259" s="5" t="n">
        <v>0</v>
      </c>
      <c r="F259" s="5" t="n">
        <v>7</v>
      </c>
      <c r="G259" s="5" t="n">
        <v>6</v>
      </c>
      <c r="H259" s="5" t="n">
        <v>0</v>
      </c>
      <c r="I259" s="5" t="n">
        <v>1327</v>
      </c>
      <c r="J259" s="5" t="n">
        <v>7</v>
      </c>
      <c r="K259" s="6" t="n">
        <v>189.571428571429</v>
      </c>
      <c r="L259" s="7" t="n">
        <v>189.571428571429</v>
      </c>
      <c r="M259" s="5" t="str">
        <f aca="false">IF(K259="no cation","",IF(L259="","non-candidate",IF(J259&gt;1,"","Y")))</f>
        <v/>
      </c>
      <c r="N259" s="5" t="str">
        <f aca="false">IF(M259="","",IF(B259&gt;0,U259,CONCATENATE("[",IF(M259="","",CONCATENATE("Al",IF(C259+(D259*(1+(C259*3)))&gt;1,VALUE(C259+(D259*(1+(C259*3)))),""),CONCATENATE(IF((E259*(1+(C259*3)))+(C259*H259)&gt;0," O",""),IF((E259*(1+(C259*3)))+(C259*H259)&gt;1,VALUE((E259*(1+(C259*3)))+(C259*H259)),"")),IF(F259=0,"",CONCATENATE("(OH)",IF((F259*(1+(C259*3)))+(C259*(4-H259))&gt;1,VALUE((F259*(1+(C259*3)))+(C259*(4-H259))),""))),IF(G259=0,"",CONCATENATE("(OH2)",IF(G259&gt;1,VALUE(G259),""))))),"]",IF(M259="","",IF(J259&gt;1,(CONCATENATE(VALUE(J259),"+")),"+")))))</f>
        <v/>
      </c>
      <c r="O259" s="5" t="str">
        <f aca="false">IF(B259&gt;0,"",IF(C259=0,CONCATENATE("[",CONCATENATE("Al",IF(D259&gt;1,VALUE(D259),""),IF(E259=0,"",CONCATENATE(" O",IF(E259&gt;1,VALUE(E259),""))),IF(F259=0,"",CONCATENATE("(OH)",IF(F259&gt;1,VALUE(F259),""))),IF(G259=0,"",CONCATENATE("(OH2)",IF(G259&gt;1,VALUE(G259),"")))),"]",IF(J259&gt;1,(CONCATENATE(VALUE(J259),"+")),"+")),CONCATENATE("[",S259,IF(P259&gt;1,VALUE(P259),""),IF((D259*3)&gt;((E259*2)+F259),"+","")," ]",VALUE(4)," ",T259,IF(H259&gt;0,VALUE(H259+1),""),"-"," ")))</f>
        <v>[[Al3(OH)7(OH2)6]2+ ]4 [Al(OH)4]- </v>
      </c>
      <c r="P259" s="5" t="n">
        <f aca="false">IF(C259&lt;1,"",(IF((3*D259)-(2*E259)-F259&gt;0, (3*D259)-(2*E259)-F259, 0)))</f>
        <v>2</v>
      </c>
      <c r="Q259" s="5" t="n">
        <f aca="false">IF(C259&lt;1,"",(27*D259)+(16*(E259+F259+G259))+(F259+(G259*2)))</f>
        <v>308</v>
      </c>
      <c r="R259" s="5" t="n">
        <f aca="false">IF(C259&lt;1,"",27+(16*(H259+(4-H259)))+(4-H259))</f>
        <v>95</v>
      </c>
      <c r="S259" s="5" t="str">
        <f aca="false">CONCATENATE("[",CONCATENATE("Al",IF(D259&gt;1,VALUE(D259),""),IF(E259=0,"",CONCATENATE(" O",IF(E259&gt;1,VALUE(E259),""))),IF(F259=0,"",CONCATENATE("(OH)",IF(F259&gt;1,VALUE(F259),""))),IF(G259=0,"",CONCATENATE("(OH2)",IF(G259&gt;1,VALUE(G259),"")))),"]")</f>
        <v>[Al3(OH)7(OH2)6]</v>
      </c>
      <c r="T259" s="5" t="str">
        <f aca="false">CONCATENATE("[",CONCATENATE("Al",IF(H259=0,"",CONCATENATE("O",IF(H259&gt;1,VALUE(H259),""))),CONCATENATE(IF((4-H259)&gt;0,"(OH)",""),IF((4-H259)&gt;1,VALUE(4-H259),""))),"]")</f>
        <v>[Al(OH)4]</v>
      </c>
      <c r="U259" s="5" t="str">
        <f aca="false">IF(B259&gt;0,IF(M259="","",CONCATENATE("[",IF(M259="","",CONCATENATE("Al",IF(D259&gt;1,VALUE(D259),""),IF(E259=0,"",CONCATENATE(" O",IF(E259&gt;1,VALUE(E259),""))),IF(F259=0,"",CONCATENATE("(OH)",IF(F259&gt;1,VALUE(F259),""))),IF(G259=0,"",CONCATENATE("(OH2)",IF(G259&gt;1,VALUE(G259),""))))),"]",IF(M259="","",IF(J259&gt;1,(CONCATENATE(VALUE(J259),"+")),"+")))),"")</f>
        <v/>
      </c>
    </row>
    <row r="260" s="4" customFormat="true" ht="14.05" hidden="false" customHeight="false" outlineLevel="0" collapsed="false">
      <c r="A260" s="5" t="n">
        <v>6</v>
      </c>
      <c r="B260" s="5" t="n">
        <v>0</v>
      </c>
      <c r="C260" s="5" t="n">
        <v>1</v>
      </c>
      <c r="D260" s="5" t="n">
        <v>3</v>
      </c>
      <c r="E260" s="5" t="n">
        <v>1</v>
      </c>
      <c r="F260" s="5" t="n">
        <v>4</v>
      </c>
      <c r="G260" s="5" t="n">
        <v>8</v>
      </c>
      <c r="H260" s="5" t="n">
        <v>4</v>
      </c>
      <c r="I260" s="5" t="n">
        <v>1327</v>
      </c>
      <c r="J260" s="5" t="n">
        <v>7</v>
      </c>
      <c r="K260" s="6" t="n">
        <v>189.571428571429</v>
      </c>
      <c r="L260" s="7" t="n">
        <v>189.571428571429</v>
      </c>
      <c r="M260" s="5" t="str">
        <f aca="false">IF(K260="no cation","",IF(L260="","non-candidate",IF(J260&gt;1,"","Y")))</f>
        <v/>
      </c>
      <c r="N260" s="5" t="str">
        <f aca="false">IF(M260="","",IF(B260&gt;0,U260,CONCATENATE("[",IF(M260="","",CONCATENATE("Al",IF(C260+(D260*(1+(C260*3)))&gt;1,VALUE(C260+(D260*(1+(C260*3)))),""),CONCATENATE(IF((E260*(1+(C260*3)))+(C260*H260)&gt;0," O",""),IF((E260*(1+(C260*3)))+(C260*H260)&gt;1,VALUE((E260*(1+(C260*3)))+(C260*H260)),"")),IF(F260=0,"",CONCATENATE("(OH)",IF((F260*(1+(C260*3)))+(C260*(4-H260))&gt;1,VALUE((F260*(1+(C260*3)))+(C260*(4-H260))),""))),IF(G260=0,"",CONCATENATE("(OH2)",IF(G260&gt;1,VALUE(G260),""))))),"]",IF(M260="","",IF(J260&gt;1,(CONCATENATE(VALUE(J260),"+")),"+")))))</f>
        <v/>
      </c>
      <c r="O260" s="5" t="str">
        <f aca="false">IF(B260&gt;0,"",IF(C260=0,CONCATENATE("[",CONCATENATE("Al",IF(D260&gt;1,VALUE(D260),""),IF(E260=0,"",CONCATENATE(" O",IF(E260&gt;1,VALUE(E260),""))),IF(F260=0,"",CONCATENATE("(OH)",IF(F260&gt;1,VALUE(F260),""))),IF(G260=0,"",CONCATENATE("(OH2)",IF(G260&gt;1,VALUE(G260),"")))),"]",IF(J260&gt;1,(CONCATENATE(VALUE(J260),"+")),"+")),CONCATENATE("[",S260,IF(P260&gt;1,VALUE(P260),""),IF((D260*3)&gt;((E260*2)+F260),"+","")," ]",VALUE(4)," ",T260,IF(H260&gt;0,VALUE(H260+1),""),"-"," ")))</f>
        <v>[[Al3 O(OH)4(OH2)8]3+ ]4 [AlO4]5- </v>
      </c>
      <c r="P260" s="5" t="n">
        <f aca="false">IF(C260&lt;1,"",(IF((3*D260)-(2*E260)-F260&gt;0, (3*D260)-(2*E260)-F260, 0)))</f>
        <v>3</v>
      </c>
      <c r="Q260" s="5" t="n">
        <f aca="false">IF(C260&lt;1,"",(27*D260)+(16*(E260+F260+G260))+(F260+(G260*2)))</f>
        <v>309</v>
      </c>
      <c r="R260" s="5" t="n">
        <f aca="false">IF(C260&lt;1,"",27+(16*(H260+(4-H260)))+(4-H260))</f>
        <v>91</v>
      </c>
      <c r="S260" s="5" t="str">
        <f aca="false">CONCATENATE("[",CONCATENATE("Al",IF(D260&gt;1,VALUE(D260),""),IF(E260=0,"",CONCATENATE(" O",IF(E260&gt;1,VALUE(E260),""))),IF(F260=0,"",CONCATENATE("(OH)",IF(F260&gt;1,VALUE(F260),""))),IF(G260=0,"",CONCATENATE("(OH2)",IF(G260&gt;1,VALUE(G260),"")))),"]")</f>
        <v>[Al3 O(OH)4(OH2)8]</v>
      </c>
      <c r="T260" s="5" t="str">
        <f aca="false">CONCATENATE("[",CONCATENATE("Al",IF(H260=0,"",CONCATENATE("O",IF(H260&gt;1,VALUE(H260),""))),CONCATENATE(IF((4-H260)&gt;0,"(OH)",""),IF((4-H260)&gt;1,VALUE(4-H260),""))),"]")</f>
        <v>[AlO4]</v>
      </c>
      <c r="U260" s="5" t="str">
        <f aca="false">IF(B260&gt;0,IF(M260="","",CONCATENATE("[",IF(M260="","",CONCATENATE("Al",IF(D260&gt;1,VALUE(D260),""),IF(E260=0,"",CONCATENATE(" O",IF(E260&gt;1,VALUE(E260),""))),IF(F260=0,"",CONCATENATE("(OH)",IF(F260&gt;1,VALUE(F260),""))),IF(G260=0,"",CONCATENATE("(OH2)",IF(G260&gt;1,VALUE(G260),""))))),"]",IF(M260="","",IF(J260&gt;1,(CONCATENATE(VALUE(J260),"+")),"+")))),"")</f>
        <v/>
      </c>
    </row>
    <row r="261" s="4" customFormat="true" ht="14.05" hidden="false" customHeight="false" outlineLevel="0" collapsed="false">
      <c r="A261" s="5" t="n">
        <v>6</v>
      </c>
      <c r="B261" s="5" t="n">
        <v>0</v>
      </c>
      <c r="C261" s="5" t="n">
        <v>1</v>
      </c>
      <c r="D261" s="5" t="n">
        <v>3</v>
      </c>
      <c r="E261" s="5" t="n">
        <v>1</v>
      </c>
      <c r="F261" s="5" t="n">
        <v>5</v>
      </c>
      <c r="G261" s="5" t="n">
        <v>7</v>
      </c>
      <c r="H261" s="5" t="n">
        <v>0</v>
      </c>
      <c r="I261" s="5" t="n">
        <v>1327</v>
      </c>
      <c r="J261" s="5" t="n">
        <v>7</v>
      </c>
      <c r="K261" s="6" t="n">
        <v>189.571428571429</v>
      </c>
      <c r="L261" s="7" t="n">
        <v>189.571428571429</v>
      </c>
      <c r="M261" s="5" t="str">
        <f aca="false">IF(K261="no cation","",IF(L261="","non-candidate",IF(J261&gt;1,"","Y")))</f>
        <v/>
      </c>
      <c r="N261" s="5" t="str">
        <f aca="false">IF(M261="","",IF(B261&gt;0,U261,CONCATENATE("[",IF(M261="","",CONCATENATE("Al",IF(C261+(D261*(1+(C261*3)))&gt;1,VALUE(C261+(D261*(1+(C261*3)))),""),CONCATENATE(IF((E261*(1+(C261*3)))+(C261*H261)&gt;0," O",""),IF((E261*(1+(C261*3)))+(C261*H261)&gt;1,VALUE((E261*(1+(C261*3)))+(C261*H261)),"")),IF(F261=0,"",CONCATENATE("(OH)",IF((F261*(1+(C261*3)))+(C261*(4-H261))&gt;1,VALUE((F261*(1+(C261*3)))+(C261*(4-H261))),""))),IF(G261=0,"",CONCATENATE("(OH2)",IF(G261&gt;1,VALUE(G261),""))))),"]",IF(M261="","",IF(J261&gt;1,(CONCATENATE(VALUE(J261),"+")),"+")))))</f>
        <v/>
      </c>
      <c r="O261" s="5" t="str">
        <f aca="false">IF(B261&gt;0,"",IF(C261=0,CONCATENATE("[",CONCATENATE("Al",IF(D261&gt;1,VALUE(D261),""),IF(E261=0,"",CONCATENATE(" O",IF(E261&gt;1,VALUE(E261),""))),IF(F261=0,"",CONCATENATE("(OH)",IF(F261&gt;1,VALUE(F261),""))),IF(G261=0,"",CONCATENATE("(OH2)",IF(G261&gt;1,VALUE(G261),"")))),"]",IF(J261&gt;1,(CONCATENATE(VALUE(J261),"+")),"+")),CONCATENATE("[",S261,IF(P261&gt;1,VALUE(P261),""),IF((D261*3)&gt;((E261*2)+F261),"+","")," ]",VALUE(4)," ",T261,IF(H261&gt;0,VALUE(H261+1),""),"-"," ")))</f>
        <v>[[Al3 O(OH)5(OH2)7]2+ ]4 [Al(OH)4]- </v>
      </c>
      <c r="P261" s="5" t="n">
        <f aca="false">IF(C261&lt;1,"",(IF((3*D261)-(2*E261)-F261&gt;0, (3*D261)-(2*E261)-F261, 0)))</f>
        <v>2</v>
      </c>
      <c r="Q261" s="5" t="n">
        <f aca="false">IF(C261&lt;1,"",(27*D261)+(16*(E261+F261+G261))+(F261+(G261*2)))</f>
        <v>308</v>
      </c>
      <c r="R261" s="5" t="n">
        <f aca="false">IF(C261&lt;1,"",27+(16*(H261+(4-H261)))+(4-H261))</f>
        <v>95</v>
      </c>
      <c r="S261" s="5" t="str">
        <f aca="false">CONCATENATE("[",CONCATENATE("Al",IF(D261&gt;1,VALUE(D261),""),IF(E261=0,"",CONCATENATE(" O",IF(E261&gt;1,VALUE(E261),""))),IF(F261=0,"",CONCATENATE("(OH)",IF(F261&gt;1,VALUE(F261),""))),IF(G261=0,"",CONCATENATE("(OH2)",IF(G261&gt;1,VALUE(G261),"")))),"]")</f>
        <v>[Al3 O(OH)5(OH2)7]</v>
      </c>
      <c r="T261" s="5" t="str">
        <f aca="false">CONCATENATE("[",CONCATENATE("Al",IF(H261=0,"",CONCATENATE("O",IF(H261&gt;1,VALUE(H261),""))),CONCATENATE(IF((4-H261)&gt;0,"(OH)",""),IF((4-H261)&gt;1,VALUE(4-H261),""))),"]")</f>
        <v>[Al(OH)4]</v>
      </c>
      <c r="U261" s="5" t="str">
        <f aca="false">IF(B261&gt;0,IF(M261="","",CONCATENATE("[",IF(M261="","",CONCATENATE("Al",IF(D261&gt;1,VALUE(D261),""),IF(E261=0,"",CONCATENATE(" O",IF(E261&gt;1,VALUE(E261),""))),IF(F261=0,"",CONCATENATE("(OH)",IF(F261&gt;1,VALUE(F261),""))),IF(G261=0,"",CONCATENATE("(OH2)",IF(G261&gt;1,VALUE(G261),""))))),"]",IF(M261="","",IF(J261&gt;1,(CONCATENATE(VALUE(J261),"+")),"+")))),"")</f>
        <v/>
      </c>
    </row>
    <row r="262" s="4" customFormat="true" ht="14.05" hidden="false" customHeight="false" outlineLevel="0" collapsed="false">
      <c r="A262" s="3" t="n">
        <v>6</v>
      </c>
      <c r="B262" s="5" t="n">
        <v>0</v>
      </c>
      <c r="C262" s="5" t="n">
        <v>1</v>
      </c>
      <c r="D262" s="3" t="n">
        <v>3</v>
      </c>
      <c r="E262" s="3" t="n">
        <v>2</v>
      </c>
      <c r="F262" s="5" t="n">
        <v>2</v>
      </c>
      <c r="G262" s="5" t="n">
        <v>9</v>
      </c>
      <c r="H262" s="5" t="n">
        <v>4</v>
      </c>
      <c r="I262" s="5" t="n">
        <v>1327</v>
      </c>
      <c r="J262" s="5" t="n">
        <v>7</v>
      </c>
      <c r="K262" s="6" t="n">
        <v>189.571428571429</v>
      </c>
      <c r="L262" s="7" t="n">
        <v>189.571428571429</v>
      </c>
      <c r="M262" s="5" t="str">
        <f aca="false">IF(K262="no cation","",IF(L262="","non-candidate",IF(J262&gt;1,"","Y")))</f>
        <v/>
      </c>
      <c r="N262" s="5" t="str">
        <f aca="false">IF(M262="","",IF(B262&gt;0,U262,CONCATENATE("[",IF(M262="","",CONCATENATE("Al",IF(C262+(D262*(1+(C262*3)))&gt;1,VALUE(C262+(D262*(1+(C262*3)))),""),CONCATENATE(IF((E262*(1+(C262*3)))+(C262*H262)&gt;0," O",""),IF((E262*(1+(C262*3)))+(C262*H262)&gt;1,VALUE((E262*(1+(C262*3)))+(C262*H262)),"")),IF(F262=0,"",CONCATENATE("(OH)",IF((F262*(1+(C262*3)))+(C262*(4-H262))&gt;1,VALUE((F262*(1+(C262*3)))+(C262*(4-H262))),""))),IF(G262=0,"",CONCATENATE("(OH2)",IF(G262&gt;1,VALUE(G262),""))))),"]",IF(M262="","",IF(J262&gt;1,(CONCATENATE(VALUE(J262),"+")),"+")))))</f>
        <v/>
      </c>
      <c r="O262" s="5" t="str">
        <f aca="false">IF(B262&gt;0,"",IF(C262=0,CONCATENATE("[",CONCATENATE("Al",IF(D262&gt;1,VALUE(D262),""),IF(E262=0,"",CONCATENATE(" O",IF(E262&gt;1,VALUE(E262),""))),IF(F262=0,"",CONCATENATE("(OH)",IF(F262&gt;1,VALUE(F262),""))),IF(G262=0,"",CONCATENATE("(OH2)",IF(G262&gt;1,VALUE(G262),"")))),"]",IF(J262&gt;1,(CONCATENATE(VALUE(J262),"+")),"+")),CONCATENATE("[",S262,IF(P262&gt;1,VALUE(P262),""),IF((D262*3)&gt;((E262*2)+F262),"+","")," ]",VALUE(4)," ",T262,IF(H262&gt;0,VALUE(H262+1),""),"-"," ")))</f>
        <v>[[Al3 O2(OH)2(OH2)9]3+ ]4 [AlO4]5- </v>
      </c>
      <c r="P262" s="5" t="n">
        <f aca="false">IF(C262&lt;1,"",(IF((3*D262)-(2*E262)-F262&gt;0, (3*D262)-(2*E262)-F262, 0)))</f>
        <v>3</v>
      </c>
      <c r="Q262" s="5" t="n">
        <f aca="false">IF(C262&lt;1,"",(27*D262)+(16*(E262+F262+G262))+(F262+(G262*2)))</f>
        <v>309</v>
      </c>
      <c r="R262" s="5" t="n">
        <f aca="false">IF(C262&lt;1,"",27+(16*(H262+(4-H262)))+(4-H262))</f>
        <v>91</v>
      </c>
      <c r="S262" s="5" t="str">
        <f aca="false">CONCATENATE("[",CONCATENATE("Al",IF(D262&gt;1,VALUE(D262),""),IF(E262=0,"",CONCATENATE(" O",IF(E262&gt;1,VALUE(E262),""))),IF(F262=0,"",CONCATENATE("(OH)",IF(F262&gt;1,VALUE(F262),""))),IF(G262=0,"",CONCATENATE("(OH2)",IF(G262&gt;1,VALUE(G262),"")))),"]")</f>
        <v>[Al3 O2(OH)2(OH2)9]</v>
      </c>
      <c r="T262" s="5" t="str">
        <f aca="false">CONCATENATE("[",CONCATENATE("Al",IF(H262=0,"",CONCATENATE("O",IF(H262&gt;1,VALUE(H262),""))),CONCATENATE(IF((4-H262)&gt;0,"(OH)",""),IF((4-H262)&gt;1,VALUE(4-H262),""))),"]")</f>
        <v>[AlO4]</v>
      </c>
      <c r="U262" s="5" t="str">
        <f aca="false">IF(B262&gt;0,IF(M262="","",CONCATENATE("[",IF(M262="","",CONCATENATE("Al",IF(D262&gt;1,VALUE(D262),""),IF(E262=0,"",CONCATENATE(" O",IF(E262&gt;1,VALUE(E262),""))),IF(F262=0,"",CONCATENATE("(OH)",IF(F262&gt;1,VALUE(F262),""))),IF(G262=0,"",CONCATENATE("(OH2)",IF(G262&gt;1,VALUE(G262),""))))),"]",IF(M262="","",IF(J262&gt;1,(CONCATENATE(VALUE(J262),"+")),"+")))),"")</f>
        <v/>
      </c>
    </row>
    <row r="263" s="4" customFormat="true" ht="14.05" hidden="false" customHeight="false" outlineLevel="0" collapsed="false">
      <c r="A263" s="5" t="n">
        <v>6</v>
      </c>
      <c r="B263" s="5" t="n">
        <v>0</v>
      </c>
      <c r="C263" s="5" t="n">
        <v>1</v>
      </c>
      <c r="D263" s="5" t="n">
        <v>3</v>
      </c>
      <c r="E263" s="5" t="n">
        <v>2</v>
      </c>
      <c r="F263" s="5" t="n">
        <v>3</v>
      </c>
      <c r="G263" s="5" t="n">
        <v>8</v>
      </c>
      <c r="H263" s="5" t="n">
        <v>0</v>
      </c>
      <c r="I263" s="5" t="n">
        <v>1327</v>
      </c>
      <c r="J263" s="5" t="n">
        <v>7</v>
      </c>
      <c r="K263" s="6" t="n">
        <v>189.571428571429</v>
      </c>
      <c r="L263" s="7" t="n">
        <v>189.571428571429</v>
      </c>
      <c r="M263" s="5" t="str">
        <f aca="false">IF(K263="no cation","",IF(L263="","non-candidate",IF(J263&gt;1,"","Y")))</f>
        <v/>
      </c>
      <c r="N263" s="5" t="str">
        <f aca="false">IF(M263="","",IF(B263&gt;0,U263,CONCATENATE("[",IF(M263="","",CONCATENATE("Al",IF(C263+(D263*(1+(C263*3)))&gt;1,VALUE(C263+(D263*(1+(C263*3)))),""),CONCATENATE(IF((E263*(1+(C263*3)))+(C263*H263)&gt;0," O",""),IF((E263*(1+(C263*3)))+(C263*H263)&gt;1,VALUE((E263*(1+(C263*3)))+(C263*H263)),"")),IF(F263=0,"",CONCATENATE("(OH)",IF((F263*(1+(C263*3)))+(C263*(4-H263))&gt;1,VALUE((F263*(1+(C263*3)))+(C263*(4-H263))),""))),IF(G263=0,"",CONCATENATE("(OH2)",IF(G263&gt;1,VALUE(G263),""))))),"]",IF(M263="","",IF(J263&gt;1,(CONCATENATE(VALUE(J263),"+")),"+")))))</f>
        <v/>
      </c>
      <c r="O263" s="5" t="str">
        <f aca="false">IF(B263&gt;0,"",IF(C263=0,CONCATENATE("[",CONCATENATE("Al",IF(D263&gt;1,VALUE(D263),""),IF(E263=0,"",CONCATENATE(" O",IF(E263&gt;1,VALUE(E263),""))),IF(F263=0,"",CONCATENATE("(OH)",IF(F263&gt;1,VALUE(F263),""))),IF(G263=0,"",CONCATENATE("(OH2)",IF(G263&gt;1,VALUE(G263),"")))),"]",IF(J263&gt;1,(CONCATENATE(VALUE(J263),"+")),"+")),CONCATENATE("[",S263,IF(P263&gt;1,VALUE(P263),""),IF((D263*3)&gt;((E263*2)+F263),"+","")," ]",VALUE(4)," ",T263,IF(H263&gt;0,VALUE(H263+1),""),"-"," ")))</f>
        <v>[[Al3 O2(OH)3(OH2)8]2+ ]4 [Al(OH)4]- </v>
      </c>
      <c r="P263" s="5" t="n">
        <f aca="false">IF(C263&lt;1,"",(IF((3*D263)-(2*E263)-F263&gt;0, (3*D263)-(2*E263)-F263, 0)))</f>
        <v>2</v>
      </c>
      <c r="Q263" s="5" t="n">
        <f aca="false">IF(C263&lt;1,"",(27*D263)+(16*(E263+F263+G263))+(F263+(G263*2)))</f>
        <v>308</v>
      </c>
      <c r="R263" s="5" t="n">
        <f aca="false">IF(C263&lt;1,"",27+(16*(H263+(4-H263)))+(4-H263))</f>
        <v>95</v>
      </c>
      <c r="S263" s="5" t="str">
        <f aca="false">CONCATENATE("[",CONCATENATE("Al",IF(D263&gt;1,VALUE(D263),""),IF(E263=0,"",CONCATENATE(" O",IF(E263&gt;1,VALUE(E263),""))),IF(F263=0,"",CONCATENATE("(OH)",IF(F263&gt;1,VALUE(F263),""))),IF(G263=0,"",CONCATENATE("(OH2)",IF(G263&gt;1,VALUE(G263),"")))),"]")</f>
        <v>[Al3 O2(OH)3(OH2)8]</v>
      </c>
      <c r="T263" s="5" t="str">
        <f aca="false">CONCATENATE("[",CONCATENATE("Al",IF(H263=0,"",CONCATENATE("O",IF(H263&gt;1,VALUE(H263),""))),CONCATENATE(IF((4-H263)&gt;0,"(OH)",""),IF((4-H263)&gt;1,VALUE(4-H263),""))),"]")</f>
        <v>[Al(OH)4]</v>
      </c>
      <c r="U263" s="5" t="str">
        <f aca="false">IF(B263&gt;0,IF(M263="","",CONCATENATE("[",IF(M263="","",CONCATENATE("Al",IF(D263&gt;1,VALUE(D263),""),IF(E263=0,"",CONCATENATE(" O",IF(E263&gt;1,VALUE(E263),""))),IF(F263=0,"",CONCATENATE("(OH)",IF(F263&gt;1,VALUE(F263),""))),IF(G263=0,"",CONCATENATE("(OH2)",IF(G263&gt;1,VALUE(G263),""))))),"]",IF(M263="","",IF(J263&gt;1,(CONCATENATE(VALUE(J263),"+")),"+")))),"")</f>
        <v/>
      </c>
    </row>
    <row r="264" s="4" customFormat="true" ht="14.05" hidden="false" customHeight="false" outlineLevel="0" collapsed="false">
      <c r="A264" s="5" t="n">
        <v>6</v>
      </c>
      <c r="B264" s="5" t="n">
        <v>0</v>
      </c>
      <c r="C264" s="5" t="n">
        <v>1</v>
      </c>
      <c r="D264" s="5" t="n">
        <v>3</v>
      </c>
      <c r="E264" s="5" t="n">
        <v>3</v>
      </c>
      <c r="F264" s="5" t="n">
        <v>0</v>
      </c>
      <c r="G264" s="5" t="n">
        <v>10</v>
      </c>
      <c r="H264" s="5" t="n">
        <v>4</v>
      </c>
      <c r="I264" s="5" t="n">
        <v>1327</v>
      </c>
      <c r="J264" s="5" t="n">
        <v>7</v>
      </c>
      <c r="K264" s="6" t="n">
        <v>189.571428571429</v>
      </c>
      <c r="L264" s="7" t="n">
        <v>189.571428571429</v>
      </c>
      <c r="M264" s="5" t="str">
        <f aca="false">IF(K264="no cation","",IF(L264="","non-candidate",IF(J264&gt;1,"","Y")))</f>
        <v/>
      </c>
      <c r="N264" s="5" t="str">
        <f aca="false">IF(M264="","",IF(B264&gt;0,U264,CONCATENATE("[",IF(M264="","",CONCATENATE("Al",IF(C264+(D264*(1+(C264*3)))&gt;1,VALUE(C264+(D264*(1+(C264*3)))),""),CONCATENATE(IF((E264*(1+(C264*3)))+(C264*H264)&gt;0," O",""),IF((E264*(1+(C264*3)))+(C264*H264)&gt;1,VALUE((E264*(1+(C264*3)))+(C264*H264)),"")),IF(F264=0,"",CONCATENATE("(OH)",IF((F264*(1+(C264*3)))+(C264*(4-H264))&gt;1,VALUE((F264*(1+(C264*3)))+(C264*(4-H264))),""))),IF(G264=0,"",CONCATENATE("(OH2)",IF(G264&gt;1,VALUE(G264),""))))),"]",IF(M264="","",IF(J264&gt;1,(CONCATENATE(VALUE(J264),"+")),"+")))))</f>
        <v/>
      </c>
      <c r="O264" s="5" t="str">
        <f aca="false">IF(B264&gt;0,"",IF(C264=0,CONCATENATE("[",CONCATENATE("Al",IF(D264&gt;1,VALUE(D264),""),IF(E264=0,"",CONCATENATE(" O",IF(E264&gt;1,VALUE(E264),""))),IF(F264=0,"",CONCATENATE("(OH)",IF(F264&gt;1,VALUE(F264),""))),IF(G264=0,"",CONCATENATE("(OH2)",IF(G264&gt;1,VALUE(G264),"")))),"]",IF(J264&gt;1,(CONCATENATE(VALUE(J264),"+")),"+")),CONCATENATE("[",S264,IF(P264&gt;1,VALUE(P264),""),IF((D264*3)&gt;((E264*2)+F264),"+","")," ]",VALUE(4)," ",T264,IF(H264&gt;0,VALUE(H264+1),""),"-"," ")))</f>
        <v>[[Al3 O3(OH2)10]3+ ]4 [AlO4]5- </v>
      </c>
      <c r="P264" s="5" t="n">
        <f aca="false">IF(C264&lt;1,"",(IF((3*D264)-(2*E264)-F264&gt;0, (3*D264)-(2*E264)-F264, 0)))</f>
        <v>3</v>
      </c>
      <c r="Q264" s="5" t="n">
        <f aca="false">IF(C264&lt;1,"",(27*D264)+(16*(E264+F264+G264))+(F264+(G264*2)))</f>
        <v>309</v>
      </c>
      <c r="R264" s="5" t="n">
        <f aca="false">IF(C264&lt;1,"",27+(16*(H264+(4-H264)))+(4-H264))</f>
        <v>91</v>
      </c>
      <c r="S264" s="5" t="str">
        <f aca="false">CONCATENATE("[",CONCATENATE("Al",IF(D264&gt;1,VALUE(D264),""),IF(E264=0,"",CONCATENATE(" O",IF(E264&gt;1,VALUE(E264),""))),IF(F264=0,"",CONCATENATE("(OH)",IF(F264&gt;1,VALUE(F264),""))),IF(G264=0,"",CONCATENATE("(OH2)",IF(G264&gt;1,VALUE(G264),"")))),"]")</f>
        <v>[Al3 O3(OH2)10]</v>
      </c>
      <c r="T264" s="5" t="str">
        <f aca="false">CONCATENATE("[",CONCATENATE("Al",IF(H264=0,"",CONCATENATE("O",IF(H264&gt;1,VALUE(H264),""))),CONCATENATE(IF((4-H264)&gt;0,"(OH)",""),IF((4-H264)&gt;1,VALUE(4-H264),""))),"]")</f>
        <v>[AlO4]</v>
      </c>
      <c r="U264" s="5" t="str">
        <f aca="false">IF(B264&gt;0,IF(M264="","",CONCATENATE("[",IF(M264="","",CONCATENATE("Al",IF(D264&gt;1,VALUE(D264),""),IF(E264=0,"",CONCATENATE(" O",IF(E264&gt;1,VALUE(E264),""))),IF(F264=0,"",CONCATENATE("(OH)",IF(F264&gt;1,VALUE(F264),""))),IF(G264=0,"",CONCATENATE("(OH2)",IF(G264&gt;1,VALUE(G264),""))))),"]",IF(M264="","",IF(J264&gt;1,(CONCATENATE(VALUE(J264),"+")),"+")))),"")</f>
        <v/>
      </c>
    </row>
    <row r="265" s="4" customFormat="true" ht="14.05" hidden="false" customHeight="false" outlineLevel="0" collapsed="false">
      <c r="A265" s="5" t="n">
        <v>6</v>
      </c>
      <c r="B265" s="5" t="n">
        <v>0</v>
      </c>
      <c r="C265" s="5" t="n">
        <v>1</v>
      </c>
      <c r="D265" s="5" t="n">
        <v>3</v>
      </c>
      <c r="E265" s="5" t="n">
        <v>3</v>
      </c>
      <c r="F265" s="5" t="n">
        <v>1</v>
      </c>
      <c r="G265" s="5" t="n">
        <v>9</v>
      </c>
      <c r="H265" s="5" t="n">
        <v>0</v>
      </c>
      <c r="I265" s="5" t="n">
        <v>1327</v>
      </c>
      <c r="J265" s="5" t="n">
        <v>7</v>
      </c>
      <c r="K265" s="6" t="n">
        <v>189.571428571429</v>
      </c>
      <c r="L265" s="7" t="n">
        <v>189.571428571429</v>
      </c>
      <c r="M265" s="5" t="str">
        <f aca="false">IF(K265="no cation","",IF(L265="","non-candidate",IF(J265&gt;1,"","Y")))</f>
        <v/>
      </c>
      <c r="N265" s="5" t="str">
        <f aca="false">IF(M265="","",IF(B265&gt;0,U265,CONCATENATE("[",IF(M265="","",CONCATENATE("Al",IF(C265+(D265*(1+(C265*3)))&gt;1,VALUE(C265+(D265*(1+(C265*3)))),""),CONCATENATE(IF((E265*(1+(C265*3)))+(C265*H265)&gt;0," O",""),IF((E265*(1+(C265*3)))+(C265*H265)&gt;1,VALUE((E265*(1+(C265*3)))+(C265*H265)),"")),IF(F265=0,"",CONCATENATE("(OH)",IF((F265*(1+(C265*3)))+(C265*(4-H265))&gt;1,VALUE((F265*(1+(C265*3)))+(C265*(4-H265))),""))),IF(G265=0,"",CONCATENATE("(OH2)",IF(G265&gt;1,VALUE(G265),""))))),"]",IF(M265="","",IF(J265&gt;1,(CONCATENATE(VALUE(J265),"+")),"+")))))</f>
        <v/>
      </c>
      <c r="O265" s="5" t="str">
        <f aca="false">IF(B265&gt;0,"",IF(C265=0,CONCATENATE("[",CONCATENATE("Al",IF(D265&gt;1,VALUE(D265),""),IF(E265=0,"",CONCATENATE(" O",IF(E265&gt;1,VALUE(E265),""))),IF(F265=0,"",CONCATENATE("(OH)",IF(F265&gt;1,VALUE(F265),""))),IF(G265=0,"",CONCATENATE("(OH2)",IF(G265&gt;1,VALUE(G265),"")))),"]",IF(J265&gt;1,(CONCATENATE(VALUE(J265),"+")),"+")),CONCATENATE("[",S265,IF(P265&gt;1,VALUE(P265),""),IF((D265*3)&gt;((E265*2)+F265),"+","")," ]",VALUE(4)," ",T265,IF(H265&gt;0,VALUE(H265+1),""),"-"," ")))</f>
        <v>[[Al3 O3(OH)(OH2)9]2+ ]4 [Al(OH)4]- </v>
      </c>
      <c r="P265" s="5" t="n">
        <f aca="false">IF(C265&lt;1,"",(IF((3*D265)-(2*E265)-F265&gt;0, (3*D265)-(2*E265)-F265, 0)))</f>
        <v>2</v>
      </c>
      <c r="Q265" s="5" t="n">
        <f aca="false">IF(C265&lt;1,"",(27*D265)+(16*(E265+F265+G265))+(F265+(G265*2)))</f>
        <v>308</v>
      </c>
      <c r="R265" s="5" t="n">
        <f aca="false">IF(C265&lt;1,"",27+(16*(H265+(4-H265)))+(4-H265))</f>
        <v>95</v>
      </c>
      <c r="S265" s="5" t="str">
        <f aca="false">CONCATENATE("[",CONCATENATE("Al",IF(D265&gt;1,VALUE(D265),""),IF(E265=0,"",CONCATENATE(" O",IF(E265&gt;1,VALUE(E265),""))),IF(F265=0,"",CONCATENATE("(OH)",IF(F265&gt;1,VALUE(F265),""))),IF(G265=0,"",CONCATENATE("(OH2)",IF(G265&gt;1,VALUE(G265),"")))),"]")</f>
        <v>[Al3 O3(OH)(OH2)9]</v>
      </c>
      <c r="T265" s="5" t="str">
        <f aca="false">CONCATENATE("[",CONCATENATE("Al",IF(H265=0,"",CONCATENATE("O",IF(H265&gt;1,VALUE(H265),""))),CONCATENATE(IF((4-H265)&gt;0,"(OH)",""),IF((4-H265)&gt;1,VALUE(4-H265),""))),"]")</f>
        <v>[Al(OH)4]</v>
      </c>
      <c r="U265" s="5" t="str">
        <f aca="false">IF(B265&gt;0,IF(M265="","",CONCATENATE("[",IF(M265="","",CONCATENATE("Al",IF(D265&gt;1,VALUE(D265),""),IF(E265=0,"",CONCATENATE(" O",IF(E265&gt;1,VALUE(E265),""))),IF(F265=0,"",CONCATENATE("(OH)",IF(F265&gt;1,VALUE(F265),""))),IF(G265=0,"",CONCATENATE("(OH2)",IF(G265&gt;1,VALUE(G265),""))))),"]",IF(M265="","",IF(J265&gt;1,(CONCATENATE(VALUE(J265),"+")),"+")))),"")</f>
        <v/>
      </c>
    </row>
    <row r="266" s="4" customFormat="true" ht="14.05" hidden="false" customHeight="false" outlineLevel="0" collapsed="false">
      <c r="A266" s="5" t="n">
        <v>4</v>
      </c>
      <c r="B266" s="5" t="n">
        <v>0</v>
      </c>
      <c r="C266" s="5" t="n">
        <v>0</v>
      </c>
      <c r="D266" s="5" t="n">
        <v>6</v>
      </c>
      <c r="E266" s="5" t="n">
        <v>2</v>
      </c>
      <c r="F266" s="5" t="n">
        <v>12</v>
      </c>
      <c r="G266" s="5" t="n">
        <v>0</v>
      </c>
      <c r="H266" s="5" t="n">
        <v>0</v>
      </c>
      <c r="I266" s="5" t="n">
        <v>398</v>
      </c>
      <c r="J266" s="5" t="n">
        <v>2</v>
      </c>
      <c r="K266" s="6" t="n">
        <v>199</v>
      </c>
      <c r="L266" s="7" t="n">
        <v>199</v>
      </c>
      <c r="M266" s="5" t="str">
        <f aca="false">IF(K266="no cation","",IF(L266="","non-candidate",IF(J266&gt;1,"","Y")))</f>
        <v/>
      </c>
      <c r="N266" s="5" t="str">
        <f aca="false">IF(M266="","",IF(B266&gt;0,U266,CONCATENATE("[",IF(M266="","",CONCATENATE("Al",IF(C266+(D266*(1+(C266*3)))&gt;1,VALUE(C266+(D266*(1+(C266*3)))),""),CONCATENATE(IF((E266*(1+(C266*3)))+(C266*H266)&gt;0," O",""),IF((E266*(1+(C266*3)))+(C266*H266)&gt;1,VALUE((E266*(1+(C266*3)))+(C266*H266)),"")),IF(F266=0,"",CONCATENATE("(OH)",IF((F266*(1+(C266*3)))+(C266*(4-H266))&gt;1,VALUE((F266*(1+(C266*3)))+(C266*(4-H266))),""))),IF(G266=0,"",CONCATENATE("(OH2)",IF(G266&gt;1,VALUE(G266),""))))),"]",IF(M266="","",IF(J266&gt;1,(CONCATENATE(VALUE(J266),"+")),"+")))))</f>
        <v/>
      </c>
      <c r="O266" s="5" t="str">
        <f aca="false">IF(B266&gt;0,"",IF(C266=0,CONCATENATE("[",CONCATENATE("Al",IF(D266&gt;1,VALUE(D266),""),IF(E266=0,"",CONCATENATE(" O",IF(E266&gt;1,VALUE(E266),""))),IF(F266=0,"",CONCATENATE("(OH)",IF(F266&gt;1,VALUE(F266),""))),IF(G266=0,"",CONCATENATE("(OH2)",IF(G266&gt;1,VALUE(G266),"")))),"]",IF(J266&gt;1,(CONCATENATE(VALUE(J266),"+")),"+")),CONCATENATE("[",S266,IF(P266&gt;1,VALUE(P266),""),IF((D266*3)&gt;((E266*2)+F266),"+","")," ]",VALUE(4)," ",T266,IF(H266&gt;0,VALUE(H266+1),""),"-"," ")))</f>
        <v>[Al6 O2(OH)12]2+</v>
      </c>
      <c r="P266" s="5" t="str">
        <f aca="false">IF(C266&lt;1,"",(IF((3*D266)-(2*E266)-F266&gt;0, (3*D266)-(2*E266)-F266, 0)))</f>
        <v/>
      </c>
      <c r="Q266" s="5" t="str">
        <f aca="false">IF(C266&lt;1,"",(27*D266)+(16*(E266+F266+G266))+(F266+(G266*2)))</f>
        <v/>
      </c>
      <c r="R266" s="5" t="str">
        <f aca="false">IF(C266&lt;1,"",27+(16*(H266+(4-H266)))+(4-H266))</f>
        <v/>
      </c>
      <c r="S266" s="5" t="str">
        <f aca="false">CONCATENATE("[",CONCATENATE("Al",IF(D266&gt;1,VALUE(D266),""),IF(E266=0,"",CONCATENATE(" O",IF(E266&gt;1,VALUE(E266),""))),IF(F266=0,"",CONCATENATE("(OH)",IF(F266&gt;1,VALUE(F266),""))),IF(G266=0,"",CONCATENATE("(OH2)",IF(G266&gt;1,VALUE(G266),"")))),"]")</f>
        <v>[Al6 O2(OH)12]</v>
      </c>
      <c r="T266" s="5" t="str">
        <f aca="false">CONCATENATE("[",CONCATENATE("Al",IF(H266=0,"",CONCATENATE("O",IF(H266&gt;1,VALUE(H266),""))),CONCATENATE(IF((4-H266)&gt;0,"(OH)",""),IF((4-H266)&gt;1,VALUE(4-H266),""))),"]")</f>
        <v>[Al(OH)4]</v>
      </c>
      <c r="U266" s="5" t="str">
        <f aca="false">IF(B266&gt;0,IF(M266="","",CONCATENATE("[",IF(M266="","",CONCATENATE("Al",IF(D266&gt;1,VALUE(D266),""),IF(E266=0,"",CONCATENATE(" O",IF(E266&gt;1,VALUE(E266),""))),IF(F266=0,"",CONCATENATE("(OH)",IF(F266&gt;1,VALUE(F266),""))),IF(G266=0,"",CONCATENATE("(OH2)",IF(G266&gt;1,VALUE(G266),""))))),"]",IF(M266="","",IF(J266&gt;1,(CONCATENATE(VALUE(J266),"+")),"+")))),"")</f>
        <v/>
      </c>
    </row>
    <row r="267" s="4" customFormat="true" ht="14.05" hidden="false" customHeight="false" outlineLevel="0" collapsed="false">
      <c r="A267" s="5" t="n">
        <v>4</v>
      </c>
      <c r="B267" s="5" t="n">
        <v>0</v>
      </c>
      <c r="C267" s="5" t="n">
        <v>0</v>
      </c>
      <c r="D267" s="5" t="n">
        <v>6</v>
      </c>
      <c r="E267" s="5" t="n">
        <v>4</v>
      </c>
      <c r="F267" s="5" t="n">
        <v>8</v>
      </c>
      <c r="G267" s="5" t="n">
        <v>2</v>
      </c>
      <c r="H267" s="5" t="n">
        <v>0</v>
      </c>
      <c r="I267" s="5" t="n">
        <v>398</v>
      </c>
      <c r="J267" s="5" t="n">
        <v>2</v>
      </c>
      <c r="K267" s="6" t="n">
        <v>199</v>
      </c>
      <c r="L267" s="7" t="n">
        <v>199</v>
      </c>
      <c r="M267" s="5" t="str">
        <f aca="false">IF(K267="no cation","",IF(L267="","non-candidate",IF(J267&gt;1,"","Y")))</f>
        <v/>
      </c>
      <c r="N267" s="5" t="str">
        <f aca="false">IF(M267="","",IF(B267&gt;0,U267,CONCATENATE("[",IF(M267="","",CONCATENATE("Al",IF(C267+(D267*(1+(C267*3)))&gt;1,VALUE(C267+(D267*(1+(C267*3)))),""),CONCATENATE(IF((E267*(1+(C267*3)))+(C267*H267)&gt;0," O",""),IF((E267*(1+(C267*3)))+(C267*H267)&gt;1,VALUE((E267*(1+(C267*3)))+(C267*H267)),"")),IF(F267=0,"",CONCATENATE("(OH)",IF((F267*(1+(C267*3)))+(C267*(4-H267))&gt;1,VALUE((F267*(1+(C267*3)))+(C267*(4-H267))),""))),IF(G267=0,"",CONCATENATE("(OH2)",IF(G267&gt;1,VALUE(G267),""))))),"]",IF(M267="","",IF(J267&gt;1,(CONCATENATE(VALUE(J267),"+")),"+")))))</f>
        <v/>
      </c>
      <c r="O267" s="5" t="str">
        <f aca="false">IF(B267&gt;0,"",IF(C267=0,CONCATENATE("[",CONCATENATE("Al",IF(D267&gt;1,VALUE(D267),""),IF(E267=0,"",CONCATENATE(" O",IF(E267&gt;1,VALUE(E267),""))),IF(F267=0,"",CONCATENATE("(OH)",IF(F267&gt;1,VALUE(F267),""))),IF(G267=0,"",CONCATENATE("(OH2)",IF(G267&gt;1,VALUE(G267),"")))),"]",IF(J267&gt;1,(CONCATENATE(VALUE(J267),"+")),"+")),CONCATENATE("[",S267,IF(P267&gt;1,VALUE(P267),""),IF((D267*3)&gt;((E267*2)+F267),"+","")," ]",VALUE(4)," ",T267,IF(H267&gt;0,VALUE(H267+1),""),"-"," ")))</f>
        <v>[Al6 O4(OH)8(OH2)2]2+</v>
      </c>
      <c r="P267" s="5" t="str">
        <f aca="false">IF(C267&lt;1,"",(IF((3*D267)-(2*E267)-F267&gt;0, (3*D267)-(2*E267)-F267, 0)))</f>
        <v/>
      </c>
      <c r="Q267" s="5" t="str">
        <f aca="false">IF(C267&lt;1,"",(27*D267)+(16*(E267+F267+G267))+(F267+(G267*2)))</f>
        <v/>
      </c>
      <c r="R267" s="5" t="str">
        <f aca="false">IF(C267&lt;1,"",27+(16*(H267+(4-H267)))+(4-H267))</f>
        <v/>
      </c>
      <c r="S267" s="5" t="str">
        <f aca="false">CONCATENATE("[",CONCATENATE("Al",IF(D267&gt;1,VALUE(D267),""),IF(E267=0,"",CONCATENATE(" O",IF(E267&gt;1,VALUE(E267),""))),IF(F267=0,"",CONCATENATE("(OH)",IF(F267&gt;1,VALUE(F267),""))),IF(G267=0,"",CONCATENATE("(OH2)",IF(G267&gt;1,VALUE(G267),"")))),"]")</f>
        <v>[Al6 O4(OH)8(OH2)2]</v>
      </c>
      <c r="T267" s="5" t="str">
        <f aca="false">CONCATENATE("[",CONCATENATE("Al",IF(H267=0,"",CONCATENATE("O",IF(H267&gt;1,VALUE(H267),""))),CONCATENATE(IF((4-H267)&gt;0,"(OH)",""),IF((4-H267)&gt;1,VALUE(4-H267),""))),"]")</f>
        <v>[Al(OH)4]</v>
      </c>
      <c r="U267" s="5" t="str">
        <f aca="false">IF(B267&gt;0,IF(M267="","",CONCATENATE("[",IF(M267="","",CONCATENATE("Al",IF(D267&gt;1,VALUE(D267),""),IF(E267=0,"",CONCATENATE(" O",IF(E267&gt;1,VALUE(E267),""))),IF(F267=0,"",CONCATENATE("(OH)",IF(F267&gt;1,VALUE(F267),""))),IF(G267=0,"",CONCATENATE("(OH2)",IF(G267&gt;1,VALUE(G267),""))))),"]",IF(M267="","",IF(J267&gt;1,(CONCATENATE(VALUE(J267),"+")),"+")))),"")</f>
        <v/>
      </c>
    </row>
    <row r="268" s="4" customFormat="true" ht="14.05" hidden="false" customHeight="false" outlineLevel="0" collapsed="false">
      <c r="A268" s="5" t="n">
        <v>4</v>
      </c>
      <c r="B268" s="5" t="n">
        <v>0</v>
      </c>
      <c r="C268" s="5" t="n">
        <v>0</v>
      </c>
      <c r="D268" s="5" t="n">
        <v>6</v>
      </c>
      <c r="E268" s="5" t="n">
        <v>6</v>
      </c>
      <c r="F268" s="5" t="n">
        <v>4</v>
      </c>
      <c r="G268" s="5" t="n">
        <v>4</v>
      </c>
      <c r="H268" s="5" t="n">
        <v>0</v>
      </c>
      <c r="I268" s="5" t="n">
        <v>398</v>
      </c>
      <c r="J268" s="5" t="n">
        <v>2</v>
      </c>
      <c r="K268" s="6" t="n">
        <v>199</v>
      </c>
      <c r="L268" s="7" t="n">
        <v>199</v>
      </c>
      <c r="M268" s="5" t="str">
        <f aca="false">IF(K268="no cation","",IF(L268="","non-candidate",IF(J268&gt;1,"","Y")))</f>
        <v/>
      </c>
      <c r="N268" s="5" t="str">
        <f aca="false">IF(M268="","",IF(B268&gt;0,U268,CONCATENATE("[",IF(M268="","",CONCATENATE("Al",IF(C268+(D268*(1+(C268*3)))&gt;1,VALUE(C268+(D268*(1+(C268*3)))),""),CONCATENATE(IF((E268*(1+(C268*3)))+(C268*H268)&gt;0," O",""),IF((E268*(1+(C268*3)))+(C268*H268)&gt;1,VALUE((E268*(1+(C268*3)))+(C268*H268)),"")),IF(F268=0,"",CONCATENATE("(OH)",IF((F268*(1+(C268*3)))+(C268*(4-H268))&gt;1,VALUE((F268*(1+(C268*3)))+(C268*(4-H268))),""))),IF(G268=0,"",CONCATENATE("(OH2)",IF(G268&gt;1,VALUE(G268),""))))),"]",IF(M268="","",IF(J268&gt;1,(CONCATENATE(VALUE(J268),"+")),"+")))))</f>
        <v/>
      </c>
      <c r="O268" s="5" t="str">
        <f aca="false">IF(B268&gt;0,"",IF(C268=0,CONCATENATE("[",CONCATENATE("Al",IF(D268&gt;1,VALUE(D268),""),IF(E268=0,"",CONCATENATE(" O",IF(E268&gt;1,VALUE(E268),""))),IF(F268=0,"",CONCATENATE("(OH)",IF(F268&gt;1,VALUE(F268),""))),IF(G268=0,"",CONCATENATE("(OH2)",IF(G268&gt;1,VALUE(G268),"")))),"]",IF(J268&gt;1,(CONCATENATE(VALUE(J268),"+")),"+")),CONCATENATE("[",S268,IF(P268&gt;1,VALUE(P268),""),IF((D268*3)&gt;((E268*2)+F268),"+","")," ]",VALUE(4)," ",T268,IF(H268&gt;0,VALUE(H268+1),""),"-"," ")))</f>
        <v>[Al6 O6(OH)4(OH2)4]2+</v>
      </c>
      <c r="P268" s="5" t="str">
        <f aca="false">IF(C268&lt;1,"",(IF((3*D268)-(2*E268)-F268&gt;0, (3*D268)-(2*E268)-F268, 0)))</f>
        <v/>
      </c>
      <c r="Q268" s="5" t="str">
        <f aca="false">IF(C268&lt;1,"",(27*D268)+(16*(E268+F268+G268))+(F268+(G268*2)))</f>
        <v/>
      </c>
      <c r="R268" s="5" t="str">
        <f aca="false">IF(C268&lt;1,"",27+(16*(H268+(4-H268)))+(4-H268))</f>
        <v/>
      </c>
      <c r="S268" s="5" t="str">
        <f aca="false">CONCATENATE("[",CONCATENATE("Al",IF(D268&gt;1,VALUE(D268),""),IF(E268=0,"",CONCATENATE(" O",IF(E268&gt;1,VALUE(E268),""))),IF(F268=0,"",CONCATENATE("(OH)",IF(F268&gt;1,VALUE(F268),""))),IF(G268=0,"",CONCATENATE("(OH2)",IF(G268&gt;1,VALUE(G268),"")))),"]")</f>
        <v>[Al6 O6(OH)4(OH2)4]</v>
      </c>
      <c r="T268" s="5" t="str">
        <f aca="false">CONCATENATE("[",CONCATENATE("Al",IF(H268=0,"",CONCATENATE("O",IF(H268&gt;1,VALUE(H268),""))),CONCATENATE(IF((4-H268)&gt;0,"(OH)",""),IF((4-H268)&gt;1,VALUE(4-H268),""))),"]")</f>
        <v>[Al(OH)4]</v>
      </c>
      <c r="U268" s="5" t="str">
        <f aca="false">IF(B268&gt;0,IF(M268="","",CONCATENATE("[",IF(M268="","",CONCATENATE("Al",IF(D268&gt;1,VALUE(D268),""),IF(E268=0,"",CONCATENATE(" O",IF(E268&gt;1,VALUE(E268),""))),IF(F268=0,"",CONCATENATE("(OH)",IF(F268&gt;1,VALUE(F268),""))),IF(G268=0,"",CONCATENATE("(OH2)",IF(G268&gt;1,VALUE(G268),""))))),"]",IF(M268="","",IF(J268&gt;1,(CONCATENATE(VALUE(J268),"+")),"+")))),"")</f>
        <v/>
      </c>
    </row>
    <row r="269" s="4" customFormat="true" ht="14.05" hidden="false" customHeight="false" outlineLevel="0" collapsed="false">
      <c r="A269" s="5" t="n">
        <v>4</v>
      </c>
      <c r="B269" s="5" t="n">
        <v>0</v>
      </c>
      <c r="C269" s="5" t="n">
        <v>0</v>
      </c>
      <c r="D269" s="5" t="n">
        <v>6</v>
      </c>
      <c r="E269" s="5" t="n">
        <v>8</v>
      </c>
      <c r="F269" s="5" t="n">
        <v>0</v>
      </c>
      <c r="G269" s="5" t="n">
        <v>6</v>
      </c>
      <c r="H269" s="5" t="n">
        <v>0</v>
      </c>
      <c r="I269" s="5" t="n">
        <v>398</v>
      </c>
      <c r="J269" s="5" t="n">
        <v>2</v>
      </c>
      <c r="K269" s="6" t="n">
        <v>199</v>
      </c>
      <c r="L269" s="7" t="n">
        <v>199</v>
      </c>
      <c r="M269" s="5" t="str">
        <f aca="false">IF(K269="no cation","",IF(L269="","non-candidate",IF(J269&gt;1,"","Y")))</f>
        <v/>
      </c>
      <c r="N269" s="5" t="str">
        <f aca="false">IF(M269="","",IF(B269&gt;0,U269,CONCATENATE("[",IF(M269="","",CONCATENATE("Al",IF(C269+(D269*(1+(C269*3)))&gt;1,VALUE(C269+(D269*(1+(C269*3)))),""),CONCATENATE(IF((E269*(1+(C269*3)))+(C269*H269)&gt;0," O",""),IF((E269*(1+(C269*3)))+(C269*H269)&gt;1,VALUE((E269*(1+(C269*3)))+(C269*H269)),"")),IF(F269=0,"",CONCATENATE("(OH)",IF((F269*(1+(C269*3)))+(C269*(4-H269))&gt;1,VALUE((F269*(1+(C269*3)))+(C269*(4-H269))),""))),IF(G269=0,"",CONCATENATE("(OH2)",IF(G269&gt;1,VALUE(G269),""))))),"]",IF(M269="","",IF(J269&gt;1,(CONCATENATE(VALUE(J269),"+")),"+")))))</f>
        <v/>
      </c>
      <c r="O269" s="5" t="str">
        <f aca="false">IF(B269&gt;0,"",IF(C269=0,CONCATENATE("[",CONCATENATE("Al",IF(D269&gt;1,VALUE(D269),""),IF(E269=0,"",CONCATENATE(" O",IF(E269&gt;1,VALUE(E269),""))),IF(F269=0,"",CONCATENATE("(OH)",IF(F269&gt;1,VALUE(F269),""))),IF(G269=0,"",CONCATENATE("(OH2)",IF(G269&gt;1,VALUE(G269),"")))),"]",IF(J269&gt;1,(CONCATENATE(VALUE(J269),"+")),"+")),CONCATENATE("[",S269,IF(P269&gt;1,VALUE(P269),""),IF((D269*3)&gt;((E269*2)+F269),"+","")," ]",VALUE(4)," ",T269,IF(H269&gt;0,VALUE(H269+1),""),"-"," ")))</f>
        <v>[Al6 O8(OH2)6]2+</v>
      </c>
      <c r="P269" s="5" t="str">
        <f aca="false">IF(C269&lt;1,"",(IF((3*D269)-(2*E269)-F269&gt;0, (3*D269)-(2*E269)-F269, 0)))</f>
        <v/>
      </c>
      <c r="Q269" s="5" t="str">
        <f aca="false">IF(C269&lt;1,"",(27*D269)+(16*(E269+F269+G269))+(F269+(G269*2)))</f>
        <v/>
      </c>
      <c r="R269" s="5" t="str">
        <f aca="false">IF(C269&lt;1,"",27+(16*(H269+(4-H269)))+(4-H269))</f>
        <v/>
      </c>
      <c r="S269" s="5" t="str">
        <f aca="false">CONCATENATE("[",CONCATENATE("Al",IF(D269&gt;1,VALUE(D269),""),IF(E269=0,"",CONCATENATE(" O",IF(E269&gt;1,VALUE(E269),""))),IF(F269=0,"",CONCATENATE("(OH)",IF(F269&gt;1,VALUE(F269),""))),IF(G269=0,"",CONCATENATE("(OH2)",IF(G269&gt;1,VALUE(G269),"")))),"]")</f>
        <v>[Al6 O8(OH2)6]</v>
      </c>
      <c r="T269" s="5" t="str">
        <f aca="false">CONCATENATE("[",CONCATENATE("Al",IF(H269=0,"",CONCATENATE("O",IF(H269&gt;1,VALUE(H269),""))),CONCATENATE(IF((4-H269)&gt;0,"(OH)",""),IF((4-H269)&gt;1,VALUE(4-H269),""))),"]")</f>
        <v>[Al(OH)4]</v>
      </c>
      <c r="U269" s="5" t="str">
        <f aca="false">IF(B269&gt;0,IF(M269="","",CONCATENATE("[",IF(M269="","",CONCATENATE("Al",IF(D269&gt;1,VALUE(D269),""),IF(E269=0,"",CONCATENATE(" O",IF(E269&gt;1,VALUE(E269),""))),IF(F269=0,"",CONCATENATE("(OH)",IF(F269&gt;1,VALUE(F269),""))),IF(G269=0,"",CONCATENATE("(OH2)",IF(G269&gt;1,VALUE(G269),""))))),"]",IF(M269="","",IF(J269&gt;1,(CONCATENATE(VALUE(J269),"+")),"+")))),"")</f>
        <v/>
      </c>
    </row>
    <row r="270" s="4" customFormat="true" ht="14.05" hidden="false" customHeight="false" outlineLevel="0" collapsed="false">
      <c r="A270" s="5" t="n">
        <v>6</v>
      </c>
      <c r="B270" s="5" t="n">
        <v>0</v>
      </c>
      <c r="C270" s="5" t="n">
        <v>0</v>
      </c>
      <c r="D270" s="5" t="n">
        <v>6</v>
      </c>
      <c r="E270" s="5" t="n">
        <v>0</v>
      </c>
      <c r="F270" s="5" t="n">
        <v>15</v>
      </c>
      <c r="G270" s="5" t="n">
        <v>11</v>
      </c>
      <c r="H270" s="5" t="n">
        <v>0</v>
      </c>
      <c r="I270" s="5" t="n">
        <v>615</v>
      </c>
      <c r="J270" s="5" t="n">
        <v>3</v>
      </c>
      <c r="K270" s="6" t="n">
        <v>205</v>
      </c>
      <c r="L270" s="7" t="n">
        <v>205</v>
      </c>
      <c r="M270" s="5" t="str">
        <f aca="false">IF(K270="no cation","",IF(L270="","non-candidate",IF(J270&gt;1,"","Y")))</f>
        <v/>
      </c>
      <c r="N270" s="5" t="str">
        <f aca="false">IF(M270="","",IF(B270&gt;0,U270,CONCATENATE("[",IF(M270="","",CONCATENATE("Al",IF(C270+(D270*(1+(C270*3)))&gt;1,VALUE(C270+(D270*(1+(C270*3)))),""),CONCATENATE(IF((E270*(1+(C270*3)))+(C270*H270)&gt;0," O",""),IF((E270*(1+(C270*3)))+(C270*H270)&gt;1,VALUE((E270*(1+(C270*3)))+(C270*H270)),"")),IF(F270=0,"",CONCATENATE("(OH)",IF((F270*(1+(C270*3)))+(C270*(4-H270))&gt;1,VALUE((F270*(1+(C270*3)))+(C270*(4-H270))),""))),IF(G270=0,"",CONCATENATE("(OH2)",IF(G270&gt;1,VALUE(G270),""))))),"]",IF(M270="","",IF(J270&gt;1,(CONCATENATE(VALUE(J270),"+")),"+")))))</f>
        <v/>
      </c>
      <c r="O270" s="5" t="str">
        <f aca="false">IF(B270&gt;0,"",IF(C270=0,CONCATENATE("[",CONCATENATE("Al",IF(D270&gt;1,VALUE(D270),""),IF(E270=0,"",CONCATENATE(" O",IF(E270&gt;1,VALUE(E270),""))),IF(F270=0,"",CONCATENATE("(OH)",IF(F270&gt;1,VALUE(F270),""))),IF(G270=0,"",CONCATENATE("(OH2)",IF(G270&gt;1,VALUE(G270),"")))),"]",IF(J270&gt;1,(CONCATENATE(VALUE(J270),"+")),"+")),CONCATENATE("[",S270,IF(P270&gt;1,VALUE(P270),""),IF((D270*3)&gt;((E270*2)+F270),"+","")," ]",VALUE(4)," ",T270,IF(H270&gt;0,VALUE(H270+1),""),"-"," ")))</f>
        <v>[Al6(OH)15(OH2)11]3+</v>
      </c>
      <c r="P270" s="5" t="str">
        <f aca="false">IF(C270&lt;1,"",(IF((3*D270)-(2*E270)-F270&gt;0, (3*D270)-(2*E270)-F270, 0)))</f>
        <v/>
      </c>
      <c r="Q270" s="5" t="str">
        <f aca="false">IF(C270&lt;1,"",(27*D270)+(16*(E270+F270+G270))+(F270+(G270*2)))</f>
        <v/>
      </c>
      <c r="R270" s="5" t="str">
        <f aca="false">IF(C270&lt;1,"",27+(16*(H270+(4-H270)))+(4-H270))</f>
        <v/>
      </c>
      <c r="S270" s="5" t="str">
        <f aca="false">CONCATENATE("[",CONCATENATE("Al",IF(D270&gt;1,VALUE(D270),""),IF(E270=0,"",CONCATENATE(" O",IF(E270&gt;1,VALUE(E270),""))),IF(F270=0,"",CONCATENATE("(OH)",IF(F270&gt;1,VALUE(F270),""))),IF(G270=0,"",CONCATENATE("(OH2)",IF(G270&gt;1,VALUE(G270),"")))),"]")</f>
        <v>[Al6(OH)15(OH2)11]</v>
      </c>
      <c r="T270" s="5" t="str">
        <f aca="false">CONCATENATE("[",CONCATENATE("Al",IF(H270=0,"",CONCATENATE("O",IF(H270&gt;1,VALUE(H270),""))),CONCATENATE(IF((4-H270)&gt;0,"(OH)",""),IF((4-H270)&gt;1,VALUE(4-H270),""))),"]")</f>
        <v>[Al(OH)4]</v>
      </c>
      <c r="U270" s="5" t="str">
        <f aca="false">IF(B270&gt;0,IF(M270="","",CONCATENATE("[",IF(M270="","",CONCATENATE("Al",IF(D270&gt;1,VALUE(D270),""),IF(E270=0,"",CONCATENATE(" O",IF(E270&gt;1,VALUE(E270),""))),IF(F270=0,"",CONCATENATE("(OH)",IF(F270&gt;1,VALUE(F270),""))),IF(G270=0,"",CONCATENATE("(OH2)",IF(G270&gt;1,VALUE(G270),""))))),"]",IF(M270="","",IF(J270&gt;1,(CONCATENATE(VALUE(J270),"+")),"+")))),"")</f>
        <v/>
      </c>
    </row>
    <row r="271" s="4" customFormat="true" ht="14.05" hidden="false" customHeight="false" outlineLevel="0" collapsed="false">
      <c r="A271" s="5" t="n">
        <v>6</v>
      </c>
      <c r="B271" s="5" t="n">
        <v>0</v>
      </c>
      <c r="C271" s="5" t="n">
        <v>0</v>
      </c>
      <c r="D271" s="5" t="n">
        <v>6</v>
      </c>
      <c r="E271" s="5" t="n">
        <v>2</v>
      </c>
      <c r="F271" s="5" t="n">
        <v>11</v>
      </c>
      <c r="G271" s="5" t="n">
        <v>13</v>
      </c>
      <c r="H271" s="5" t="n">
        <v>0</v>
      </c>
      <c r="I271" s="5" t="n">
        <v>615</v>
      </c>
      <c r="J271" s="5" t="n">
        <v>3</v>
      </c>
      <c r="K271" s="6" t="n">
        <v>205</v>
      </c>
      <c r="L271" s="7" t="n">
        <v>205</v>
      </c>
      <c r="M271" s="5" t="str">
        <f aca="false">IF(K271="no cation","",IF(L271="","non-candidate",IF(J271&gt;1,"","Y")))</f>
        <v/>
      </c>
      <c r="N271" s="5" t="str">
        <f aca="false">IF(M271="","",IF(B271&gt;0,U271,CONCATENATE("[",IF(M271="","",CONCATENATE("Al",IF(C271+(D271*(1+(C271*3)))&gt;1,VALUE(C271+(D271*(1+(C271*3)))),""),CONCATENATE(IF((E271*(1+(C271*3)))+(C271*H271)&gt;0," O",""),IF((E271*(1+(C271*3)))+(C271*H271)&gt;1,VALUE((E271*(1+(C271*3)))+(C271*H271)),"")),IF(F271=0,"",CONCATENATE("(OH)",IF((F271*(1+(C271*3)))+(C271*(4-H271))&gt;1,VALUE((F271*(1+(C271*3)))+(C271*(4-H271))),""))),IF(G271=0,"",CONCATENATE("(OH2)",IF(G271&gt;1,VALUE(G271),""))))),"]",IF(M271="","",IF(J271&gt;1,(CONCATENATE(VALUE(J271),"+")),"+")))))</f>
        <v/>
      </c>
      <c r="O271" s="5" t="str">
        <f aca="false">IF(B271&gt;0,"",IF(C271=0,CONCATENATE("[",CONCATENATE("Al",IF(D271&gt;1,VALUE(D271),""),IF(E271=0,"",CONCATENATE(" O",IF(E271&gt;1,VALUE(E271),""))),IF(F271=0,"",CONCATENATE("(OH)",IF(F271&gt;1,VALUE(F271),""))),IF(G271=0,"",CONCATENATE("(OH2)",IF(G271&gt;1,VALUE(G271),"")))),"]",IF(J271&gt;1,(CONCATENATE(VALUE(J271),"+")),"+")),CONCATENATE("[",S271,IF(P271&gt;1,VALUE(P271),""),IF((D271*3)&gt;((E271*2)+F271),"+","")," ]",VALUE(4)," ",T271,IF(H271&gt;0,VALUE(H271+1),""),"-"," ")))</f>
        <v>[Al6 O2(OH)11(OH2)13]3+</v>
      </c>
      <c r="P271" s="5" t="str">
        <f aca="false">IF(C271&lt;1,"",(IF((3*D271)-(2*E271)-F271&gt;0, (3*D271)-(2*E271)-F271, 0)))</f>
        <v/>
      </c>
      <c r="Q271" s="5" t="str">
        <f aca="false">IF(C271&lt;1,"",(27*D271)+(16*(E271+F271+G271))+(F271+(G271*2)))</f>
        <v/>
      </c>
      <c r="R271" s="5" t="str">
        <f aca="false">IF(C271&lt;1,"",27+(16*(H271+(4-H271)))+(4-H271))</f>
        <v/>
      </c>
      <c r="S271" s="5" t="str">
        <f aca="false">CONCATENATE("[",CONCATENATE("Al",IF(D271&gt;1,VALUE(D271),""),IF(E271=0,"",CONCATENATE(" O",IF(E271&gt;1,VALUE(E271),""))),IF(F271=0,"",CONCATENATE("(OH)",IF(F271&gt;1,VALUE(F271),""))),IF(G271=0,"",CONCATENATE("(OH2)",IF(G271&gt;1,VALUE(G271),"")))),"]")</f>
        <v>[Al6 O2(OH)11(OH2)13]</v>
      </c>
      <c r="T271" s="5" t="str">
        <f aca="false">CONCATENATE("[",CONCATENATE("Al",IF(H271=0,"",CONCATENATE("O",IF(H271&gt;1,VALUE(H271),""))),CONCATENATE(IF((4-H271)&gt;0,"(OH)",""),IF((4-H271)&gt;1,VALUE(4-H271),""))),"]")</f>
        <v>[Al(OH)4]</v>
      </c>
      <c r="U271" s="5" t="str">
        <f aca="false">IF(B271&gt;0,IF(M271="","",CONCATENATE("[",IF(M271="","",CONCATENATE("Al",IF(D271&gt;1,VALUE(D271),""),IF(E271=0,"",CONCATENATE(" O",IF(E271&gt;1,VALUE(E271),""))),IF(F271=0,"",CONCATENATE("(OH)",IF(F271&gt;1,VALUE(F271),""))),IF(G271=0,"",CONCATENATE("(OH2)",IF(G271&gt;1,VALUE(G271),""))))),"]",IF(M271="","",IF(J271&gt;1,(CONCATENATE(VALUE(J271),"+")),"+")))),"")</f>
        <v/>
      </c>
    </row>
    <row r="272" s="4" customFormat="true" ht="14.05" hidden="false" customHeight="false" outlineLevel="0" collapsed="false">
      <c r="A272" s="5" t="n">
        <v>6</v>
      </c>
      <c r="B272" s="5" t="n">
        <v>0</v>
      </c>
      <c r="C272" s="5" t="n">
        <v>0</v>
      </c>
      <c r="D272" s="5" t="n">
        <v>6</v>
      </c>
      <c r="E272" s="5" t="n">
        <v>4</v>
      </c>
      <c r="F272" s="5" t="n">
        <v>7</v>
      </c>
      <c r="G272" s="5" t="n">
        <v>15</v>
      </c>
      <c r="H272" s="5" t="n">
        <v>0</v>
      </c>
      <c r="I272" s="5" t="n">
        <v>615</v>
      </c>
      <c r="J272" s="5" t="n">
        <v>3</v>
      </c>
      <c r="K272" s="6" t="n">
        <v>205</v>
      </c>
      <c r="L272" s="7" t="n">
        <v>205</v>
      </c>
      <c r="M272" s="5" t="str">
        <f aca="false">IF(K272="no cation","",IF(L272="","non-candidate",IF(J272&gt;1,"","Y")))</f>
        <v/>
      </c>
      <c r="N272" s="5" t="str">
        <f aca="false">IF(M272="","",IF(B272&gt;0,U272,CONCATENATE("[",IF(M272="","",CONCATENATE("Al",IF(C272+(D272*(1+(C272*3)))&gt;1,VALUE(C272+(D272*(1+(C272*3)))),""),CONCATENATE(IF((E272*(1+(C272*3)))+(C272*H272)&gt;0," O",""),IF((E272*(1+(C272*3)))+(C272*H272)&gt;1,VALUE((E272*(1+(C272*3)))+(C272*H272)),"")),IF(F272=0,"",CONCATENATE("(OH)",IF((F272*(1+(C272*3)))+(C272*(4-H272))&gt;1,VALUE((F272*(1+(C272*3)))+(C272*(4-H272))),""))),IF(G272=0,"",CONCATENATE("(OH2)",IF(G272&gt;1,VALUE(G272),""))))),"]",IF(M272="","",IF(J272&gt;1,(CONCATENATE(VALUE(J272),"+")),"+")))))</f>
        <v/>
      </c>
      <c r="O272" s="5" t="str">
        <f aca="false">IF(B272&gt;0,"",IF(C272=0,CONCATENATE("[",CONCATENATE("Al",IF(D272&gt;1,VALUE(D272),""),IF(E272=0,"",CONCATENATE(" O",IF(E272&gt;1,VALUE(E272),""))),IF(F272=0,"",CONCATENATE("(OH)",IF(F272&gt;1,VALUE(F272),""))),IF(G272=0,"",CONCATENATE("(OH2)",IF(G272&gt;1,VALUE(G272),"")))),"]",IF(J272&gt;1,(CONCATENATE(VALUE(J272),"+")),"+")),CONCATENATE("[",S272,IF(P272&gt;1,VALUE(P272),""),IF((D272*3)&gt;((E272*2)+F272),"+","")," ]",VALUE(4)," ",T272,IF(H272&gt;0,VALUE(H272+1),""),"-"," ")))</f>
        <v>[Al6 O4(OH)7(OH2)15]3+</v>
      </c>
      <c r="P272" s="5" t="str">
        <f aca="false">IF(C272&lt;1,"",(IF((3*D272)-(2*E272)-F272&gt;0, (3*D272)-(2*E272)-F272, 0)))</f>
        <v/>
      </c>
      <c r="Q272" s="5" t="str">
        <f aca="false">IF(C272&lt;1,"",(27*D272)+(16*(E272+F272+G272))+(F272+(G272*2)))</f>
        <v/>
      </c>
      <c r="R272" s="5" t="str">
        <f aca="false">IF(C272&lt;1,"",27+(16*(H272+(4-H272)))+(4-H272))</f>
        <v/>
      </c>
      <c r="S272" s="5" t="str">
        <f aca="false">CONCATENATE("[",CONCATENATE("Al",IF(D272&gt;1,VALUE(D272),""),IF(E272=0,"",CONCATENATE(" O",IF(E272&gt;1,VALUE(E272),""))),IF(F272=0,"",CONCATENATE("(OH)",IF(F272&gt;1,VALUE(F272),""))),IF(G272=0,"",CONCATENATE("(OH2)",IF(G272&gt;1,VALUE(G272),"")))),"]")</f>
        <v>[Al6 O4(OH)7(OH2)15]</v>
      </c>
      <c r="T272" s="5" t="str">
        <f aca="false">CONCATENATE("[",CONCATENATE("Al",IF(H272=0,"",CONCATENATE("O",IF(H272&gt;1,VALUE(H272),""))),CONCATENATE(IF((4-H272)&gt;0,"(OH)",""),IF((4-H272)&gt;1,VALUE(4-H272),""))),"]")</f>
        <v>[Al(OH)4]</v>
      </c>
      <c r="U272" s="5" t="str">
        <f aca="false">IF(B272&gt;0,IF(M272="","",CONCATENATE("[",IF(M272="","",CONCATENATE("Al",IF(D272&gt;1,VALUE(D272),""),IF(E272=0,"",CONCATENATE(" O",IF(E272&gt;1,VALUE(E272),""))),IF(F272=0,"",CONCATENATE("(OH)",IF(F272&gt;1,VALUE(F272),""))),IF(G272=0,"",CONCATENATE("(OH2)",IF(G272&gt;1,VALUE(G272),""))))),"]",IF(M272="","",IF(J272&gt;1,(CONCATENATE(VALUE(J272),"+")),"+")))),"")</f>
        <v/>
      </c>
    </row>
    <row r="273" s="4" customFormat="true" ht="14.05" hidden="false" customHeight="false" outlineLevel="0" collapsed="false">
      <c r="A273" s="5" t="n">
        <v>6</v>
      </c>
      <c r="B273" s="5" t="n">
        <v>0</v>
      </c>
      <c r="C273" s="5" t="n">
        <v>0</v>
      </c>
      <c r="D273" s="5" t="n">
        <v>6</v>
      </c>
      <c r="E273" s="5" t="n">
        <v>6</v>
      </c>
      <c r="F273" s="5" t="n">
        <v>3</v>
      </c>
      <c r="G273" s="5" t="n">
        <v>17</v>
      </c>
      <c r="H273" s="5" t="n">
        <v>0</v>
      </c>
      <c r="I273" s="5" t="n">
        <v>615</v>
      </c>
      <c r="J273" s="5" t="n">
        <v>3</v>
      </c>
      <c r="K273" s="6" t="n">
        <v>205</v>
      </c>
      <c r="L273" s="7" t="n">
        <v>205</v>
      </c>
      <c r="M273" s="5" t="str">
        <f aca="false">IF(K273="no cation","",IF(L273="","non-candidate",IF(J273&gt;1,"","Y")))</f>
        <v/>
      </c>
      <c r="N273" s="5" t="str">
        <f aca="false">IF(M273="","",IF(B273&gt;0,U273,CONCATENATE("[",IF(M273="","",CONCATENATE("Al",IF(C273+(D273*(1+(C273*3)))&gt;1,VALUE(C273+(D273*(1+(C273*3)))),""),CONCATENATE(IF((E273*(1+(C273*3)))+(C273*H273)&gt;0," O",""),IF((E273*(1+(C273*3)))+(C273*H273)&gt;1,VALUE((E273*(1+(C273*3)))+(C273*H273)),"")),IF(F273=0,"",CONCATENATE("(OH)",IF((F273*(1+(C273*3)))+(C273*(4-H273))&gt;1,VALUE((F273*(1+(C273*3)))+(C273*(4-H273))),""))),IF(G273=0,"",CONCATENATE("(OH2)",IF(G273&gt;1,VALUE(G273),""))))),"]",IF(M273="","",IF(J273&gt;1,(CONCATENATE(VALUE(J273),"+")),"+")))))</f>
        <v/>
      </c>
      <c r="O273" s="5" t="str">
        <f aca="false">IF(B273&gt;0,"",IF(C273=0,CONCATENATE("[",CONCATENATE("Al",IF(D273&gt;1,VALUE(D273),""),IF(E273=0,"",CONCATENATE(" O",IF(E273&gt;1,VALUE(E273),""))),IF(F273=0,"",CONCATENATE("(OH)",IF(F273&gt;1,VALUE(F273),""))),IF(G273=0,"",CONCATENATE("(OH2)",IF(G273&gt;1,VALUE(G273),"")))),"]",IF(J273&gt;1,(CONCATENATE(VALUE(J273),"+")),"+")),CONCATENATE("[",S273,IF(P273&gt;1,VALUE(P273),""),IF((D273*3)&gt;((E273*2)+F273),"+","")," ]",VALUE(4)," ",T273,IF(H273&gt;0,VALUE(H273+1),""),"-"," ")))</f>
        <v>[Al6 O6(OH)3(OH2)17]3+</v>
      </c>
      <c r="P273" s="5" t="str">
        <f aca="false">IF(C273&lt;1,"",(IF((3*D273)-(2*E273)-F273&gt;0, (3*D273)-(2*E273)-F273, 0)))</f>
        <v/>
      </c>
      <c r="Q273" s="5" t="str">
        <f aca="false">IF(C273&lt;1,"",(27*D273)+(16*(E273+F273+G273))+(F273+(G273*2)))</f>
        <v/>
      </c>
      <c r="R273" s="5" t="str">
        <f aca="false">IF(C273&lt;1,"",27+(16*(H273+(4-H273)))+(4-H273))</f>
        <v/>
      </c>
      <c r="S273" s="5" t="str">
        <f aca="false">CONCATENATE("[",CONCATENATE("Al",IF(D273&gt;1,VALUE(D273),""),IF(E273=0,"",CONCATENATE(" O",IF(E273&gt;1,VALUE(E273),""))),IF(F273=0,"",CONCATENATE("(OH)",IF(F273&gt;1,VALUE(F273),""))),IF(G273=0,"",CONCATENATE("(OH2)",IF(G273&gt;1,VALUE(G273),"")))),"]")</f>
        <v>[Al6 O6(OH)3(OH2)17]</v>
      </c>
      <c r="T273" s="5" t="str">
        <f aca="false">CONCATENATE("[",CONCATENATE("Al",IF(H273=0,"",CONCATENATE("O",IF(H273&gt;1,VALUE(H273),""))),CONCATENATE(IF((4-H273)&gt;0,"(OH)",""),IF((4-H273)&gt;1,VALUE(4-H273),""))),"]")</f>
        <v>[Al(OH)4]</v>
      </c>
      <c r="U273" s="5" t="str">
        <f aca="false">IF(B273&gt;0,IF(M273="","",CONCATENATE("[",IF(M273="","",CONCATENATE("Al",IF(D273&gt;1,VALUE(D273),""),IF(E273=0,"",CONCATENATE(" O",IF(E273&gt;1,VALUE(E273),""))),IF(F273=0,"",CONCATENATE("(OH)",IF(F273&gt;1,VALUE(F273),""))),IF(G273=0,"",CONCATENATE("(OH2)",IF(G273&gt;1,VALUE(G273),""))))),"]",IF(M273="","",IF(J273&gt;1,(CONCATENATE(VALUE(J273),"+")),"+")))),"")</f>
        <v/>
      </c>
    </row>
    <row r="274" s="4" customFormat="true" ht="14.05" hidden="false" customHeight="false" outlineLevel="0" collapsed="false">
      <c r="A274" s="5" t="n">
        <v>4</v>
      </c>
      <c r="B274" s="5" t="n">
        <v>0</v>
      </c>
      <c r="C274" s="5" t="n">
        <v>0</v>
      </c>
      <c r="D274" s="5" t="n">
        <v>3</v>
      </c>
      <c r="E274" s="5" t="n">
        <v>0</v>
      </c>
      <c r="F274" s="5" t="n">
        <v>8</v>
      </c>
      <c r="G274" s="5" t="n">
        <v>0</v>
      </c>
      <c r="H274" s="5" t="n">
        <v>0</v>
      </c>
      <c r="I274" s="5" t="n">
        <v>217</v>
      </c>
      <c r="J274" s="5" t="n">
        <v>1</v>
      </c>
      <c r="K274" s="6" t="n">
        <v>217</v>
      </c>
      <c r="L274" s="7" t="n">
        <v>217</v>
      </c>
      <c r="M274" s="5" t="str">
        <f aca="false">IF(K274="no cation","",IF(L274="","non-candidate",IF(J274&gt;1,"","Y")))</f>
        <v>Y</v>
      </c>
      <c r="N274" s="5" t="str">
        <f aca="false">IF(M274="","",IF(B274&gt;0,U274,CONCATENATE("[",IF(M274="","",CONCATENATE("Al",IF(C274+(D274*(1+(C274*3)))&gt;1,VALUE(C274+(D274*(1+(C274*3)))),""),CONCATENATE(IF((E274*(1+(C274*3)))+(C274*H274)&gt;0," O",""),IF((E274*(1+(C274*3)))+(C274*H274)&gt;1,VALUE((E274*(1+(C274*3)))+(C274*H274)),"")),IF(F274=0,"",CONCATENATE("(OH)",IF((F274*(1+(C274*3)))+(C274*(4-H274))&gt;1,VALUE((F274*(1+(C274*3)))+(C274*(4-H274))),""))),IF(G274=0,"",CONCATENATE("(OH2)",IF(G274&gt;1,VALUE(G274),""))))),"]",IF(M274="","",IF(J274&gt;1,(CONCATENATE(VALUE(J274),"+")),"+")))))</f>
        <v>[Al3(OH)8]+</v>
      </c>
      <c r="O274" s="5" t="str">
        <f aca="false">IF(B274&gt;0,"",IF(C274=0,CONCATENATE("[",CONCATENATE("Al",IF(D274&gt;1,VALUE(D274),""),IF(E274=0,"",CONCATENATE(" O",IF(E274&gt;1,VALUE(E274),""))),IF(F274=0,"",CONCATENATE("(OH)",IF(F274&gt;1,VALUE(F274),""))),IF(G274=0,"",CONCATENATE("(OH2)",IF(G274&gt;1,VALUE(G274),"")))),"]",IF(J274&gt;1,(CONCATENATE(VALUE(J274),"+")),"+")),CONCATENATE("[",S274,IF(P274&gt;1,VALUE(P274),""),IF((D274*3)&gt;((E274*2)+F274),"+","")," ]",VALUE(4)," ",T274,IF(H274&gt;0,VALUE(H274+1),""),"-"," ")))</f>
        <v>[Al3(OH)8]+</v>
      </c>
      <c r="P274" s="5" t="str">
        <f aca="false">IF(C274&lt;1,"",(IF((3*D274)-(2*E274)-F274&gt;0, (3*D274)-(2*E274)-F274, 0)))</f>
        <v/>
      </c>
      <c r="Q274" s="5" t="str">
        <f aca="false">IF(C274&lt;1,"",(27*D274)+(16*(E274+F274+G274))+(F274+(G274*2)))</f>
        <v/>
      </c>
      <c r="R274" s="5" t="str">
        <f aca="false">IF(C274&lt;1,"",27+(16*(H274+(4-H274)))+(4-H274))</f>
        <v/>
      </c>
      <c r="S274" s="5" t="str">
        <f aca="false">CONCATENATE("[",CONCATENATE("Al",IF(D274&gt;1,VALUE(D274),""),IF(E274=0,"",CONCATENATE(" O",IF(E274&gt;1,VALUE(E274),""))),IF(F274=0,"",CONCATENATE("(OH)",IF(F274&gt;1,VALUE(F274),""))),IF(G274=0,"",CONCATENATE("(OH2)",IF(G274&gt;1,VALUE(G274),"")))),"]")</f>
        <v>[Al3(OH)8]</v>
      </c>
      <c r="T274" s="5" t="str">
        <f aca="false">CONCATENATE("[",CONCATENATE("Al",IF(H274=0,"",CONCATENATE("O",IF(H274&gt;1,VALUE(H274),""))),CONCATENATE(IF((4-H274)&gt;0,"(OH)",""),IF((4-H274)&gt;1,VALUE(4-H274),""))),"]")</f>
        <v>[Al(OH)4]</v>
      </c>
      <c r="U274" s="5" t="str">
        <f aca="false">IF(B274&gt;0,IF(M274="","",CONCATENATE("[",IF(M274="","",CONCATENATE("Al",IF(D274&gt;1,VALUE(D274),""),IF(E274=0,"",CONCATENATE(" O",IF(E274&gt;1,VALUE(E274),""))),IF(F274=0,"",CONCATENATE("(OH)",IF(F274&gt;1,VALUE(F274),""))),IF(G274=0,"",CONCATENATE("(OH2)",IF(G274&gt;1,VALUE(G274),""))))),"]",IF(M274="","",IF(J274&gt;1,(CONCATENATE(VALUE(J274),"+")),"+")))),"")</f>
        <v/>
      </c>
    </row>
    <row r="275" s="4" customFormat="true" ht="14.05" hidden="false" customHeight="false" outlineLevel="0" collapsed="false">
      <c r="A275" s="5" t="n">
        <v>4</v>
      </c>
      <c r="B275" s="5" t="n">
        <v>0</v>
      </c>
      <c r="C275" s="5" t="n">
        <v>0</v>
      </c>
      <c r="D275" s="5" t="n">
        <v>3</v>
      </c>
      <c r="E275" s="5" t="n">
        <v>2</v>
      </c>
      <c r="F275" s="5" t="n">
        <v>4</v>
      </c>
      <c r="G275" s="5" t="n">
        <v>2</v>
      </c>
      <c r="H275" s="5" t="n">
        <v>0</v>
      </c>
      <c r="I275" s="5" t="n">
        <v>217</v>
      </c>
      <c r="J275" s="5" t="n">
        <v>1</v>
      </c>
      <c r="K275" s="6" t="n">
        <v>217</v>
      </c>
      <c r="L275" s="7" t="n">
        <v>217</v>
      </c>
      <c r="M275" s="5" t="str">
        <f aca="false">IF(K275="no cation","",IF(L275="","non-candidate",IF(J275&gt;1,"","Y")))</f>
        <v>Y</v>
      </c>
      <c r="N275" s="5" t="str">
        <f aca="false">IF(M275="","",IF(B275&gt;0,U275,CONCATENATE("[",IF(M275="","",CONCATENATE("Al",IF(C275+(D275*(1+(C275*3)))&gt;1,VALUE(C275+(D275*(1+(C275*3)))),""),CONCATENATE(IF((E275*(1+(C275*3)))+(C275*H275)&gt;0," O",""),IF((E275*(1+(C275*3)))+(C275*H275)&gt;1,VALUE((E275*(1+(C275*3)))+(C275*H275)),"")),IF(F275=0,"",CONCATENATE("(OH)",IF((F275*(1+(C275*3)))+(C275*(4-H275))&gt;1,VALUE((F275*(1+(C275*3)))+(C275*(4-H275))),""))),IF(G275=0,"",CONCATENATE("(OH2)",IF(G275&gt;1,VALUE(G275),""))))),"]",IF(M275="","",IF(J275&gt;1,(CONCATENATE(VALUE(J275),"+")),"+")))))</f>
        <v>[Al3 O2(OH)4(OH2)2]+</v>
      </c>
      <c r="O275" s="5" t="str">
        <f aca="false">IF(B275&gt;0,"",IF(C275=0,CONCATENATE("[",CONCATENATE("Al",IF(D275&gt;1,VALUE(D275),""),IF(E275=0,"",CONCATENATE(" O",IF(E275&gt;1,VALUE(E275),""))),IF(F275=0,"",CONCATENATE("(OH)",IF(F275&gt;1,VALUE(F275),""))),IF(G275=0,"",CONCATENATE("(OH2)",IF(G275&gt;1,VALUE(G275),"")))),"]",IF(J275&gt;1,(CONCATENATE(VALUE(J275),"+")),"+")),CONCATENATE("[",S275,IF(P275&gt;1,VALUE(P275),""),IF((D275*3)&gt;((E275*2)+F275),"+","")," ]",VALUE(4)," ",T275,IF(H275&gt;0,VALUE(H275+1),""),"-"," ")))</f>
        <v>[Al3 O2(OH)4(OH2)2]+</v>
      </c>
      <c r="P275" s="5" t="str">
        <f aca="false">IF(C275&lt;1,"",(IF((3*D275)-(2*E275)-F275&gt;0, (3*D275)-(2*E275)-F275, 0)))</f>
        <v/>
      </c>
      <c r="Q275" s="5" t="str">
        <f aca="false">IF(C275&lt;1,"",(27*D275)+(16*(E275+F275+G275))+(F275+(G275*2)))</f>
        <v/>
      </c>
      <c r="R275" s="5" t="str">
        <f aca="false">IF(C275&lt;1,"",27+(16*(H275+(4-H275)))+(4-H275))</f>
        <v/>
      </c>
      <c r="S275" s="5" t="str">
        <f aca="false">CONCATENATE("[",CONCATENATE("Al",IF(D275&gt;1,VALUE(D275),""),IF(E275=0,"",CONCATENATE(" O",IF(E275&gt;1,VALUE(E275),""))),IF(F275=0,"",CONCATENATE("(OH)",IF(F275&gt;1,VALUE(F275),""))),IF(G275=0,"",CONCATENATE("(OH2)",IF(G275&gt;1,VALUE(G275),"")))),"]")</f>
        <v>[Al3 O2(OH)4(OH2)2]</v>
      </c>
      <c r="T275" s="5" t="str">
        <f aca="false">CONCATENATE("[",CONCATENATE("Al",IF(H275=0,"",CONCATENATE("O",IF(H275&gt;1,VALUE(H275),""))),CONCATENATE(IF((4-H275)&gt;0,"(OH)",""),IF((4-H275)&gt;1,VALUE(4-H275),""))),"]")</f>
        <v>[Al(OH)4]</v>
      </c>
      <c r="U275" s="5" t="str">
        <f aca="false">IF(B275&gt;0,IF(M275="","",CONCATENATE("[",IF(M275="","",CONCATENATE("Al",IF(D275&gt;1,VALUE(D275),""),IF(E275=0,"",CONCATENATE(" O",IF(E275&gt;1,VALUE(E275),""))),IF(F275=0,"",CONCATENATE("(OH)",IF(F275&gt;1,VALUE(F275),""))),IF(G275=0,"",CONCATENATE("(OH2)",IF(G275&gt;1,VALUE(G275),""))))),"]",IF(M275="","",IF(J275&gt;1,(CONCATENATE(VALUE(J275),"+")),"+")))),"")</f>
        <v/>
      </c>
    </row>
    <row r="276" s="4" customFormat="true" ht="14.05" hidden="false" customHeight="false" outlineLevel="0" collapsed="false">
      <c r="A276" s="5" t="n">
        <v>4</v>
      </c>
      <c r="B276" s="5" t="n">
        <v>0</v>
      </c>
      <c r="C276" s="5" t="n">
        <v>0</v>
      </c>
      <c r="D276" s="5" t="n">
        <v>3</v>
      </c>
      <c r="E276" s="5" t="n">
        <v>4</v>
      </c>
      <c r="F276" s="5" t="n">
        <v>0</v>
      </c>
      <c r="G276" s="5" t="n">
        <v>4</v>
      </c>
      <c r="H276" s="5" t="n">
        <v>0</v>
      </c>
      <c r="I276" s="5" t="n">
        <v>217</v>
      </c>
      <c r="J276" s="5" t="n">
        <v>1</v>
      </c>
      <c r="K276" s="6" t="n">
        <v>217</v>
      </c>
      <c r="L276" s="7" t="n">
        <v>217</v>
      </c>
      <c r="M276" s="5" t="str">
        <f aca="false">IF(K276="no cation","",IF(L276="","non-candidate",IF(J276&gt;1,"","Y")))</f>
        <v>Y</v>
      </c>
      <c r="N276" s="5" t="str">
        <f aca="false">IF(M276="","",IF(B276&gt;0,U276,CONCATENATE("[",IF(M276="","",CONCATENATE("Al",IF(C276+(D276*(1+(C276*3)))&gt;1,VALUE(C276+(D276*(1+(C276*3)))),""),CONCATENATE(IF((E276*(1+(C276*3)))+(C276*H276)&gt;0," O",""),IF((E276*(1+(C276*3)))+(C276*H276)&gt;1,VALUE((E276*(1+(C276*3)))+(C276*H276)),"")),IF(F276=0,"",CONCATENATE("(OH)",IF((F276*(1+(C276*3)))+(C276*(4-H276))&gt;1,VALUE((F276*(1+(C276*3)))+(C276*(4-H276))),""))),IF(G276=0,"",CONCATENATE("(OH2)",IF(G276&gt;1,VALUE(G276),""))))),"]",IF(M276="","",IF(J276&gt;1,(CONCATENATE(VALUE(J276),"+")),"+")))))</f>
        <v>[Al3 O4(OH2)4]+</v>
      </c>
      <c r="O276" s="5" t="str">
        <f aca="false">IF(B276&gt;0,"",IF(C276=0,CONCATENATE("[",CONCATENATE("Al",IF(D276&gt;1,VALUE(D276),""),IF(E276=0,"",CONCATENATE(" O",IF(E276&gt;1,VALUE(E276),""))),IF(F276=0,"",CONCATENATE("(OH)",IF(F276&gt;1,VALUE(F276),""))),IF(G276=0,"",CONCATENATE("(OH2)",IF(G276&gt;1,VALUE(G276),"")))),"]",IF(J276&gt;1,(CONCATENATE(VALUE(J276),"+")),"+")),CONCATENATE("[",S276,IF(P276&gt;1,VALUE(P276),""),IF((D276*3)&gt;((E276*2)+F276),"+","")," ]",VALUE(4)," ",T276,IF(H276&gt;0,VALUE(H276+1),""),"-"," ")))</f>
        <v>[Al3 O4(OH2)4]+</v>
      </c>
      <c r="P276" s="5" t="str">
        <f aca="false">IF(C276&lt;1,"",(IF((3*D276)-(2*E276)-F276&gt;0, (3*D276)-(2*E276)-F276, 0)))</f>
        <v/>
      </c>
      <c r="Q276" s="5" t="str">
        <f aca="false">IF(C276&lt;1,"",(27*D276)+(16*(E276+F276+G276))+(F276+(G276*2)))</f>
        <v/>
      </c>
      <c r="R276" s="5" t="str">
        <f aca="false">IF(C276&lt;1,"",27+(16*(H276+(4-H276)))+(4-H276))</f>
        <v/>
      </c>
      <c r="S276" s="5" t="str">
        <f aca="false">CONCATENATE("[",CONCATENATE("Al",IF(D276&gt;1,VALUE(D276),""),IF(E276=0,"",CONCATENATE(" O",IF(E276&gt;1,VALUE(E276),""))),IF(F276=0,"",CONCATENATE("(OH)",IF(F276&gt;1,VALUE(F276),""))),IF(G276=0,"",CONCATENATE("(OH2)",IF(G276&gt;1,VALUE(G276),"")))),"]")</f>
        <v>[Al3 O4(OH2)4]</v>
      </c>
      <c r="T276" s="5" t="str">
        <f aca="false">CONCATENATE("[",CONCATENATE("Al",IF(H276=0,"",CONCATENATE("O",IF(H276&gt;1,VALUE(H276),""))),CONCATENATE(IF((4-H276)&gt;0,"(OH)",""),IF((4-H276)&gt;1,VALUE(4-H276),""))),"]")</f>
        <v>[Al(OH)4]</v>
      </c>
      <c r="U276" s="5" t="str">
        <f aca="false">IF(B276&gt;0,IF(M276="","",CONCATENATE("[",IF(M276="","",CONCATENATE("Al",IF(D276&gt;1,VALUE(D276),""),IF(E276=0,"",CONCATENATE(" O",IF(E276&gt;1,VALUE(E276),""))),IF(F276=0,"",CONCATENATE("(OH)",IF(F276&gt;1,VALUE(F276),""))),IF(G276=0,"",CONCATENATE("(OH2)",IF(G276&gt;1,VALUE(G276),""))))),"]",IF(M276="","",IF(J276&gt;1,(CONCATENATE(VALUE(J276),"+")),"+")))),"")</f>
        <v/>
      </c>
    </row>
    <row r="277" s="4" customFormat="true" ht="14.05" hidden="false" customHeight="false" outlineLevel="0" collapsed="false">
      <c r="A277" s="5" t="n">
        <v>6</v>
      </c>
      <c r="B277" s="5" t="n">
        <v>0</v>
      </c>
      <c r="C277" s="5" t="n">
        <v>0</v>
      </c>
      <c r="D277" s="3" t="n">
        <v>2</v>
      </c>
      <c r="E277" s="3" t="n">
        <v>0</v>
      </c>
      <c r="F277" s="5" t="n">
        <v>5</v>
      </c>
      <c r="G277" s="5" t="n">
        <v>5</v>
      </c>
      <c r="H277" s="5" t="n">
        <v>0</v>
      </c>
      <c r="I277" s="5" t="n">
        <v>229</v>
      </c>
      <c r="J277" s="5" t="n">
        <v>1</v>
      </c>
      <c r="K277" s="6" t="n">
        <v>229</v>
      </c>
      <c r="L277" s="7" t="n">
        <v>229</v>
      </c>
      <c r="M277" s="5" t="str">
        <f aca="false">IF(K277="no cation","",IF(L277="","non-candidate",IF(J277&gt;1,"","Y")))</f>
        <v>Y</v>
      </c>
      <c r="N277" s="5" t="str">
        <f aca="false">IF(M277="","",IF(B277&gt;0,U277,CONCATENATE("[",IF(M277="","",CONCATENATE("Al",IF(C277+(D277*(1+(C277*3)))&gt;1,VALUE(C277+(D277*(1+(C277*3)))),""),CONCATENATE(IF((E277*(1+(C277*3)))+(C277*H277)&gt;0," O",""),IF((E277*(1+(C277*3)))+(C277*H277)&gt;1,VALUE((E277*(1+(C277*3)))+(C277*H277)),"")),IF(F277=0,"",CONCATENATE("(OH)",IF((F277*(1+(C277*3)))+(C277*(4-H277))&gt;1,VALUE((F277*(1+(C277*3)))+(C277*(4-H277))),""))),IF(G277=0,"",CONCATENATE("(OH2)",IF(G277&gt;1,VALUE(G277),""))))),"]",IF(M277="","",IF(J277&gt;1,(CONCATENATE(VALUE(J277),"+")),"+")))))</f>
        <v>[Al2(OH)5(OH2)5]+</v>
      </c>
      <c r="O277" s="5" t="str">
        <f aca="false">IF(B277&gt;0,"",IF(C277=0,CONCATENATE("[",CONCATENATE("Al",IF(D277&gt;1,VALUE(D277),""),IF(E277=0,"",CONCATENATE(" O",IF(E277&gt;1,VALUE(E277),""))),IF(F277=0,"",CONCATENATE("(OH)",IF(F277&gt;1,VALUE(F277),""))),IF(G277=0,"",CONCATENATE("(OH2)",IF(G277&gt;1,VALUE(G277),"")))),"]",IF(J277&gt;1,(CONCATENATE(VALUE(J277),"+")),"+")),CONCATENATE("[",S277,IF(P277&gt;1,VALUE(P277),""),IF((D277*3)&gt;((E277*2)+F277),"+","")," ]",VALUE(4)," ",T277,IF(H277&gt;0,VALUE(H277+1),""),"-"," ")))</f>
        <v>[Al2(OH)5(OH2)5]+</v>
      </c>
      <c r="P277" s="5" t="str">
        <f aca="false">IF(C277&lt;1,"",(IF((3*D277)-(2*E277)-F277&gt;0, (3*D277)-(2*E277)-F277, 0)))</f>
        <v/>
      </c>
      <c r="Q277" s="5" t="str">
        <f aca="false">IF(C277&lt;1,"",(27*D277)+(16*(E277+F277+G277))+(F277+(G277*2)))</f>
        <v/>
      </c>
      <c r="R277" s="5" t="str">
        <f aca="false">IF(C277&lt;1,"",27+(16*(H277+(4-H277)))+(4-H277))</f>
        <v/>
      </c>
      <c r="S277" s="5" t="str">
        <f aca="false">CONCATENATE("[",CONCATENATE("Al",IF(D277&gt;1,VALUE(D277),""),IF(E277=0,"",CONCATENATE(" O",IF(E277&gt;1,VALUE(E277),""))),IF(F277=0,"",CONCATENATE("(OH)",IF(F277&gt;1,VALUE(F277),""))),IF(G277=0,"",CONCATENATE("(OH2)",IF(G277&gt;1,VALUE(G277),"")))),"]")</f>
        <v>[Al2(OH)5(OH2)5]</v>
      </c>
      <c r="T277" s="5" t="str">
        <f aca="false">CONCATENATE("[",CONCATENATE("Al",IF(H277=0,"",CONCATENATE("O",IF(H277&gt;1,VALUE(H277),""))),CONCATENATE(IF((4-H277)&gt;0,"(OH)",""),IF((4-H277)&gt;1,VALUE(4-H277),""))),"]")</f>
        <v>[Al(OH)4]</v>
      </c>
      <c r="U277" s="5" t="str">
        <f aca="false">IF(B277&gt;0,IF(M277="","",CONCATENATE("[",IF(M277="","",CONCATENATE("Al",IF(D277&gt;1,VALUE(D277),""),IF(E277=0,"",CONCATENATE(" O",IF(E277&gt;1,VALUE(E277),""))),IF(F277=0,"",CONCATENATE("(OH)",IF(F277&gt;1,VALUE(F277),""))),IF(G277=0,"",CONCATENATE("(OH2)",IF(G277&gt;1,VALUE(G277),""))))),"]",IF(M277="","",IF(J277&gt;1,(CONCATENATE(VALUE(J277),"+")),"+")))),"")</f>
        <v/>
      </c>
    </row>
    <row r="278" s="4" customFormat="true" ht="14.05" hidden="false" customHeight="false" outlineLevel="0" collapsed="false">
      <c r="A278" s="5" t="n">
        <v>6</v>
      </c>
      <c r="B278" s="5" t="n">
        <v>0</v>
      </c>
      <c r="C278" s="5" t="n">
        <v>0</v>
      </c>
      <c r="D278" s="5" t="n">
        <v>2</v>
      </c>
      <c r="E278" s="5" t="n">
        <v>2</v>
      </c>
      <c r="F278" s="5" t="n">
        <v>1</v>
      </c>
      <c r="G278" s="5" t="n">
        <v>7</v>
      </c>
      <c r="H278" s="5" t="n">
        <v>0</v>
      </c>
      <c r="I278" s="5" t="n">
        <v>229</v>
      </c>
      <c r="J278" s="5" t="n">
        <v>1</v>
      </c>
      <c r="K278" s="6" t="n">
        <v>229</v>
      </c>
      <c r="L278" s="7" t="n">
        <v>229</v>
      </c>
      <c r="M278" s="5" t="str">
        <f aca="false">IF(K278="no cation","",IF(L278="","non-candidate",IF(J278&gt;1,"","Y")))</f>
        <v>Y</v>
      </c>
      <c r="N278" s="5" t="str">
        <f aca="false">IF(M278="","",IF(B278&gt;0,U278,CONCATENATE("[",IF(M278="","",CONCATENATE("Al",IF(C278+(D278*(1+(C278*3)))&gt;1,VALUE(C278+(D278*(1+(C278*3)))),""),CONCATENATE(IF((E278*(1+(C278*3)))+(C278*H278)&gt;0," O",""),IF((E278*(1+(C278*3)))+(C278*H278)&gt;1,VALUE((E278*(1+(C278*3)))+(C278*H278)),"")),IF(F278=0,"",CONCATENATE("(OH)",IF((F278*(1+(C278*3)))+(C278*(4-H278))&gt;1,VALUE((F278*(1+(C278*3)))+(C278*(4-H278))),""))),IF(G278=0,"",CONCATENATE("(OH2)",IF(G278&gt;1,VALUE(G278),""))))),"]",IF(M278="","",IF(J278&gt;1,(CONCATENATE(VALUE(J278),"+")),"+")))))</f>
        <v>[Al2 O2(OH)(OH2)7]+</v>
      </c>
      <c r="O278" s="5" t="str">
        <f aca="false">IF(B278&gt;0,"",IF(C278=0,CONCATENATE("[",CONCATENATE("Al",IF(D278&gt;1,VALUE(D278),""),IF(E278=0,"",CONCATENATE(" O",IF(E278&gt;1,VALUE(E278),""))),IF(F278=0,"",CONCATENATE("(OH)",IF(F278&gt;1,VALUE(F278),""))),IF(G278=0,"",CONCATENATE("(OH2)",IF(G278&gt;1,VALUE(G278),"")))),"]",IF(J278&gt;1,(CONCATENATE(VALUE(J278),"+")),"+")),CONCATENATE("[",S278,IF(P278&gt;1,VALUE(P278),""),IF((D278*3)&gt;((E278*2)+F278),"+","")," ]",VALUE(4)," ",T278,IF(H278&gt;0,VALUE(H278+1),""),"-"," ")))</f>
        <v>[Al2 O2(OH)(OH2)7]+</v>
      </c>
      <c r="P278" s="5" t="str">
        <f aca="false">IF(C278&lt;1,"",(IF((3*D278)-(2*E278)-F278&gt;0, (3*D278)-(2*E278)-F278, 0)))</f>
        <v/>
      </c>
      <c r="Q278" s="5" t="str">
        <f aca="false">IF(C278&lt;1,"",(27*D278)+(16*(E278+F278+G278))+(F278+(G278*2)))</f>
        <v/>
      </c>
      <c r="R278" s="5" t="str">
        <f aca="false">IF(C278&lt;1,"",27+(16*(H278+(4-H278)))+(4-H278))</f>
        <v/>
      </c>
      <c r="S278" s="5" t="str">
        <f aca="false">CONCATENATE("[",CONCATENATE("Al",IF(D278&gt;1,VALUE(D278),""),IF(E278=0,"",CONCATENATE(" O",IF(E278&gt;1,VALUE(E278),""))),IF(F278=0,"",CONCATENATE("(OH)",IF(F278&gt;1,VALUE(F278),""))),IF(G278=0,"",CONCATENATE("(OH2)",IF(G278&gt;1,VALUE(G278),"")))),"]")</f>
        <v>[Al2 O2(OH)(OH2)7]</v>
      </c>
      <c r="T278" s="5" t="str">
        <f aca="false">CONCATENATE("[",CONCATENATE("Al",IF(H278=0,"",CONCATENATE("O",IF(H278&gt;1,VALUE(H278),""))),CONCATENATE(IF((4-H278)&gt;0,"(OH)",""),IF((4-H278)&gt;1,VALUE(4-H278),""))),"]")</f>
        <v>[Al(OH)4]</v>
      </c>
      <c r="U278" s="5" t="str">
        <f aca="false">IF(B278&gt;0,IF(M278="","",CONCATENATE("[",IF(M278="","",CONCATENATE("Al",IF(D278&gt;1,VALUE(D278),""),IF(E278=0,"",CONCATENATE(" O",IF(E278&gt;1,VALUE(E278),""))),IF(F278=0,"",CONCATENATE("(OH)",IF(F278&gt;1,VALUE(F278),""))),IF(G278=0,"",CONCATENATE("(OH2)",IF(G278&gt;1,VALUE(G278),""))))),"]",IF(M278="","",IF(J278&gt;1,(CONCATENATE(VALUE(J278),"+")),"+")))),"")</f>
        <v/>
      </c>
    </row>
    <row r="279" s="4" customFormat="true" ht="14.05" hidden="false" customHeight="false" outlineLevel="0" collapsed="false">
      <c r="A279" s="5" t="n">
        <v>6</v>
      </c>
      <c r="B279" s="5" t="n">
        <v>0</v>
      </c>
      <c r="C279" s="5" t="n">
        <v>0</v>
      </c>
      <c r="D279" s="5" t="n">
        <v>5</v>
      </c>
      <c r="E279" s="5" t="n">
        <v>0</v>
      </c>
      <c r="F279" s="5" t="n">
        <v>13</v>
      </c>
      <c r="G279" s="5" t="n">
        <v>9</v>
      </c>
      <c r="H279" s="5" t="n">
        <v>0</v>
      </c>
      <c r="I279" s="5" t="n">
        <v>518</v>
      </c>
      <c r="J279" s="5" t="n">
        <v>2</v>
      </c>
      <c r="K279" s="6" t="n">
        <v>259</v>
      </c>
      <c r="L279" s="7" t="n">
        <v>259</v>
      </c>
      <c r="M279" s="5" t="str">
        <f aca="false">IF(K279="no cation","",IF(L279="","non-candidate",IF(J279&gt;1,"","Y")))</f>
        <v/>
      </c>
      <c r="N279" s="5" t="str">
        <f aca="false">IF(M279="","",IF(B279&gt;0,U279,CONCATENATE("[",IF(M279="","",CONCATENATE("Al",IF(C279+(D279*(1+(C279*3)))&gt;1,VALUE(C279+(D279*(1+(C279*3)))),""),CONCATENATE(IF((E279*(1+(C279*3)))+(C279*H279)&gt;0," O",""),IF((E279*(1+(C279*3)))+(C279*H279)&gt;1,VALUE((E279*(1+(C279*3)))+(C279*H279)),"")),IF(F279=0,"",CONCATENATE("(OH)",IF((F279*(1+(C279*3)))+(C279*(4-H279))&gt;1,VALUE((F279*(1+(C279*3)))+(C279*(4-H279))),""))),IF(G279=0,"",CONCATENATE("(OH2)",IF(G279&gt;1,VALUE(G279),""))))),"]",IF(M279="","",IF(J279&gt;1,(CONCATENATE(VALUE(J279),"+")),"+")))))</f>
        <v/>
      </c>
      <c r="O279" s="5" t="str">
        <f aca="false">IF(B279&gt;0,"",IF(C279=0,CONCATENATE("[",CONCATENATE("Al",IF(D279&gt;1,VALUE(D279),""),IF(E279=0,"",CONCATENATE(" O",IF(E279&gt;1,VALUE(E279),""))),IF(F279=0,"",CONCATENATE("(OH)",IF(F279&gt;1,VALUE(F279),""))),IF(G279=0,"",CONCATENATE("(OH2)",IF(G279&gt;1,VALUE(G279),"")))),"]",IF(J279&gt;1,(CONCATENATE(VALUE(J279),"+")),"+")),CONCATENATE("[",S279,IF(P279&gt;1,VALUE(P279),""),IF((D279*3)&gt;((E279*2)+F279),"+","")," ]",VALUE(4)," ",T279,IF(H279&gt;0,VALUE(H279+1),""),"-"," ")))</f>
        <v>[Al5(OH)13(OH2)9]2+</v>
      </c>
      <c r="P279" s="5" t="str">
        <f aca="false">IF(C279&lt;1,"",(IF((3*D279)-(2*E279)-F279&gt;0, (3*D279)-(2*E279)-F279, 0)))</f>
        <v/>
      </c>
      <c r="Q279" s="5" t="str">
        <f aca="false">IF(C279&lt;1,"",(27*D279)+(16*(E279+F279+G279))+(F279+(G279*2)))</f>
        <v/>
      </c>
      <c r="R279" s="5" t="str">
        <f aca="false">IF(C279&lt;1,"",27+(16*(H279+(4-H279)))+(4-H279))</f>
        <v/>
      </c>
      <c r="S279" s="5" t="str">
        <f aca="false">CONCATENATE("[",CONCATENATE("Al",IF(D279&gt;1,VALUE(D279),""),IF(E279=0,"",CONCATENATE(" O",IF(E279&gt;1,VALUE(E279),""))),IF(F279=0,"",CONCATENATE("(OH)",IF(F279&gt;1,VALUE(F279),""))),IF(G279=0,"",CONCATENATE("(OH2)",IF(G279&gt;1,VALUE(G279),"")))),"]")</f>
        <v>[Al5(OH)13(OH2)9]</v>
      </c>
      <c r="T279" s="5" t="str">
        <f aca="false">CONCATENATE("[",CONCATENATE("Al",IF(H279=0,"",CONCATENATE("O",IF(H279&gt;1,VALUE(H279),""))),CONCATENATE(IF((4-H279)&gt;0,"(OH)",""),IF((4-H279)&gt;1,VALUE(4-H279),""))),"]")</f>
        <v>[Al(OH)4]</v>
      </c>
      <c r="U279" s="5" t="str">
        <f aca="false">IF(B279&gt;0,IF(M279="","",CONCATENATE("[",IF(M279="","",CONCATENATE("Al",IF(D279&gt;1,VALUE(D279),""),IF(E279=0,"",CONCATENATE(" O",IF(E279&gt;1,VALUE(E279),""))),IF(F279=0,"",CONCATENATE("(OH)",IF(F279&gt;1,VALUE(F279),""))),IF(G279=0,"",CONCATENATE("(OH2)",IF(G279&gt;1,VALUE(G279),""))))),"]",IF(M279="","",IF(J279&gt;1,(CONCATENATE(VALUE(J279),"+")),"+")))),"")</f>
        <v/>
      </c>
    </row>
    <row r="280" s="4" customFormat="true" ht="14.05" hidden="false" customHeight="false" outlineLevel="0" collapsed="false">
      <c r="A280" s="5" t="n">
        <v>6</v>
      </c>
      <c r="B280" s="5" t="n">
        <v>0</v>
      </c>
      <c r="C280" s="5" t="n">
        <v>0</v>
      </c>
      <c r="D280" s="5" t="n">
        <v>5</v>
      </c>
      <c r="E280" s="5" t="n">
        <v>2</v>
      </c>
      <c r="F280" s="5" t="n">
        <v>9</v>
      </c>
      <c r="G280" s="5" t="n">
        <v>11</v>
      </c>
      <c r="H280" s="5" t="n">
        <v>0</v>
      </c>
      <c r="I280" s="5" t="n">
        <v>518</v>
      </c>
      <c r="J280" s="5" t="n">
        <v>2</v>
      </c>
      <c r="K280" s="6" t="n">
        <v>259</v>
      </c>
      <c r="L280" s="7" t="n">
        <v>259</v>
      </c>
      <c r="M280" s="5" t="str">
        <f aca="false">IF(K280="no cation","",IF(L280="","non-candidate",IF(J280&gt;1,"","Y")))</f>
        <v/>
      </c>
      <c r="N280" s="5" t="str">
        <f aca="false">IF(M280="","",IF(B280&gt;0,U280,CONCATENATE("[",IF(M280="","",CONCATENATE("Al",IF(C280+(D280*(1+(C280*3)))&gt;1,VALUE(C280+(D280*(1+(C280*3)))),""),CONCATENATE(IF((E280*(1+(C280*3)))+(C280*H280)&gt;0," O",""),IF((E280*(1+(C280*3)))+(C280*H280)&gt;1,VALUE((E280*(1+(C280*3)))+(C280*H280)),"")),IF(F280=0,"",CONCATENATE("(OH)",IF((F280*(1+(C280*3)))+(C280*(4-H280))&gt;1,VALUE((F280*(1+(C280*3)))+(C280*(4-H280))),""))),IF(G280=0,"",CONCATENATE("(OH2)",IF(G280&gt;1,VALUE(G280),""))))),"]",IF(M280="","",IF(J280&gt;1,(CONCATENATE(VALUE(J280),"+")),"+")))))</f>
        <v/>
      </c>
      <c r="O280" s="5" t="str">
        <f aca="false">IF(B280&gt;0,"",IF(C280=0,CONCATENATE("[",CONCATENATE("Al",IF(D280&gt;1,VALUE(D280),""),IF(E280=0,"",CONCATENATE(" O",IF(E280&gt;1,VALUE(E280),""))),IF(F280=0,"",CONCATENATE("(OH)",IF(F280&gt;1,VALUE(F280),""))),IF(G280=0,"",CONCATENATE("(OH2)",IF(G280&gt;1,VALUE(G280),"")))),"]",IF(J280&gt;1,(CONCATENATE(VALUE(J280),"+")),"+")),CONCATENATE("[",S280,IF(P280&gt;1,VALUE(P280),""),IF((D280*3)&gt;((E280*2)+F280),"+","")," ]",VALUE(4)," ",T280,IF(H280&gt;0,VALUE(H280+1),""),"-"," ")))</f>
        <v>[Al5 O2(OH)9(OH2)11]2+</v>
      </c>
      <c r="P280" s="5" t="str">
        <f aca="false">IF(C280&lt;1,"",(IF((3*D280)-(2*E280)-F280&gt;0, (3*D280)-(2*E280)-F280, 0)))</f>
        <v/>
      </c>
      <c r="Q280" s="5" t="str">
        <f aca="false">IF(C280&lt;1,"",(27*D280)+(16*(E280+F280+G280))+(F280+(G280*2)))</f>
        <v/>
      </c>
      <c r="R280" s="5" t="str">
        <f aca="false">IF(C280&lt;1,"",27+(16*(H280+(4-H280)))+(4-H280))</f>
        <v/>
      </c>
      <c r="S280" s="5" t="str">
        <f aca="false">CONCATENATE("[",CONCATENATE("Al",IF(D280&gt;1,VALUE(D280),""),IF(E280=0,"",CONCATENATE(" O",IF(E280&gt;1,VALUE(E280),""))),IF(F280=0,"",CONCATENATE("(OH)",IF(F280&gt;1,VALUE(F280),""))),IF(G280=0,"",CONCATENATE("(OH2)",IF(G280&gt;1,VALUE(G280),"")))),"]")</f>
        <v>[Al5 O2(OH)9(OH2)11]</v>
      </c>
      <c r="T280" s="5" t="str">
        <f aca="false">CONCATENATE("[",CONCATENATE("Al",IF(H280=0,"",CONCATENATE("O",IF(H280&gt;1,VALUE(H280),""))),CONCATENATE(IF((4-H280)&gt;0,"(OH)",""),IF((4-H280)&gt;1,VALUE(4-H280),""))),"]")</f>
        <v>[Al(OH)4]</v>
      </c>
      <c r="U280" s="5" t="str">
        <f aca="false">IF(B280&gt;0,IF(M280="","",CONCATENATE("[",IF(M280="","",CONCATENATE("Al",IF(D280&gt;1,VALUE(D280),""),IF(E280=0,"",CONCATENATE(" O",IF(E280&gt;1,VALUE(E280),""))),IF(F280=0,"",CONCATENATE("(OH)",IF(F280&gt;1,VALUE(F280),""))),IF(G280=0,"",CONCATENATE("(OH2)",IF(G280&gt;1,VALUE(G280),""))))),"]",IF(M280="","",IF(J280&gt;1,(CONCATENATE(VALUE(J280),"+")),"+")))),"")</f>
        <v/>
      </c>
    </row>
    <row r="281" s="4" customFormat="true" ht="14.05" hidden="false" customHeight="false" outlineLevel="0" collapsed="false">
      <c r="A281" s="5" t="n">
        <v>6</v>
      </c>
      <c r="B281" s="5" t="n">
        <v>0</v>
      </c>
      <c r="C281" s="5" t="n">
        <v>0</v>
      </c>
      <c r="D281" s="5" t="n">
        <v>5</v>
      </c>
      <c r="E281" s="5" t="n">
        <v>4</v>
      </c>
      <c r="F281" s="5" t="n">
        <v>5</v>
      </c>
      <c r="G281" s="5" t="n">
        <v>13</v>
      </c>
      <c r="H281" s="5" t="n">
        <v>0</v>
      </c>
      <c r="I281" s="5" t="n">
        <v>518</v>
      </c>
      <c r="J281" s="5" t="n">
        <v>2</v>
      </c>
      <c r="K281" s="6" t="n">
        <v>259</v>
      </c>
      <c r="L281" s="7" t="n">
        <v>259</v>
      </c>
      <c r="M281" s="5" t="str">
        <f aca="false">IF(K281="no cation","",IF(L281="","non-candidate",IF(J281&gt;1,"","Y")))</f>
        <v/>
      </c>
      <c r="N281" s="5" t="str">
        <f aca="false">IF(M281="","",IF(B281&gt;0,U281,CONCATENATE("[",IF(M281="","",CONCATENATE("Al",IF(C281+(D281*(1+(C281*3)))&gt;1,VALUE(C281+(D281*(1+(C281*3)))),""),CONCATENATE(IF((E281*(1+(C281*3)))+(C281*H281)&gt;0," O",""),IF((E281*(1+(C281*3)))+(C281*H281)&gt;1,VALUE((E281*(1+(C281*3)))+(C281*H281)),"")),IF(F281=0,"",CONCATENATE("(OH)",IF((F281*(1+(C281*3)))+(C281*(4-H281))&gt;1,VALUE((F281*(1+(C281*3)))+(C281*(4-H281))),""))),IF(G281=0,"",CONCATENATE("(OH2)",IF(G281&gt;1,VALUE(G281),""))))),"]",IF(M281="","",IF(J281&gt;1,(CONCATENATE(VALUE(J281),"+")),"+")))))</f>
        <v/>
      </c>
      <c r="O281" s="5" t="str">
        <f aca="false">IF(B281&gt;0,"",IF(C281=0,CONCATENATE("[",CONCATENATE("Al",IF(D281&gt;1,VALUE(D281),""),IF(E281=0,"",CONCATENATE(" O",IF(E281&gt;1,VALUE(E281),""))),IF(F281=0,"",CONCATENATE("(OH)",IF(F281&gt;1,VALUE(F281),""))),IF(G281=0,"",CONCATENATE("(OH2)",IF(G281&gt;1,VALUE(G281),"")))),"]",IF(J281&gt;1,(CONCATENATE(VALUE(J281),"+")),"+")),CONCATENATE("[",S281,IF(P281&gt;1,VALUE(P281),""),IF((D281*3)&gt;((E281*2)+F281),"+","")," ]",VALUE(4)," ",T281,IF(H281&gt;0,VALUE(H281+1),""),"-"," ")))</f>
        <v>[Al5 O4(OH)5(OH2)13]2+</v>
      </c>
      <c r="P281" s="5" t="str">
        <f aca="false">IF(C281&lt;1,"",(IF((3*D281)-(2*E281)-F281&gt;0, (3*D281)-(2*E281)-F281, 0)))</f>
        <v/>
      </c>
      <c r="Q281" s="5" t="str">
        <f aca="false">IF(C281&lt;1,"",(27*D281)+(16*(E281+F281+G281))+(F281+(G281*2)))</f>
        <v/>
      </c>
      <c r="R281" s="5" t="str">
        <f aca="false">IF(C281&lt;1,"",27+(16*(H281+(4-H281)))+(4-H281))</f>
        <v/>
      </c>
      <c r="S281" s="5" t="str">
        <f aca="false">CONCATENATE("[",CONCATENATE("Al",IF(D281&gt;1,VALUE(D281),""),IF(E281=0,"",CONCATENATE(" O",IF(E281&gt;1,VALUE(E281),""))),IF(F281=0,"",CONCATENATE("(OH)",IF(F281&gt;1,VALUE(F281),""))),IF(G281=0,"",CONCATENATE("(OH2)",IF(G281&gt;1,VALUE(G281),"")))),"]")</f>
        <v>[Al5 O4(OH)5(OH2)13]</v>
      </c>
      <c r="T281" s="5" t="str">
        <f aca="false">CONCATENATE("[",CONCATENATE("Al",IF(H281=0,"",CONCATENATE("O",IF(H281&gt;1,VALUE(H281),""))),CONCATENATE(IF((4-H281)&gt;0,"(OH)",""),IF((4-H281)&gt;1,VALUE(4-H281),""))),"]")</f>
        <v>[Al(OH)4]</v>
      </c>
      <c r="U281" s="5" t="str">
        <f aca="false">IF(B281&gt;0,IF(M281="","",CONCATENATE("[",IF(M281="","",CONCATENATE("Al",IF(D281&gt;1,VALUE(D281),""),IF(E281=0,"",CONCATENATE(" O",IF(E281&gt;1,VALUE(E281),""))),IF(F281=0,"",CONCATENATE("(OH)",IF(F281&gt;1,VALUE(F281),""))),IF(G281=0,"",CONCATENATE("(OH2)",IF(G281&gt;1,VALUE(G281),""))))),"]",IF(M281="","",IF(J281&gt;1,(CONCATENATE(VALUE(J281),"+")),"+")))),"")</f>
        <v/>
      </c>
    </row>
    <row r="282" s="4" customFormat="true" ht="14.05" hidden="false" customHeight="false" outlineLevel="0" collapsed="false">
      <c r="A282" s="3" t="n">
        <v>6</v>
      </c>
      <c r="B282" s="5" t="n">
        <v>0</v>
      </c>
      <c r="C282" s="5" t="n">
        <v>0</v>
      </c>
      <c r="D282" s="3" t="n">
        <v>5</v>
      </c>
      <c r="E282" s="3" t="n">
        <v>6</v>
      </c>
      <c r="F282" s="5" t="n">
        <v>1</v>
      </c>
      <c r="G282" s="5" t="n">
        <v>15</v>
      </c>
      <c r="H282" s="5" t="n">
        <v>0</v>
      </c>
      <c r="I282" s="5" t="n">
        <v>518</v>
      </c>
      <c r="J282" s="5" t="n">
        <v>2</v>
      </c>
      <c r="K282" s="6" t="n">
        <v>259</v>
      </c>
      <c r="L282" s="7" t="n">
        <v>259</v>
      </c>
      <c r="M282" s="5" t="str">
        <f aca="false">IF(K282="no cation","",IF(L282="","non-candidate",IF(J282&gt;1,"","Y")))</f>
        <v/>
      </c>
      <c r="N282" s="5" t="str">
        <f aca="false">IF(M282="","",IF(B282&gt;0,U282,CONCATENATE("[",IF(M282="","",CONCATENATE("Al",IF(C282+(D282*(1+(C282*3)))&gt;1,VALUE(C282+(D282*(1+(C282*3)))),""),CONCATENATE(IF((E282*(1+(C282*3)))+(C282*H282)&gt;0," O",""),IF((E282*(1+(C282*3)))+(C282*H282)&gt;1,VALUE((E282*(1+(C282*3)))+(C282*H282)),"")),IF(F282=0,"",CONCATENATE("(OH)",IF((F282*(1+(C282*3)))+(C282*(4-H282))&gt;1,VALUE((F282*(1+(C282*3)))+(C282*(4-H282))),""))),IF(G282=0,"",CONCATENATE("(OH2)",IF(G282&gt;1,VALUE(G282),""))))),"]",IF(M282="","",IF(J282&gt;1,(CONCATENATE(VALUE(J282),"+")),"+")))))</f>
        <v/>
      </c>
      <c r="O282" s="5" t="str">
        <f aca="false">IF(B282&gt;0,"",IF(C282=0,CONCATENATE("[",CONCATENATE("Al",IF(D282&gt;1,VALUE(D282),""),IF(E282=0,"",CONCATENATE(" O",IF(E282&gt;1,VALUE(E282),""))),IF(F282=0,"",CONCATENATE("(OH)",IF(F282&gt;1,VALUE(F282),""))),IF(G282=0,"",CONCATENATE("(OH2)",IF(G282&gt;1,VALUE(G282),"")))),"]",IF(J282&gt;1,(CONCATENATE(VALUE(J282),"+")),"+")),CONCATENATE("[",S282,IF(P282&gt;1,VALUE(P282),""),IF((D282*3)&gt;((E282*2)+F282),"+","")," ]",VALUE(4)," ",T282,IF(H282&gt;0,VALUE(H282+1),""),"-"," ")))</f>
        <v>[Al5 O6(OH)(OH2)15]2+</v>
      </c>
      <c r="P282" s="5" t="str">
        <f aca="false">IF(C282&lt;1,"",(IF((3*D282)-(2*E282)-F282&gt;0, (3*D282)-(2*E282)-F282, 0)))</f>
        <v/>
      </c>
      <c r="Q282" s="5" t="str">
        <f aca="false">IF(C282&lt;1,"",(27*D282)+(16*(E282+F282+G282))+(F282+(G282*2)))</f>
        <v/>
      </c>
      <c r="R282" s="5" t="str">
        <f aca="false">IF(C282&lt;1,"",27+(16*(H282+(4-H282)))+(4-H282))</f>
        <v/>
      </c>
      <c r="S282" s="5" t="str">
        <f aca="false">CONCATENATE("[",CONCATENATE("Al",IF(D282&gt;1,VALUE(D282),""),IF(E282=0,"",CONCATENATE(" O",IF(E282&gt;1,VALUE(E282),""))),IF(F282=0,"",CONCATENATE("(OH)",IF(F282&gt;1,VALUE(F282),""))),IF(G282=0,"",CONCATENATE("(OH2)",IF(G282&gt;1,VALUE(G282),"")))),"]")</f>
        <v>[Al5 O6(OH)(OH2)15]</v>
      </c>
      <c r="T282" s="5" t="str">
        <f aca="false">CONCATENATE("[",CONCATENATE("Al",IF(H282=0,"",CONCATENATE("O",IF(H282&gt;1,VALUE(H282),""))),CONCATENATE(IF((4-H282)&gt;0,"(OH)",""),IF((4-H282)&gt;1,VALUE(4-H282),""))),"]")</f>
        <v>[Al(OH)4]</v>
      </c>
      <c r="U282" s="5" t="str">
        <f aca="false">IF(B282&gt;0,IF(M282="","",CONCATENATE("[",IF(M282="","",CONCATENATE("Al",IF(D282&gt;1,VALUE(D282),""),IF(E282=0,"",CONCATENATE(" O",IF(E282&gt;1,VALUE(E282),""))),IF(F282=0,"",CONCATENATE("(OH)",IF(F282&gt;1,VALUE(F282),""))),IF(G282=0,"",CONCATENATE("(OH2)",IF(G282&gt;1,VALUE(G282),""))))),"]",IF(M282="","",IF(J282&gt;1,(CONCATENATE(VALUE(J282),"+")),"+")))),"")</f>
        <v/>
      </c>
    </row>
    <row r="283" s="4" customFormat="true" ht="14.05" hidden="false" customHeight="false" outlineLevel="0" collapsed="false">
      <c r="A283" s="5" t="n">
        <v>4</v>
      </c>
      <c r="B283" s="5" t="n">
        <v>0</v>
      </c>
      <c r="C283" s="5" t="n">
        <v>0</v>
      </c>
      <c r="D283" s="5" t="n">
        <v>4</v>
      </c>
      <c r="E283" s="5" t="n">
        <v>2</v>
      </c>
      <c r="F283" s="5" t="n">
        <v>7</v>
      </c>
      <c r="G283" s="5" t="n">
        <v>1</v>
      </c>
      <c r="H283" s="5" t="n">
        <v>0</v>
      </c>
      <c r="I283" s="5" t="n">
        <v>277</v>
      </c>
      <c r="J283" s="5" t="n">
        <v>1</v>
      </c>
      <c r="K283" s="6" t="n">
        <v>277</v>
      </c>
      <c r="L283" s="7" t="n">
        <v>277</v>
      </c>
      <c r="M283" s="5" t="str">
        <f aca="false">IF(K283="no cation","",IF(L283="","non-candidate",IF(J283&gt;1,"","Y")))</f>
        <v>Y</v>
      </c>
      <c r="N283" s="5" t="str">
        <f aca="false">IF(M283="","",IF(B283&gt;0,U283,CONCATENATE("[",IF(M283="","",CONCATENATE("Al",IF(C283+(D283*(1+(C283*3)))&gt;1,VALUE(C283+(D283*(1+(C283*3)))),""),CONCATENATE(IF((E283*(1+(C283*3)))+(C283*H283)&gt;0," O",""),IF((E283*(1+(C283*3)))+(C283*H283)&gt;1,VALUE((E283*(1+(C283*3)))+(C283*H283)),"")),IF(F283=0,"",CONCATENATE("(OH)",IF((F283*(1+(C283*3)))+(C283*(4-H283))&gt;1,VALUE((F283*(1+(C283*3)))+(C283*(4-H283))),""))),IF(G283=0,"",CONCATENATE("(OH2)",IF(G283&gt;1,VALUE(G283),""))))),"]",IF(M283="","",IF(J283&gt;1,(CONCATENATE(VALUE(J283),"+")),"+")))))</f>
        <v>[Al4 O2(OH)7(OH2)]+</v>
      </c>
      <c r="O283" s="5" t="str">
        <f aca="false">IF(B283&gt;0,"",IF(C283=0,CONCATENATE("[",CONCATENATE("Al",IF(D283&gt;1,VALUE(D283),""),IF(E283=0,"",CONCATENATE(" O",IF(E283&gt;1,VALUE(E283),""))),IF(F283=0,"",CONCATENATE("(OH)",IF(F283&gt;1,VALUE(F283),""))),IF(G283=0,"",CONCATENATE("(OH2)",IF(G283&gt;1,VALUE(G283),"")))),"]",IF(J283&gt;1,(CONCATENATE(VALUE(J283),"+")),"+")),CONCATENATE("[",S283,IF(P283&gt;1,VALUE(P283),""),IF((D283*3)&gt;((E283*2)+F283),"+","")," ]",VALUE(4)," ",T283,IF(H283&gt;0,VALUE(H283+1),""),"-"," ")))</f>
        <v>[Al4 O2(OH)7(OH2)]+</v>
      </c>
      <c r="P283" s="5" t="str">
        <f aca="false">IF(C283&lt;1,"",(IF((3*D283)-(2*E283)-F283&gt;0, (3*D283)-(2*E283)-F283, 0)))</f>
        <v/>
      </c>
      <c r="Q283" s="5" t="str">
        <f aca="false">IF(C283&lt;1,"",(27*D283)+(16*(E283+F283+G283))+(F283+(G283*2)))</f>
        <v/>
      </c>
      <c r="R283" s="5" t="str">
        <f aca="false">IF(C283&lt;1,"",27+(16*(H283+(4-H283)))+(4-H283))</f>
        <v/>
      </c>
      <c r="S283" s="5" t="str">
        <f aca="false">CONCATENATE("[",CONCATENATE("Al",IF(D283&gt;1,VALUE(D283),""),IF(E283=0,"",CONCATENATE(" O",IF(E283&gt;1,VALUE(E283),""))),IF(F283=0,"",CONCATENATE("(OH)",IF(F283&gt;1,VALUE(F283),""))),IF(G283=0,"",CONCATENATE("(OH2)",IF(G283&gt;1,VALUE(G283),"")))),"]")</f>
        <v>[Al4 O2(OH)7(OH2)]</v>
      </c>
      <c r="T283" s="5" t="str">
        <f aca="false">CONCATENATE("[",CONCATENATE("Al",IF(H283=0,"",CONCATENATE("O",IF(H283&gt;1,VALUE(H283),""))),CONCATENATE(IF((4-H283)&gt;0,"(OH)",""),IF((4-H283)&gt;1,VALUE(4-H283),""))),"]")</f>
        <v>[Al(OH)4]</v>
      </c>
      <c r="U283" s="5" t="str">
        <f aca="false">IF(B283&gt;0,IF(M283="","",CONCATENATE("[",IF(M283="","",CONCATENATE("Al",IF(D283&gt;1,VALUE(D283),""),IF(E283=0,"",CONCATENATE(" O",IF(E283&gt;1,VALUE(E283),""))),IF(F283=0,"",CONCATENATE("(OH)",IF(F283&gt;1,VALUE(F283),""))),IF(G283=0,"",CONCATENATE("(OH2)",IF(G283&gt;1,VALUE(G283),""))))),"]",IF(M283="","",IF(J283&gt;1,(CONCATENATE(VALUE(J283),"+")),"+")))),"")</f>
        <v/>
      </c>
    </row>
    <row r="284" s="4" customFormat="true" ht="14.05" hidden="false" customHeight="false" outlineLevel="0" collapsed="false">
      <c r="A284" s="5" t="n">
        <v>4</v>
      </c>
      <c r="B284" s="5" t="n">
        <v>0</v>
      </c>
      <c r="C284" s="5" t="n">
        <v>0</v>
      </c>
      <c r="D284" s="5" t="n">
        <v>4</v>
      </c>
      <c r="E284" s="5" t="n">
        <v>4</v>
      </c>
      <c r="F284" s="5" t="n">
        <v>3</v>
      </c>
      <c r="G284" s="5" t="n">
        <v>3</v>
      </c>
      <c r="H284" s="5" t="n">
        <v>0</v>
      </c>
      <c r="I284" s="5" t="n">
        <v>277</v>
      </c>
      <c r="J284" s="5" t="n">
        <v>1</v>
      </c>
      <c r="K284" s="6" t="n">
        <v>277</v>
      </c>
      <c r="L284" s="7" t="n">
        <v>277</v>
      </c>
      <c r="M284" s="5" t="str">
        <f aca="false">IF(K284="no cation","",IF(L284="","non-candidate",IF(J284&gt;1,"","Y")))</f>
        <v>Y</v>
      </c>
      <c r="N284" s="5" t="str">
        <f aca="false">IF(M284="","",IF(B284&gt;0,U284,CONCATENATE("[",IF(M284="","",CONCATENATE("Al",IF(C284+(D284*(1+(C284*3)))&gt;1,VALUE(C284+(D284*(1+(C284*3)))),""),CONCATENATE(IF((E284*(1+(C284*3)))+(C284*H284)&gt;0," O",""),IF((E284*(1+(C284*3)))+(C284*H284)&gt;1,VALUE((E284*(1+(C284*3)))+(C284*H284)),"")),IF(F284=0,"",CONCATENATE("(OH)",IF((F284*(1+(C284*3)))+(C284*(4-H284))&gt;1,VALUE((F284*(1+(C284*3)))+(C284*(4-H284))),""))),IF(G284=0,"",CONCATENATE("(OH2)",IF(G284&gt;1,VALUE(G284),""))))),"]",IF(M284="","",IF(J284&gt;1,(CONCATENATE(VALUE(J284),"+")),"+")))))</f>
        <v>[Al4 O4(OH)3(OH2)3]+</v>
      </c>
      <c r="O284" s="5" t="str">
        <f aca="false">IF(B284&gt;0,"",IF(C284=0,CONCATENATE("[",CONCATENATE("Al",IF(D284&gt;1,VALUE(D284),""),IF(E284=0,"",CONCATENATE(" O",IF(E284&gt;1,VALUE(E284),""))),IF(F284=0,"",CONCATENATE("(OH)",IF(F284&gt;1,VALUE(F284),""))),IF(G284=0,"",CONCATENATE("(OH2)",IF(G284&gt;1,VALUE(G284),"")))),"]",IF(J284&gt;1,(CONCATENATE(VALUE(J284),"+")),"+")),CONCATENATE("[",S284,IF(P284&gt;1,VALUE(P284),""),IF((D284*3)&gt;((E284*2)+F284),"+","")," ]",VALUE(4)," ",T284,IF(H284&gt;0,VALUE(H284+1),""),"-"," ")))</f>
        <v>[Al4 O4(OH)3(OH2)3]+</v>
      </c>
      <c r="P284" s="5" t="str">
        <f aca="false">IF(C284&lt;1,"",(IF((3*D284)-(2*E284)-F284&gt;0, (3*D284)-(2*E284)-F284, 0)))</f>
        <v/>
      </c>
      <c r="Q284" s="5" t="str">
        <f aca="false">IF(C284&lt;1,"",(27*D284)+(16*(E284+F284+G284))+(F284+(G284*2)))</f>
        <v/>
      </c>
      <c r="R284" s="5" t="str">
        <f aca="false">IF(C284&lt;1,"",27+(16*(H284+(4-H284)))+(4-H284))</f>
        <v/>
      </c>
      <c r="S284" s="5" t="str">
        <f aca="false">CONCATENATE("[",CONCATENATE("Al",IF(D284&gt;1,VALUE(D284),""),IF(E284=0,"",CONCATENATE(" O",IF(E284&gt;1,VALUE(E284),""))),IF(F284=0,"",CONCATENATE("(OH)",IF(F284&gt;1,VALUE(F284),""))),IF(G284=0,"",CONCATENATE("(OH2)",IF(G284&gt;1,VALUE(G284),"")))),"]")</f>
        <v>[Al4 O4(OH)3(OH2)3]</v>
      </c>
      <c r="T284" s="5" t="str">
        <f aca="false">CONCATENATE("[",CONCATENATE("Al",IF(H284=0,"",CONCATENATE("O",IF(H284&gt;1,VALUE(H284),""))),CONCATENATE(IF((4-H284)&gt;0,"(OH)",""),IF((4-H284)&gt;1,VALUE(4-H284),""))),"]")</f>
        <v>[Al(OH)4]</v>
      </c>
      <c r="U284" s="5" t="str">
        <f aca="false">IF(B284&gt;0,IF(M284="","",CONCATENATE("[",IF(M284="","",CONCATENATE("Al",IF(D284&gt;1,VALUE(D284),""),IF(E284=0,"",CONCATENATE(" O",IF(E284&gt;1,VALUE(E284),""))),IF(F284=0,"",CONCATENATE("(OH)",IF(F284&gt;1,VALUE(F284),""))),IF(G284=0,"",CONCATENATE("(OH2)",IF(G284&gt;1,VALUE(G284),""))))),"]",IF(M284="","",IF(J284&gt;1,(CONCATENATE(VALUE(J284),"+")),"+")))),"")</f>
        <v/>
      </c>
    </row>
    <row r="285" s="4" customFormat="true" ht="14.05" hidden="false" customHeight="false" outlineLevel="0" collapsed="false">
      <c r="A285" s="5" t="n">
        <v>6</v>
      </c>
      <c r="B285" s="5" t="n">
        <v>1</v>
      </c>
      <c r="C285" s="5" t="n">
        <v>0</v>
      </c>
      <c r="D285" s="5" t="n">
        <v>6</v>
      </c>
      <c r="E285" s="5" t="n">
        <v>4</v>
      </c>
      <c r="F285" s="5" t="n">
        <v>8</v>
      </c>
      <c r="G285" s="5" t="n">
        <v>12</v>
      </c>
      <c r="H285" s="5" t="n">
        <v>0</v>
      </c>
      <c r="I285" s="5" t="n">
        <v>578</v>
      </c>
      <c r="J285" s="5" t="n">
        <v>2</v>
      </c>
      <c r="K285" s="6" t="n">
        <v>289</v>
      </c>
      <c r="L285" s="7" t="n">
        <v>289</v>
      </c>
      <c r="M285" s="5" t="str">
        <f aca="false">IF(K285="no cation","",IF(L285="","non-candidate",IF(J285&gt;1,"","Y")))</f>
        <v/>
      </c>
      <c r="N285" s="5" t="str">
        <f aca="false">IF(M285="","",IF(B285&gt;0,U285,CONCATENATE("[",IF(M285="","",CONCATENATE("Al",IF(C285+(D285*(1+(C285*3)))&gt;1,VALUE(C285+(D285*(1+(C285*3)))),""),CONCATENATE(IF((E285*(1+(C285*3)))+(C285*H285)&gt;0," O",""),IF((E285*(1+(C285*3)))+(C285*H285)&gt;1,VALUE((E285*(1+(C285*3)))+(C285*H285)),"")),IF(F285=0,"",CONCATENATE("(OH)",IF((F285*(1+(C285*3)))+(C285*(4-H285))&gt;1,VALUE((F285*(1+(C285*3)))+(C285*(4-H285))),""))),IF(G285=0,"",CONCATENATE("(OH2)",IF(G285&gt;1,VALUE(G285),""))))),"]",IF(M285="","",IF(J285&gt;1,(CONCATENATE(VALUE(J285),"+")),"+")))))</f>
        <v/>
      </c>
      <c r="O285" s="5" t="str">
        <f aca="false">IF(B285&gt;0,"",IF(C285=0,CONCATENATE("[",CONCATENATE("Al",IF(D285&gt;1,VALUE(D285),""),IF(E285=0,"",CONCATENATE(" O",IF(E285&gt;1,VALUE(E285),""))),IF(F285=0,"",CONCATENATE("(OH)",IF(F285&gt;1,VALUE(F285),""))),IF(G285=0,"",CONCATENATE("(OH2)",IF(G285&gt;1,VALUE(G285),"")))),"]",IF(J285&gt;1,(CONCATENATE(VALUE(J285),"+")),"+")),CONCATENATE("[",S285,IF(P285&gt;1,VALUE(P285),""),IF((D285*3)&gt;((E285*2)+F285),"+","")," ]",VALUE(4)," ",T285,IF(H285&gt;0,VALUE(H285+1),""),"-"," ")))</f>
        <v/>
      </c>
      <c r="P285" s="5" t="str">
        <f aca="false">IF(C285&lt;1,"",(IF((3*D285)-(2*E285)-F285&gt;0, (3*D285)-(2*E285)-F285, 0)))</f>
        <v/>
      </c>
      <c r="Q285" s="5" t="str">
        <f aca="false">IF(C285&lt;1,"",(27*D285)+(16*(E285+F285+G285))+(F285+(G285*2)))</f>
        <v/>
      </c>
      <c r="R285" s="5" t="str">
        <f aca="false">IF(C285&lt;1,"",27+(16*(H285+(4-H285)))+(4-H285))</f>
        <v/>
      </c>
      <c r="S285" s="5" t="str">
        <f aca="false">CONCATENATE("[",CONCATENATE("Al",IF(D285&gt;1,VALUE(D285),""),IF(E285=0,"",CONCATENATE(" O",IF(E285&gt;1,VALUE(E285),""))),IF(F285=0,"",CONCATENATE("(OH)",IF(F285&gt;1,VALUE(F285),""))),IF(G285=0,"",CONCATENATE("(OH2)",IF(G285&gt;1,VALUE(G285),"")))),"]")</f>
        <v>[Al6 O4(OH)8(OH2)12]</v>
      </c>
      <c r="T285" s="5" t="str">
        <f aca="false">CONCATENATE("[",CONCATENATE("Al",IF(H285=0,"",CONCATENATE("O",IF(H285&gt;1,VALUE(H285),""))),CONCATENATE(IF((4-H285)&gt;0,"(OH)",""),IF((4-H285)&gt;1,VALUE(4-H285),""))),"]")</f>
        <v>[Al(OH)4]</v>
      </c>
      <c r="U285" s="5" t="str">
        <f aca="false">IF(B285&gt;0,IF(M285="","",CONCATENATE("[",IF(M285="","",CONCATENATE("Al",IF(D285&gt;1,VALUE(D285),""),IF(E285=0,"",CONCATENATE(" O",IF(E285&gt;1,VALUE(E285),""))),IF(F285=0,"",CONCATENATE("(OH)",IF(F285&gt;1,VALUE(F285),""))),IF(G285=0,"",CONCATENATE("(OH2)",IF(G285&gt;1,VALUE(G285),""))))),"]",IF(M285="","",IF(J285&gt;1,(CONCATENATE(VALUE(J285),"+")),"+")))),"")</f>
        <v/>
      </c>
    </row>
    <row r="286" s="4" customFormat="true" ht="14.05" hidden="false" customHeight="false" outlineLevel="0" collapsed="false">
      <c r="A286" s="3" t="n">
        <v>6</v>
      </c>
      <c r="B286" s="3" t="n">
        <v>1</v>
      </c>
      <c r="C286" s="5" t="n">
        <v>0</v>
      </c>
      <c r="D286" s="3" t="n">
        <v>6</v>
      </c>
      <c r="E286" s="3" t="n">
        <v>6</v>
      </c>
      <c r="F286" s="3" t="n">
        <v>4</v>
      </c>
      <c r="G286" s="3" t="n">
        <v>14</v>
      </c>
      <c r="H286" s="5" t="n">
        <v>0</v>
      </c>
      <c r="I286" s="5" t="n">
        <v>578</v>
      </c>
      <c r="J286" s="5" t="n">
        <v>2</v>
      </c>
      <c r="K286" s="6" t="n">
        <v>289</v>
      </c>
      <c r="L286" s="7" t="n">
        <v>289</v>
      </c>
      <c r="M286" s="5" t="str">
        <f aca="false">IF(K286="no cation","",IF(L286="","non-candidate",IF(J286&gt;1,"","Y")))</f>
        <v/>
      </c>
      <c r="N286" s="5" t="str">
        <f aca="false">IF(M286="","",IF(B286&gt;0,U286,CONCATENATE("[",IF(M286="","",CONCATENATE("Al",IF(C286+(D286*(1+(C286*3)))&gt;1,VALUE(C286+(D286*(1+(C286*3)))),""),CONCATENATE(IF((E286*(1+(C286*3)))+(C286*H286)&gt;0," O",""),IF((E286*(1+(C286*3)))+(C286*H286)&gt;1,VALUE((E286*(1+(C286*3)))+(C286*H286)),"")),IF(F286=0,"",CONCATENATE("(OH)",IF((F286*(1+(C286*3)))+(C286*(4-H286))&gt;1,VALUE((F286*(1+(C286*3)))+(C286*(4-H286))),""))),IF(G286=0,"",CONCATENATE("(OH2)",IF(G286&gt;1,VALUE(G286),""))))),"]",IF(M286="","",IF(J286&gt;1,(CONCATENATE(VALUE(J286),"+")),"+")))))</f>
        <v/>
      </c>
      <c r="O286" s="5" t="str">
        <f aca="false">IF(B286&gt;0,"",IF(C286=0,CONCATENATE("[",CONCATENATE("Al",IF(D286&gt;1,VALUE(D286),""),IF(E286=0,"",CONCATENATE(" O",IF(E286&gt;1,VALUE(E286),""))),IF(F286=0,"",CONCATENATE("(OH)",IF(F286&gt;1,VALUE(F286),""))),IF(G286=0,"",CONCATENATE("(OH2)",IF(G286&gt;1,VALUE(G286),"")))),"]",IF(J286&gt;1,(CONCATENATE(VALUE(J286),"+")),"+")),CONCATENATE("[",S286,IF(P286&gt;1,VALUE(P286),""),IF((D286*3)&gt;((E286*2)+F286),"+","")," ]",VALUE(4)," ",T286,IF(H286&gt;0,VALUE(H286+1),""),"-"," ")))</f>
        <v/>
      </c>
      <c r="P286" s="5" t="str">
        <f aca="false">IF(C286&lt;1,"",(IF((3*D286)-(2*E286)-F286&gt;0, (3*D286)-(2*E286)-F286, 0)))</f>
        <v/>
      </c>
      <c r="Q286" s="5" t="str">
        <f aca="false">IF(C286&lt;1,"",(27*D286)+(16*(E286+F286+G286))+(F286+(G286*2)))</f>
        <v/>
      </c>
      <c r="R286" s="5" t="str">
        <f aca="false">IF(C286&lt;1,"",27+(16*(H286+(4-H286)))+(4-H286))</f>
        <v/>
      </c>
      <c r="S286" s="5" t="str">
        <f aca="false">CONCATENATE("[",CONCATENATE("Al",IF(D286&gt;1,VALUE(D286),""),IF(E286=0,"",CONCATENATE(" O",IF(E286&gt;1,VALUE(E286),""))),IF(F286=0,"",CONCATENATE("(OH)",IF(F286&gt;1,VALUE(F286),""))),IF(G286=0,"",CONCATENATE("(OH2)",IF(G286&gt;1,VALUE(G286),"")))),"]")</f>
        <v>[Al6 O6(OH)4(OH2)14]</v>
      </c>
      <c r="T286" s="5" t="str">
        <f aca="false">CONCATENATE("[",CONCATENATE("Al",IF(H286=0,"",CONCATENATE("O",IF(H286&gt;1,VALUE(H286),""))),CONCATENATE(IF((4-H286)&gt;0,"(OH)",""),IF((4-H286)&gt;1,VALUE(4-H286),""))),"]")</f>
        <v>[Al(OH)4]</v>
      </c>
      <c r="U286" s="5" t="str">
        <f aca="false">IF(B286&gt;0,IF(M286="","",CONCATENATE("[",IF(M286="","",CONCATENATE("Al",IF(D286&gt;1,VALUE(D286),""),IF(E286=0,"",CONCATENATE(" O",IF(E286&gt;1,VALUE(E286),""))),IF(F286=0,"",CONCATENATE("(OH)",IF(F286&gt;1,VALUE(F286),""))),IF(G286=0,"",CONCATENATE("(OH2)",IF(G286&gt;1,VALUE(G286),""))))),"]",IF(M286="","",IF(J286&gt;1,(CONCATENATE(VALUE(J286),"+")),"+")))),"")</f>
        <v/>
      </c>
    </row>
    <row r="287" s="4" customFormat="true" ht="14.05" hidden="false" customHeight="false" outlineLevel="0" collapsed="false">
      <c r="A287" s="5" t="n">
        <v>6</v>
      </c>
      <c r="B287" s="5" t="n">
        <v>0</v>
      </c>
      <c r="C287" s="5" t="n">
        <v>0</v>
      </c>
      <c r="D287" s="5" t="n">
        <v>6</v>
      </c>
      <c r="E287" s="5" t="n">
        <v>0</v>
      </c>
      <c r="F287" s="5" t="n">
        <v>16</v>
      </c>
      <c r="G287" s="5" t="n">
        <v>10</v>
      </c>
      <c r="H287" s="5" t="n">
        <v>0</v>
      </c>
      <c r="I287" s="5" t="n">
        <v>614</v>
      </c>
      <c r="J287" s="5" t="n">
        <v>2</v>
      </c>
      <c r="K287" s="6" t="n">
        <v>307</v>
      </c>
      <c r="L287" s="7" t="n">
        <v>307</v>
      </c>
      <c r="M287" s="5" t="str">
        <f aca="false">IF(K287="no cation","",IF(L287="","non-candidate",IF(J287&gt;1,"","Y")))</f>
        <v/>
      </c>
      <c r="N287" s="5" t="str">
        <f aca="false">IF(M287="","",IF(B287&gt;0,U287,CONCATENATE("[",IF(M287="","",CONCATENATE("Al",IF(C287+(D287*(1+(C287*3)))&gt;1,VALUE(C287+(D287*(1+(C287*3)))),""),CONCATENATE(IF((E287*(1+(C287*3)))+(C287*H287)&gt;0," O",""),IF((E287*(1+(C287*3)))+(C287*H287)&gt;1,VALUE((E287*(1+(C287*3)))+(C287*H287)),"")),IF(F287=0,"",CONCATENATE("(OH)",IF((F287*(1+(C287*3)))+(C287*(4-H287))&gt;1,VALUE((F287*(1+(C287*3)))+(C287*(4-H287))),""))),IF(G287=0,"",CONCATENATE("(OH2)",IF(G287&gt;1,VALUE(G287),""))))),"]",IF(M287="","",IF(J287&gt;1,(CONCATENATE(VALUE(J287),"+")),"+")))))</f>
        <v/>
      </c>
      <c r="O287" s="5" t="str">
        <f aca="false">IF(B287&gt;0,"",IF(C287=0,CONCATENATE("[",CONCATENATE("Al",IF(D287&gt;1,VALUE(D287),""),IF(E287=0,"",CONCATENATE(" O",IF(E287&gt;1,VALUE(E287),""))),IF(F287=0,"",CONCATENATE("(OH)",IF(F287&gt;1,VALUE(F287),""))),IF(G287=0,"",CONCATENATE("(OH2)",IF(G287&gt;1,VALUE(G287),"")))),"]",IF(J287&gt;1,(CONCATENATE(VALUE(J287),"+")),"+")),CONCATENATE("[",S287,IF(P287&gt;1,VALUE(P287),""),IF((D287*3)&gt;((E287*2)+F287),"+","")," ]",VALUE(4)," ",T287,IF(H287&gt;0,VALUE(H287+1),""),"-"," ")))</f>
        <v>[Al6(OH)16(OH2)10]2+</v>
      </c>
      <c r="P287" s="5" t="str">
        <f aca="false">IF(C287&lt;1,"",(IF((3*D287)-(2*E287)-F287&gt;0, (3*D287)-(2*E287)-F287, 0)))</f>
        <v/>
      </c>
      <c r="Q287" s="5" t="str">
        <f aca="false">IF(C287&lt;1,"",(27*D287)+(16*(E287+F287+G287))+(F287+(G287*2)))</f>
        <v/>
      </c>
      <c r="R287" s="5" t="str">
        <f aca="false">IF(C287&lt;1,"",27+(16*(H287+(4-H287)))+(4-H287))</f>
        <v/>
      </c>
      <c r="S287" s="5" t="str">
        <f aca="false">CONCATENATE("[",CONCATENATE("Al",IF(D287&gt;1,VALUE(D287),""),IF(E287=0,"",CONCATENATE(" O",IF(E287&gt;1,VALUE(E287),""))),IF(F287=0,"",CONCATENATE("(OH)",IF(F287&gt;1,VALUE(F287),""))),IF(G287=0,"",CONCATENATE("(OH2)",IF(G287&gt;1,VALUE(G287),"")))),"]")</f>
        <v>[Al6(OH)16(OH2)10]</v>
      </c>
      <c r="T287" s="5" t="str">
        <f aca="false">CONCATENATE("[",CONCATENATE("Al",IF(H287=0,"",CONCATENATE("O",IF(H287&gt;1,VALUE(H287),""))),CONCATENATE(IF((4-H287)&gt;0,"(OH)",""),IF((4-H287)&gt;1,VALUE(4-H287),""))),"]")</f>
        <v>[Al(OH)4]</v>
      </c>
      <c r="U287" s="5" t="str">
        <f aca="false">IF(B287&gt;0,IF(M287="","",CONCATENATE("[",IF(M287="","",CONCATENATE("Al",IF(D287&gt;1,VALUE(D287),""),IF(E287=0,"",CONCATENATE(" O",IF(E287&gt;1,VALUE(E287),""))),IF(F287=0,"",CONCATENATE("(OH)",IF(F287&gt;1,VALUE(F287),""))),IF(G287=0,"",CONCATENATE("(OH2)",IF(G287&gt;1,VALUE(G287),""))))),"]",IF(M287="","",IF(J287&gt;1,(CONCATENATE(VALUE(J287),"+")),"+")))),"")</f>
        <v/>
      </c>
    </row>
    <row r="288" s="4" customFormat="true" ht="14.05" hidden="false" customHeight="false" outlineLevel="0" collapsed="false">
      <c r="A288" s="5" t="n">
        <v>6</v>
      </c>
      <c r="B288" s="5" t="n">
        <v>0</v>
      </c>
      <c r="C288" s="5" t="n">
        <v>0</v>
      </c>
      <c r="D288" s="5" t="n">
        <v>6</v>
      </c>
      <c r="E288" s="5" t="n">
        <v>2</v>
      </c>
      <c r="F288" s="5" t="n">
        <v>12</v>
      </c>
      <c r="G288" s="5" t="n">
        <v>12</v>
      </c>
      <c r="H288" s="5" t="n">
        <v>0</v>
      </c>
      <c r="I288" s="5" t="n">
        <v>614</v>
      </c>
      <c r="J288" s="5" t="n">
        <v>2</v>
      </c>
      <c r="K288" s="6" t="n">
        <v>307</v>
      </c>
      <c r="L288" s="7" t="n">
        <v>307</v>
      </c>
      <c r="M288" s="5" t="str">
        <f aca="false">IF(K288="no cation","",IF(L288="","non-candidate",IF(J288&gt;1,"","Y")))</f>
        <v/>
      </c>
      <c r="N288" s="5" t="str">
        <f aca="false">IF(M288="","",IF(B288&gt;0,U288,CONCATENATE("[",IF(M288="","",CONCATENATE("Al",IF(C288+(D288*(1+(C288*3)))&gt;1,VALUE(C288+(D288*(1+(C288*3)))),""),CONCATENATE(IF((E288*(1+(C288*3)))+(C288*H288)&gt;0," O",""),IF((E288*(1+(C288*3)))+(C288*H288)&gt;1,VALUE((E288*(1+(C288*3)))+(C288*H288)),"")),IF(F288=0,"",CONCATENATE("(OH)",IF((F288*(1+(C288*3)))+(C288*(4-H288))&gt;1,VALUE((F288*(1+(C288*3)))+(C288*(4-H288))),""))),IF(G288=0,"",CONCATENATE("(OH2)",IF(G288&gt;1,VALUE(G288),""))))),"]",IF(M288="","",IF(J288&gt;1,(CONCATENATE(VALUE(J288),"+")),"+")))))</f>
        <v/>
      </c>
      <c r="O288" s="5" t="str">
        <f aca="false">IF(B288&gt;0,"",IF(C288=0,CONCATENATE("[",CONCATENATE("Al",IF(D288&gt;1,VALUE(D288),""),IF(E288=0,"",CONCATENATE(" O",IF(E288&gt;1,VALUE(E288),""))),IF(F288=0,"",CONCATENATE("(OH)",IF(F288&gt;1,VALUE(F288),""))),IF(G288=0,"",CONCATENATE("(OH2)",IF(G288&gt;1,VALUE(G288),"")))),"]",IF(J288&gt;1,(CONCATENATE(VALUE(J288),"+")),"+")),CONCATENATE("[",S288,IF(P288&gt;1,VALUE(P288),""),IF((D288*3)&gt;((E288*2)+F288),"+","")," ]",VALUE(4)," ",T288,IF(H288&gt;0,VALUE(H288+1),""),"-"," ")))</f>
        <v>[Al6 O2(OH)12(OH2)12]2+</v>
      </c>
      <c r="P288" s="5" t="str">
        <f aca="false">IF(C288&lt;1,"",(IF((3*D288)-(2*E288)-F288&gt;0, (3*D288)-(2*E288)-F288, 0)))</f>
        <v/>
      </c>
      <c r="Q288" s="5" t="str">
        <f aca="false">IF(C288&lt;1,"",(27*D288)+(16*(E288+F288+G288))+(F288+(G288*2)))</f>
        <v/>
      </c>
      <c r="R288" s="5" t="str">
        <f aca="false">IF(C288&lt;1,"",27+(16*(H288+(4-H288)))+(4-H288))</f>
        <v/>
      </c>
      <c r="S288" s="5" t="str">
        <f aca="false">CONCATENATE("[",CONCATENATE("Al",IF(D288&gt;1,VALUE(D288),""),IF(E288=0,"",CONCATENATE(" O",IF(E288&gt;1,VALUE(E288),""))),IF(F288=0,"",CONCATENATE("(OH)",IF(F288&gt;1,VALUE(F288),""))),IF(G288=0,"",CONCATENATE("(OH2)",IF(G288&gt;1,VALUE(G288),"")))),"]")</f>
        <v>[Al6 O2(OH)12(OH2)12]</v>
      </c>
      <c r="T288" s="5" t="str">
        <f aca="false">CONCATENATE("[",CONCATENATE("Al",IF(H288=0,"",CONCATENATE("O",IF(H288&gt;1,VALUE(H288),""))),CONCATENATE(IF((4-H288)&gt;0,"(OH)",""),IF((4-H288)&gt;1,VALUE(4-H288),""))),"]")</f>
        <v>[Al(OH)4]</v>
      </c>
      <c r="U288" s="5" t="str">
        <f aca="false">IF(B288&gt;0,IF(M288="","",CONCATENATE("[",IF(M288="","",CONCATENATE("Al",IF(D288&gt;1,VALUE(D288),""),IF(E288=0,"",CONCATENATE(" O",IF(E288&gt;1,VALUE(E288),""))),IF(F288=0,"",CONCATENATE("(OH)",IF(F288&gt;1,VALUE(F288),""))),IF(G288=0,"",CONCATENATE("(OH2)",IF(G288&gt;1,VALUE(G288),""))))),"]",IF(M288="","",IF(J288&gt;1,(CONCATENATE(VALUE(J288),"+")),"+")))),"")</f>
        <v/>
      </c>
    </row>
    <row r="289" s="4" customFormat="true" ht="14.05" hidden="false" customHeight="false" outlineLevel="0" collapsed="false">
      <c r="A289" s="5" t="n">
        <v>6</v>
      </c>
      <c r="B289" s="5" t="n">
        <v>0</v>
      </c>
      <c r="C289" s="5" t="n">
        <v>0</v>
      </c>
      <c r="D289" s="5" t="n">
        <v>6</v>
      </c>
      <c r="E289" s="5" t="n">
        <v>4</v>
      </c>
      <c r="F289" s="5" t="n">
        <v>8</v>
      </c>
      <c r="G289" s="5" t="n">
        <v>14</v>
      </c>
      <c r="H289" s="5" t="n">
        <v>0</v>
      </c>
      <c r="I289" s="5" t="n">
        <v>614</v>
      </c>
      <c r="J289" s="5" t="n">
        <v>2</v>
      </c>
      <c r="K289" s="6" t="n">
        <v>307</v>
      </c>
      <c r="L289" s="7" t="n">
        <v>307</v>
      </c>
      <c r="M289" s="5" t="str">
        <f aca="false">IF(K289="no cation","",IF(L289="","non-candidate",IF(J289&gt;1,"","Y")))</f>
        <v/>
      </c>
      <c r="N289" s="5" t="str">
        <f aca="false">IF(M289="","",IF(B289&gt;0,U289,CONCATENATE("[",IF(M289="","",CONCATENATE("Al",IF(C289+(D289*(1+(C289*3)))&gt;1,VALUE(C289+(D289*(1+(C289*3)))),""),CONCATENATE(IF((E289*(1+(C289*3)))+(C289*H289)&gt;0," O",""),IF((E289*(1+(C289*3)))+(C289*H289)&gt;1,VALUE((E289*(1+(C289*3)))+(C289*H289)),"")),IF(F289=0,"",CONCATENATE("(OH)",IF((F289*(1+(C289*3)))+(C289*(4-H289))&gt;1,VALUE((F289*(1+(C289*3)))+(C289*(4-H289))),""))),IF(G289=0,"",CONCATENATE("(OH2)",IF(G289&gt;1,VALUE(G289),""))))),"]",IF(M289="","",IF(J289&gt;1,(CONCATENATE(VALUE(J289),"+")),"+")))))</f>
        <v/>
      </c>
      <c r="O289" s="5" t="str">
        <f aca="false">IF(B289&gt;0,"",IF(C289=0,CONCATENATE("[",CONCATENATE("Al",IF(D289&gt;1,VALUE(D289),""),IF(E289=0,"",CONCATENATE(" O",IF(E289&gt;1,VALUE(E289),""))),IF(F289=0,"",CONCATENATE("(OH)",IF(F289&gt;1,VALUE(F289),""))),IF(G289=0,"",CONCATENATE("(OH2)",IF(G289&gt;1,VALUE(G289),"")))),"]",IF(J289&gt;1,(CONCATENATE(VALUE(J289),"+")),"+")),CONCATENATE("[",S289,IF(P289&gt;1,VALUE(P289),""),IF((D289*3)&gt;((E289*2)+F289),"+","")," ]",VALUE(4)," ",T289,IF(H289&gt;0,VALUE(H289+1),""),"-"," ")))</f>
        <v>[Al6 O4(OH)8(OH2)14]2+</v>
      </c>
      <c r="P289" s="5" t="str">
        <f aca="false">IF(C289&lt;1,"",(IF((3*D289)-(2*E289)-F289&gt;0, (3*D289)-(2*E289)-F289, 0)))</f>
        <v/>
      </c>
      <c r="Q289" s="5" t="str">
        <f aca="false">IF(C289&lt;1,"",(27*D289)+(16*(E289+F289+G289))+(F289+(G289*2)))</f>
        <v/>
      </c>
      <c r="R289" s="5" t="str">
        <f aca="false">IF(C289&lt;1,"",27+(16*(H289+(4-H289)))+(4-H289))</f>
        <v/>
      </c>
      <c r="S289" s="5" t="str">
        <f aca="false">CONCATENATE("[",CONCATENATE("Al",IF(D289&gt;1,VALUE(D289),""),IF(E289=0,"",CONCATENATE(" O",IF(E289&gt;1,VALUE(E289),""))),IF(F289=0,"",CONCATENATE("(OH)",IF(F289&gt;1,VALUE(F289),""))),IF(G289=0,"",CONCATENATE("(OH2)",IF(G289&gt;1,VALUE(G289),"")))),"]")</f>
        <v>[Al6 O4(OH)8(OH2)14]</v>
      </c>
      <c r="T289" s="5" t="str">
        <f aca="false">CONCATENATE("[",CONCATENATE("Al",IF(H289=0,"",CONCATENATE("O",IF(H289&gt;1,VALUE(H289),""))),CONCATENATE(IF((4-H289)&gt;0,"(OH)",""),IF((4-H289)&gt;1,VALUE(4-H289),""))),"]")</f>
        <v>[Al(OH)4]</v>
      </c>
      <c r="U289" s="5" t="str">
        <f aca="false">IF(B289&gt;0,IF(M289="","",CONCATENATE("[",IF(M289="","",CONCATENATE("Al",IF(D289&gt;1,VALUE(D289),""),IF(E289=0,"",CONCATENATE(" O",IF(E289&gt;1,VALUE(E289),""))),IF(F289=0,"",CONCATENATE("(OH)",IF(F289&gt;1,VALUE(F289),""))),IF(G289=0,"",CONCATENATE("(OH2)",IF(G289&gt;1,VALUE(G289),""))))),"]",IF(M289="","",IF(J289&gt;1,(CONCATENATE(VALUE(J289),"+")),"+")))),"")</f>
        <v/>
      </c>
    </row>
    <row r="290" s="4" customFormat="true" ht="14.05" hidden="false" customHeight="false" outlineLevel="0" collapsed="false">
      <c r="A290" s="5" t="n">
        <v>6</v>
      </c>
      <c r="B290" s="5" t="n">
        <v>0</v>
      </c>
      <c r="C290" s="5" t="n">
        <v>0</v>
      </c>
      <c r="D290" s="5" t="n">
        <v>6</v>
      </c>
      <c r="E290" s="5" t="n">
        <v>6</v>
      </c>
      <c r="F290" s="5" t="n">
        <v>4</v>
      </c>
      <c r="G290" s="5" t="n">
        <v>16</v>
      </c>
      <c r="H290" s="5" t="n">
        <v>0</v>
      </c>
      <c r="I290" s="5" t="n">
        <v>614</v>
      </c>
      <c r="J290" s="5" t="n">
        <v>2</v>
      </c>
      <c r="K290" s="6" t="n">
        <v>307</v>
      </c>
      <c r="L290" s="7" t="n">
        <v>307</v>
      </c>
      <c r="M290" s="5" t="str">
        <f aca="false">IF(K290="no cation","",IF(L290="","non-candidate",IF(J290&gt;1,"","Y")))</f>
        <v/>
      </c>
      <c r="N290" s="5" t="str">
        <f aca="false">IF(M290="","",IF(B290&gt;0,U290,CONCATENATE("[",IF(M290="","",CONCATENATE("Al",IF(C290+(D290*(1+(C290*3)))&gt;1,VALUE(C290+(D290*(1+(C290*3)))),""),CONCATENATE(IF((E290*(1+(C290*3)))+(C290*H290)&gt;0," O",""),IF((E290*(1+(C290*3)))+(C290*H290)&gt;1,VALUE((E290*(1+(C290*3)))+(C290*H290)),"")),IF(F290=0,"",CONCATENATE("(OH)",IF((F290*(1+(C290*3)))+(C290*(4-H290))&gt;1,VALUE((F290*(1+(C290*3)))+(C290*(4-H290))),""))),IF(G290=0,"",CONCATENATE("(OH2)",IF(G290&gt;1,VALUE(G290),""))))),"]",IF(M290="","",IF(J290&gt;1,(CONCATENATE(VALUE(J290),"+")),"+")))))</f>
        <v/>
      </c>
      <c r="O290" s="5" t="str">
        <f aca="false">IF(B290&gt;0,"",IF(C290=0,CONCATENATE("[",CONCATENATE("Al",IF(D290&gt;1,VALUE(D290),""),IF(E290=0,"",CONCATENATE(" O",IF(E290&gt;1,VALUE(E290),""))),IF(F290=0,"",CONCATENATE("(OH)",IF(F290&gt;1,VALUE(F290),""))),IF(G290=0,"",CONCATENATE("(OH2)",IF(G290&gt;1,VALUE(G290),"")))),"]",IF(J290&gt;1,(CONCATENATE(VALUE(J290),"+")),"+")),CONCATENATE("[",S290,IF(P290&gt;1,VALUE(P290),""),IF((D290*3)&gt;((E290*2)+F290),"+","")," ]",VALUE(4)," ",T290,IF(H290&gt;0,VALUE(H290+1),""),"-"," ")))</f>
        <v>[Al6 O6(OH)4(OH2)16]2+</v>
      </c>
      <c r="P290" s="5" t="str">
        <f aca="false">IF(C290&lt;1,"",(IF((3*D290)-(2*E290)-F290&gt;0, (3*D290)-(2*E290)-F290, 0)))</f>
        <v/>
      </c>
      <c r="Q290" s="5" t="str">
        <f aca="false">IF(C290&lt;1,"",(27*D290)+(16*(E290+F290+G290))+(F290+(G290*2)))</f>
        <v/>
      </c>
      <c r="R290" s="5" t="str">
        <f aca="false">IF(C290&lt;1,"",27+(16*(H290+(4-H290)))+(4-H290))</f>
        <v/>
      </c>
      <c r="S290" s="5" t="str">
        <f aca="false">CONCATENATE("[",CONCATENATE("Al",IF(D290&gt;1,VALUE(D290),""),IF(E290=0,"",CONCATENATE(" O",IF(E290&gt;1,VALUE(E290),""))),IF(F290=0,"",CONCATENATE("(OH)",IF(F290&gt;1,VALUE(F290),""))),IF(G290=0,"",CONCATENATE("(OH2)",IF(G290&gt;1,VALUE(G290),"")))),"]")</f>
        <v>[Al6 O6(OH)4(OH2)16]</v>
      </c>
      <c r="T290" s="5" t="str">
        <f aca="false">CONCATENATE("[",CONCATENATE("Al",IF(H290=0,"",CONCATENATE("O",IF(H290&gt;1,VALUE(H290),""))),CONCATENATE(IF((4-H290)&gt;0,"(OH)",""),IF((4-H290)&gt;1,VALUE(4-H290),""))),"]")</f>
        <v>[Al(OH)4]</v>
      </c>
      <c r="U290" s="5" t="str">
        <f aca="false">IF(B290&gt;0,IF(M290="","",CONCATENATE("[",IF(M290="","",CONCATENATE("Al",IF(D290&gt;1,VALUE(D290),""),IF(E290=0,"",CONCATENATE(" O",IF(E290&gt;1,VALUE(E290),""))),IF(F290=0,"",CONCATENATE("(OH)",IF(F290&gt;1,VALUE(F290),""))),IF(G290=0,"",CONCATENATE("(OH2)",IF(G290&gt;1,VALUE(G290),""))))),"]",IF(M290="","",IF(J290&gt;1,(CONCATENATE(VALUE(J290),"+")),"+")))),"")</f>
        <v/>
      </c>
    </row>
    <row r="291" s="4" customFormat="true" ht="14.05" hidden="false" customHeight="false" outlineLevel="0" collapsed="false">
      <c r="A291" s="5" t="n">
        <v>6</v>
      </c>
      <c r="B291" s="5" t="n">
        <v>0</v>
      </c>
      <c r="C291" s="5" t="n">
        <v>0</v>
      </c>
      <c r="D291" s="5" t="n">
        <v>6</v>
      </c>
      <c r="E291" s="5" t="n">
        <v>8</v>
      </c>
      <c r="F291" s="5" t="n">
        <v>0</v>
      </c>
      <c r="G291" s="5" t="n">
        <v>18</v>
      </c>
      <c r="H291" s="5" t="n">
        <v>0</v>
      </c>
      <c r="I291" s="5" t="n">
        <v>614</v>
      </c>
      <c r="J291" s="5" t="n">
        <v>2</v>
      </c>
      <c r="K291" s="6" t="n">
        <v>307</v>
      </c>
      <c r="L291" s="7" t="n">
        <v>307</v>
      </c>
      <c r="M291" s="5" t="str">
        <f aca="false">IF(K291="no cation","",IF(L291="","non-candidate",IF(J291&gt;1,"","Y")))</f>
        <v/>
      </c>
      <c r="N291" s="5" t="str">
        <f aca="false">IF(M291="","",IF(B291&gt;0,U291,CONCATENATE("[",IF(M291="","",CONCATENATE("Al",IF(C291+(D291*(1+(C291*3)))&gt;1,VALUE(C291+(D291*(1+(C291*3)))),""),CONCATENATE(IF((E291*(1+(C291*3)))+(C291*H291)&gt;0," O",""),IF((E291*(1+(C291*3)))+(C291*H291)&gt;1,VALUE((E291*(1+(C291*3)))+(C291*H291)),"")),IF(F291=0,"",CONCATENATE("(OH)",IF((F291*(1+(C291*3)))+(C291*(4-H291))&gt;1,VALUE((F291*(1+(C291*3)))+(C291*(4-H291))),""))),IF(G291=0,"",CONCATENATE("(OH2)",IF(G291&gt;1,VALUE(G291),""))))),"]",IF(M291="","",IF(J291&gt;1,(CONCATENATE(VALUE(J291),"+")),"+")))))</f>
        <v/>
      </c>
      <c r="O291" s="5" t="str">
        <f aca="false">IF(B291&gt;0,"",IF(C291=0,CONCATENATE("[",CONCATENATE("Al",IF(D291&gt;1,VALUE(D291),""),IF(E291=0,"",CONCATENATE(" O",IF(E291&gt;1,VALUE(E291),""))),IF(F291=0,"",CONCATENATE("(OH)",IF(F291&gt;1,VALUE(F291),""))),IF(G291=0,"",CONCATENATE("(OH2)",IF(G291&gt;1,VALUE(G291),"")))),"]",IF(J291&gt;1,(CONCATENATE(VALUE(J291),"+")),"+")),CONCATENATE("[",S291,IF(P291&gt;1,VALUE(P291),""),IF((D291*3)&gt;((E291*2)+F291),"+","")," ]",VALUE(4)," ",T291,IF(H291&gt;0,VALUE(H291+1),""),"-"," ")))</f>
        <v>[Al6 O8(OH2)18]2+</v>
      </c>
      <c r="P291" s="5" t="str">
        <f aca="false">IF(C291&lt;1,"",(IF((3*D291)-(2*E291)-F291&gt;0, (3*D291)-(2*E291)-F291, 0)))</f>
        <v/>
      </c>
      <c r="Q291" s="5" t="str">
        <f aca="false">IF(C291&lt;1,"",(27*D291)+(16*(E291+F291+G291))+(F291+(G291*2)))</f>
        <v/>
      </c>
      <c r="R291" s="5" t="str">
        <f aca="false">IF(C291&lt;1,"",27+(16*(H291+(4-H291)))+(4-H291))</f>
        <v/>
      </c>
      <c r="S291" s="5" t="str">
        <f aca="false">CONCATENATE("[",CONCATENATE("Al",IF(D291&gt;1,VALUE(D291),""),IF(E291=0,"",CONCATENATE(" O",IF(E291&gt;1,VALUE(E291),""))),IF(F291=0,"",CONCATENATE("(OH)",IF(F291&gt;1,VALUE(F291),""))),IF(G291=0,"",CONCATENATE("(OH2)",IF(G291&gt;1,VALUE(G291),"")))),"]")</f>
        <v>[Al6 O8(OH2)18]</v>
      </c>
      <c r="T291" s="5" t="str">
        <f aca="false">CONCATENATE("[",CONCATENATE("Al",IF(H291=0,"",CONCATENATE("O",IF(H291&gt;1,VALUE(H291),""))),CONCATENATE(IF((4-H291)&gt;0,"(OH)",""),IF((4-H291)&gt;1,VALUE(4-H291),""))),"]")</f>
        <v>[Al(OH)4]</v>
      </c>
      <c r="U291" s="5" t="str">
        <f aca="false">IF(B291&gt;0,IF(M291="","",CONCATENATE("[",IF(M291="","",CONCATENATE("Al",IF(D291&gt;1,VALUE(D291),""),IF(E291=0,"",CONCATENATE(" O",IF(E291&gt;1,VALUE(E291),""))),IF(F291=0,"",CONCATENATE("(OH)",IF(F291&gt;1,VALUE(F291),""))),IF(G291=0,"",CONCATENATE("(OH2)",IF(G291&gt;1,VALUE(G291),""))))),"]",IF(M291="","",IF(J291&gt;1,(CONCATENATE(VALUE(J291),"+")),"+")))),"")</f>
        <v/>
      </c>
    </row>
    <row r="292" s="4" customFormat="true" ht="14.05" hidden="false" customHeight="false" outlineLevel="0" collapsed="false">
      <c r="A292" s="5" t="n">
        <v>6</v>
      </c>
      <c r="B292" s="5" t="n">
        <v>0</v>
      </c>
      <c r="C292" s="5" t="n">
        <v>0</v>
      </c>
      <c r="D292" s="5" t="n">
        <v>3</v>
      </c>
      <c r="E292" s="5" t="n">
        <v>0</v>
      </c>
      <c r="F292" s="5" t="n">
        <v>8</v>
      </c>
      <c r="G292" s="5" t="n">
        <v>6</v>
      </c>
      <c r="H292" s="5" t="n">
        <v>0</v>
      </c>
      <c r="I292" s="5" t="n">
        <v>325</v>
      </c>
      <c r="J292" s="5" t="n">
        <v>1</v>
      </c>
      <c r="K292" s="6" t="n">
        <v>325</v>
      </c>
      <c r="L292" s="7" t="n">
        <v>325</v>
      </c>
      <c r="M292" s="5" t="str">
        <f aca="false">IF(K292="no cation","",IF(L292="","non-candidate",IF(J292&gt;1,"","Y")))</f>
        <v>Y</v>
      </c>
      <c r="N292" s="5" t="str">
        <f aca="false">IF(M292="","",IF(B292&gt;0,U292,CONCATENATE("[",IF(M292="","",CONCATENATE("Al",IF(C292+(D292*(1+(C292*3)))&gt;1,VALUE(C292+(D292*(1+(C292*3)))),""),CONCATENATE(IF((E292*(1+(C292*3)))+(C292*H292)&gt;0," O",""),IF((E292*(1+(C292*3)))+(C292*H292)&gt;1,VALUE((E292*(1+(C292*3)))+(C292*H292)),"")),IF(F292=0,"",CONCATENATE("(OH)",IF((F292*(1+(C292*3)))+(C292*(4-H292))&gt;1,VALUE((F292*(1+(C292*3)))+(C292*(4-H292))),""))),IF(G292=0,"",CONCATENATE("(OH2)",IF(G292&gt;1,VALUE(G292),""))))),"]",IF(M292="","",IF(J292&gt;1,(CONCATENATE(VALUE(J292),"+")),"+")))))</f>
        <v>[Al3(OH)8(OH2)6]+</v>
      </c>
      <c r="O292" s="5" t="str">
        <f aca="false">IF(B292&gt;0,"",IF(C292=0,CONCATENATE("[",CONCATENATE("Al",IF(D292&gt;1,VALUE(D292),""),IF(E292=0,"",CONCATENATE(" O",IF(E292&gt;1,VALUE(E292),""))),IF(F292=0,"",CONCATENATE("(OH)",IF(F292&gt;1,VALUE(F292),""))),IF(G292=0,"",CONCATENATE("(OH2)",IF(G292&gt;1,VALUE(G292),"")))),"]",IF(J292&gt;1,(CONCATENATE(VALUE(J292),"+")),"+")),CONCATENATE("[",S292,IF(P292&gt;1,VALUE(P292),""),IF((D292*3)&gt;((E292*2)+F292),"+","")," ]",VALUE(4)," ",T292,IF(H292&gt;0,VALUE(H292+1),""),"-"," ")))</f>
        <v>[Al3(OH)8(OH2)6]+</v>
      </c>
      <c r="P292" s="5" t="str">
        <f aca="false">IF(C292&lt;1,"",(IF((3*D292)-(2*E292)-F292&gt;0, (3*D292)-(2*E292)-F292, 0)))</f>
        <v/>
      </c>
      <c r="Q292" s="5" t="str">
        <f aca="false">IF(C292&lt;1,"",(27*D292)+(16*(E292+F292+G292))+(F292+(G292*2)))</f>
        <v/>
      </c>
      <c r="R292" s="5" t="str">
        <f aca="false">IF(C292&lt;1,"",27+(16*(H292+(4-H292)))+(4-H292))</f>
        <v/>
      </c>
      <c r="S292" s="5" t="str">
        <f aca="false">CONCATENATE("[",CONCATENATE("Al",IF(D292&gt;1,VALUE(D292),""),IF(E292=0,"",CONCATENATE(" O",IF(E292&gt;1,VALUE(E292),""))),IF(F292=0,"",CONCATENATE("(OH)",IF(F292&gt;1,VALUE(F292),""))),IF(G292=0,"",CONCATENATE("(OH2)",IF(G292&gt;1,VALUE(G292),"")))),"]")</f>
        <v>[Al3(OH)8(OH2)6]</v>
      </c>
      <c r="T292" s="5" t="str">
        <f aca="false">CONCATENATE("[",CONCATENATE("Al",IF(H292=0,"",CONCATENATE("O",IF(H292&gt;1,VALUE(H292),""))),CONCATENATE(IF((4-H292)&gt;0,"(OH)",""),IF((4-H292)&gt;1,VALUE(4-H292),""))),"]")</f>
        <v>[Al(OH)4]</v>
      </c>
      <c r="U292" s="5" t="str">
        <f aca="false">IF(B292&gt;0,IF(M292="","",CONCATENATE("[",IF(M292="","",CONCATENATE("Al",IF(D292&gt;1,VALUE(D292),""),IF(E292=0,"",CONCATENATE(" O",IF(E292&gt;1,VALUE(E292),""))),IF(F292=0,"",CONCATENATE("(OH)",IF(F292&gt;1,VALUE(F292),""))),IF(G292=0,"",CONCATENATE("(OH2)",IF(G292&gt;1,VALUE(G292),""))))),"]",IF(M292="","",IF(J292&gt;1,(CONCATENATE(VALUE(J292),"+")),"+")))),"")</f>
        <v/>
      </c>
    </row>
    <row r="293" s="4" customFormat="true" ht="14.05" hidden="false" customHeight="false" outlineLevel="0" collapsed="false">
      <c r="A293" s="5" t="n">
        <v>6</v>
      </c>
      <c r="B293" s="5" t="n">
        <v>0</v>
      </c>
      <c r="C293" s="5" t="n">
        <v>0</v>
      </c>
      <c r="D293" s="5" t="n">
        <v>3</v>
      </c>
      <c r="E293" s="5" t="n">
        <v>2</v>
      </c>
      <c r="F293" s="5" t="n">
        <v>4</v>
      </c>
      <c r="G293" s="5" t="n">
        <v>8</v>
      </c>
      <c r="H293" s="5" t="n">
        <v>0</v>
      </c>
      <c r="I293" s="5" t="n">
        <v>325</v>
      </c>
      <c r="J293" s="5" t="n">
        <v>1</v>
      </c>
      <c r="K293" s="6" t="n">
        <v>325</v>
      </c>
      <c r="L293" s="7" t="n">
        <v>325</v>
      </c>
      <c r="M293" s="5" t="str">
        <f aca="false">IF(K293="no cation","",IF(L293="","non-candidate",IF(J293&gt;1,"","Y")))</f>
        <v>Y</v>
      </c>
      <c r="N293" s="5" t="str">
        <f aca="false">IF(M293="","",IF(B293&gt;0,U293,CONCATENATE("[",IF(M293="","",CONCATENATE("Al",IF(C293+(D293*(1+(C293*3)))&gt;1,VALUE(C293+(D293*(1+(C293*3)))),""),CONCATENATE(IF((E293*(1+(C293*3)))+(C293*H293)&gt;0," O",""),IF((E293*(1+(C293*3)))+(C293*H293)&gt;1,VALUE((E293*(1+(C293*3)))+(C293*H293)),"")),IF(F293=0,"",CONCATENATE("(OH)",IF((F293*(1+(C293*3)))+(C293*(4-H293))&gt;1,VALUE((F293*(1+(C293*3)))+(C293*(4-H293))),""))),IF(G293=0,"",CONCATENATE("(OH2)",IF(G293&gt;1,VALUE(G293),""))))),"]",IF(M293="","",IF(J293&gt;1,(CONCATENATE(VALUE(J293),"+")),"+")))))</f>
        <v>[Al3 O2(OH)4(OH2)8]+</v>
      </c>
      <c r="O293" s="5" t="str">
        <f aca="false">IF(B293&gt;0,"",IF(C293=0,CONCATENATE("[",CONCATENATE("Al",IF(D293&gt;1,VALUE(D293),""),IF(E293=0,"",CONCATENATE(" O",IF(E293&gt;1,VALUE(E293),""))),IF(F293=0,"",CONCATENATE("(OH)",IF(F293&gt;1,VALUE(F293),""))),IF(G293=0,"",CONCATENATE("(OH2)",IF(G293&gt;1,VALUE(G293),"")))),"]",IF(J293&gt;1,(CONCATENATE(VALUE(J293),"+")),"+")),CONCATENATE("[",S293,IF(P293&gt;1,VALUE(P293),""),IF((D293*3)&gt;((E293*2)+F293),"+","")," ]",VALUE(4)," ",T293,IF(H293&gt;0,VALUE(H293+1),""),"-"," ")))</f>
        <v>[Al3 O2(OH)4(OH2)8]+</v>
      </c>
      <c r="P293" s="5" t="str">
        <f aca="false">IF(C293&lt;1,"",(IF((3*D293)-(2*E293)-F293&gt;0, (3*D293)-(2*E293)-F293, 0)))</f>
        <v/>
      </c>
      <c r="Q293" s="5" t="str">
        <f aca="false">IF(C293&lt;1,"",(27*D293)+(16*(E293+F293+G293))+(F293+(G293*2)))</f>
        <v/>
      </c>
      <c r="R293" s="5" t="str">
        <f aca="false">IF(C293&lt;1,"",27+(16*(H293+(4-H293)))+(4-H293))</f>
        <v/>
      </c>
      <c r="S293" s="5" t="str">
        <f aca="false">CONCATENATE("[",CONCATENATE("Al",IF(D293&gt;1,VALUE(D293),""),IF(E293=0,"",CONCATENATE(" O",IF(E293&gt;1,VALUE(E293),""))),IF(F293=0,"",CONCATENATE("(OH)",IF(F293&gt;1,VALUE(F293),""))),IF(G293=0,"",CONCATENATE("(OH2)",IF(G293&gt;1,VALUE(G293),"")))),"]")</f>
        <v>[Al3 O2(OH)4(OH2)8]</v>
      </c>
      <c r="T293" s="5" t="str">
        <f aca="false">CONCATENATE("[",CONCATENATE("Al",IF(H293=0,"",CONCATENATE("O",IF(H293&gt;1,VALUE(H293),""))),CONCATENATE(IF((4-H293)&gt;0,"(OH)",""),IF((4-H293)&gt;1,VALUE(4-H293),""))),"]")</f>
        <v>[Al(OH)4]</v>
      </c>
      <c r="U293" s="5" t="str">
        <f aca="false">IF(B293&gt;0,IF(M293="","",CONCATENATE("[",IF(M293="","",CONCATENATE("Al",IF(D293&gt;1,VALUE(D293),""),IF(E293=0,"",CONCATENATE(" O",IF(E293&gt;1,VALUE(E293),""))),IF(F293=0,"",CONCATENATE("(OH)",IF(F293&gt;1,VALUE(F293),""))),IF(G293=0,"",CONCATENATE("(OH2)",IF(G293&gt;1,VALUE(G293),""))))),"]",IF(M293="","",IF(J293&gt;1,(CONCATENATE(VALUE(J293),"+")),"+")))),"")</f>
        <v/>
      </c>
    </row>
    <row r="294" s="4" customFormat="true" ht="14.05" hidden="false" customHeight="false" outlineLevel="0" collapsed="false">
      <c r="A294" s="5" t="n">
        <v>6</v>
      </c>
      <c r="B294" s="5" t="n">
        <v>0</v>
      </c>
      <c r="C294" s="5" t="n">
        <v>0</v>
      </c>
      <c r="D294" s="5" t="n">
        <v>3</v>
      </c>
      <c r="E294" s="5" t="n">
        <v>4</v>
      </c>
      <c r="F294" s="5" t="n">
        <v>0</v>
      </c>
      <c r="G294" s="5" t="n">
        <v>10</v>
      </c>
      <c r="H294" s="5" t="n">
        <v>0</v>
      </c>
      <c r="I294" s="5" t="n">
        <v>325</v>
      </c>
      <c r="J294" s="5" t="n">
        <v>1</v>
      </c>
      <c r="K294" s="6" t="n">
        <v>325</v>
      </c>
      <c r="L294" s="7" t="n">
        <v>325</v>
      </c>
      <c r="M294" s="5" t="str">
        <f aca="false">IF(K294="no cation","",IF(L294="","non-candidate",IF(J294&gt;1,"","Y")))</f>
        <v>Y</v>
      </c>
      <c r="N294" s="5" t="str">
        <f aca="false">IF(M294="","",IF(B294&gt;0,U294,CONCATENATE("[",IF(M294="","",CONCATENATE("Al",IF(C294+(D294*(1+(C294*3)))&gt;1,VALUE(C294+(D294*(1+(C294*3)))),""),CONCATENATE(IF((E294*(1+(C294*3)))+(C294*H294)&gt;0," O",""),IF((E294*(1+(C294*3)))+(C294*H294)&gt;1,VALUE((E294*(1+(C294*3)))+(C294*H294)),"")),IF(F294=0,"",CONCATENATE("(OH)",IF((F294*(1+(C294*3)))+(C294*(4-H294))&gt;1,VALUE((F294*(1+(C294*3)))+(C294*(4-H294))),""))),IF(G294=0,"",CONCATENATE("(OH2)",IF(G294&gt;1,VALUE(G294),""))))),"]",IF(M294="","",IF(J294&gt;1,(CONCATENATE(VALUE(J294),"+")),"+")))))</f>
        <v>[Al3 O4(OH2)10]+</v>
      </c>
      <c r="O294" s="5" t="str">
        <f aca="false">IF(B294&gt;0,"",IF(C294=0,CONCATENATE("[",CONCATENATE("Al",IF(D294&gt;1,VALUE(D294),""),IF(E294=0,"",CONCATENATE(" O",IF(E294&gt;1,VALUE(E294),""))),IF(F294=0,"",CONCATENATE("(OH)",IF(F294&gt;1,VALUE(F294),""))),IF(G294=0,"",CONCATENATE("(OH2)",IF(G294&gt;1,VALUE(G294),"")))),"]",IF(J294&gt;1,(CONCATENATE(VALUE(J294),"+")),"+")),CONCATENATE("[",S294,IF(P294&gt;1,VALUE(P294),""),IF((D294*3)&gt;((E294*2)+F294),"+","")," ]",VALUE(4)," ",T294,IF(H294&gt;0,VALUE(H294+1),""),"-"," ")))</f>
        <v>[Al3 O4(OH2)10]+</v>
      </c>
      <c r="P294" s="5" t="str">
        <f aca="false">IF(C294&lt;1,"",(IF((3*D294)-(2*E294)-F294&gt;0, (3*D294)-(2*E294)-F294, 0)))</f>
        <v/>
      </c>
      <c r="Q294" s="5" t="str">
        <f aca="false">IF(C294&lt;1,"",(27*D294)+(16*(E294+F294+G294))+(F294+(G294*2)))</f>
        <v/>
      </c>
      <c r="R294" s="5" t="str">
        <f aca="false">IF(C294&lt;1,"",27+(16*(H294+(4-H294)))+(4-H294))</f>
        <v/>
      </c>
      <c r="S294" s="5" t="str">
        <f aca="false">CONCATENATE("[",CONCATENATE("Al",IF(D294&gt;1,VALUE(D294),""),IF(E294=0,"",CONCATENATE(" O",IF(E294&gt;1,VALUE(E294),""))),IF(F294=0,"",CONCATENATE("(OH)",IF(F294&gt;1,VALUE(F294),""))),IF(G294=0,"",CONCATENATE("(OH2)",IF(G294&gt;1,VALUE(G294),"")))),"]")</f>
        <v>[Al3 O4(OH2)10]</v>
      </c>
      <c r="T294" s="5" t="str">
        <f aca="false">CONCATENATE("[",CONCATENATE("Al",IF(H294=0,"",CONCATENATE("O",IF(H294&gt;1,VALUE(H294),""))),CONCATENATE(IF((4-H294)&gt;0,"(OH)",""),IF((4-H294)&gt;1,VALUE(4-H294),""))),"]")</f>
        <v>[Al(OH)4]</v>
      </c>
      <c r="U294" s="5" t="str">
        <f aca="false">IF(B294&gt;0,IF(M294="","",CONCATENATE("[",IF(M294="","",CONCATENATE("Al",IF(D294&gt;1,VALUE(D294),""),IF(E294=0,"",CONCATENATE(" O",IF(E294&gt;1,VALUE(E294),""))),IF(F294=0,"",CONCATENATE("(OH)",IF(F294&gt;1,VALUE(F294),""))),IF(G294=0,"",CONCATENATE("(OH2)",IF(G294&gt;1,VALUE(G294),""))))),"]",IF(M294="","",IF(J294&gt;1,(CONCATENATE(VALUE(J294),"+")),"+")))),"")</f>
        <v/>
      </c>
    </row>
    <row r="295" s="4" customFormat="true" ht="14.05" hidden="false" customHeight="false" outlineLevel="0" collapsed="false">
      <c r="A295" s="5" t="n">
        <v>4</v>
      </c>
      <c r="B295" s="5" t="n">
        <v>0</v>
      </c>
      <c r="C295" s="5" t="n">
        <v>0</v>
      </c>
      <c r="D295" s="5" t="n">
        <v>5</v>
      </c>
      <c r="E295" s="5" t="n">
        <v>2</v>
      </c>
      <c r="F295" s="5" t="n">
        <v>10</v>
      </c>
      <c r="G295" s="5" t="n">
        <v>0</v>
      </c>
      <c r="H295" s="5" t="n">
        <v>0</v>
      </c>
      <c r="I295" s="5" t="n">
        <v>337</v>
      </c>
      <c r="J295" s="5" t="n">
        <v>1</v>
      </c>
      <c r="K295" s="6" t="n">
        <v>337</v>
      </c>
      <c r="L295" s="7" t="n">
        <v>337</v>
      </c>
      <c r="M295" s="5" t="str">
        <f aca="false">IF(K295="no cation","",IF(L295="","non-candidate",IF(J295&gt;1,"","Y")))</f>
        <v>Y</v>
      </c>
      <c r="N295" s="5" t="str">
        <f aca="false">IF(M295="","",IF(B295&gt;0,U295,CONCATENATE("[",IF(M295="","",CONCATENATE("Al",IF(C295+(D295*(1+(C295*3)))&gt;1,VALUE(C295+(D295*(1+(C295*3)))),""),CONCATENATE(IF((E295*(1+(C295*3)))+(C295*H295)&gt;0," O",""),IF((E295*(1+(C295*3)))+(C295*H295)&gt;1,VALUE((E295*(1+(C295*3)))+(C295*H295)),"")),IF(F295=0,"",CONCATENATE("(OH)",IF((F295*(1+(C295*3)))+(C295*(4-H295))&gt;1,VALUE((F295*(1+(C295*3)))+(C295*(4-H295))),""))),IF(G295=0,"",CONCATENATE("(OH2)",IF(G295&gt;1,VALUE(G295),""))))),"]",IF(M295="","",IF(J295&gt;1,(CONCATENATE(VALUE(J295),"+")),"+")))))</f>
        <v>[Al5 O2(OH)10]+</v>
      </c>
      <c r="O295" s="5" t="str">
        <f aca="false">IF(B295&gt;0,"",IF(C295=0,CONCATENATE("[",CONCATENATE("Al",IF(D295&gt;1,VALUE(D295),""),IF(E295=0,"",CONCATENATE(" O",IF(E295&gt;1,VALUE(E295),""))),IF(F295=0,"",CONCATENATE("(OH)",IF(F295&gt;1,VALUE(F295),""))),IF(G295=0,"",CONCATENATE("(OH2)",IF(G295&gt;1,VALUE(G295),"")))),"]",IF(J295&gt;1,(CONCATENATE(VALUE(J295),"+")),"+")),CONCATENATE("[",S295,IF(P295&gt;1,VALUE(P295),""),IF((D295*3)&gt;((E295*2)+F295),"+","")," ]",VALUE(4)," ",T295,IF(H295&gt;0,VALUE(H295+1),""),"-"," ")))</f>
        <v>[Al5 O2(OH)10]+</v>
      </c>
      <c r="P295" s="5" t="str">
        <f aca="false">IF(C295&lt;1,"",(IF((3*D295)-(2*E295)-F295&gt;0, (3*D295)-(2*E295)-F295, 0)))</f>
        <v/>
      </c>
      <c r="Q295" s="5" t="str">
        <f aca="false">IF(C295&lt;1,"",(27*D295)+(16*(E295+F295+G295))+(F295+(G295*2)))</f>
        <v/>
      </c>
      <c r="R295" s="5" t="str">
        <f aca="false">IF(C295&lt;1,"",27+(16*(H295+(4-H295)))+(4-H295))</f>
        <v/>
      </c>
      <c r="S295" s="5" t="str">
        <f aca="false">CONCATENATE("[",CONCATENATE("Al",IF(D295&gt;1,VALUE(D295),""),IF(E295=0,"",CONCATENATE(" O",IF(E295&gt;1,VALUE(E295),""))),IF(F295=0,"",CONCATENATE("(OH)",IF(F295&gt;1,VALUE(F295),""))),IF(G295=0,"",CONCATENATE("(OH2)",IF(G295&gt;1,VALUE(G295),"")))),"]")</f>
        <v>[Al5 O2(OH)10]</v>
      </c>
      <c r="T295" s="5" t="str">
        <f aca="false">CONCATENATE("[",CONCATENATE("Al",IF(H295=0,"",CONCATENATE("O",IF(H295&gt;1,VALUE(H295),""))),CONCATENATE(IF((4-H295)&gt;0,"(OH)",""),IF((4-H295)&gt;1,VALUE(4-H295),""))),"]")</f>
        <v>[Al(OH)4]</v>
      </c>
      <c r="U295" s="5" t="str">
        <f aca="false">IF(B295&gt;0,IF(M295="","",CONCATENATE("[",IF(M295="","",CONCATENATE("Al",IF(D295&gt;1,VALUE(D295),""),IF(E295=0,"",CONCATENATE(" O",IF(E295&gt;1,VALUE(E295),""))),IF(F295=0,"",CONCATENATE("(OH)",IF(F295&gt;1,VALUE(F295),""))),IF(G295=0,"",CONCATENATE("(OH2)",IF(G295&gt;1,VALUE(G295),""))))),"]",IF(M295="","",IF(J295&gt;1,(CONCATENATE(VALUE(J295),"+")),"+")))),"")</f>
        <v/>
      </c>
    </row>
    <row r="296" s="4" customFormat="true" ht="14.05" hidden="false" customHeight="false" outlineLevel="0" collapsed="false">
      <c r="A296" s="5" t="n">
        <v>4</v>
      </c>
      <c r="B296" s="5" t="n">
        <v>0</v>
      </c>
      <c r="C296" s="5" t="n">
        <v>0</v>
      </c>
      <c r="D296" s="5" t="n">
        <v>5</v>
      </c>
      <c r="E296" s="5" t="n">
        <v>4</v>
      </c>
      <c r="F296" s="5" t="n">
        <v>6</v>
      </c>
      <c r="G296" s="5" t="n">
        <v>2</v>
      </c>
      <c r="H296" s="5" t="n">
        <v>0</v>
      </c>
      <c r="I296" s="5" t="n">
        <v>337</v>
      </c>
      <c r="J296" s="5" t="n">
        <v>1</v>
      </c>
      <c r="K296" s="6" t="n">
        <v>337</v>
      </c>
      <c r="L296" s="7" t="n">
        <v>337</v>
      </c>
      <c r="M296" s="5" t="str">
        <f aca="false">IF(K296="no cation","",IF(L296="","non-candidate",IF(J296&gt;1,"","Y")))</f>
        <v>Y</v>
      </c>
      <c r="N296" s="5" t="str">
        <f aca="false">IF(M296="","",IF(B296&gt;0,U296,CONCATENATE("[",IF(M296="","",CONCATENATE("Al",IF(C296+(D296*(1+(C296*3)))&gt;1,VALUE(C296+(D296*(1+(C296*3)))),""),CONCATENATE(IF((E296*(1+(C296*3)))+(C296*H296)&gt;0," O",""),IF((E296*(1+(C296*3)))+(C296*H296)&gt;1,VALUE((E296*(1+(C296*3)))+(C296*H296)),"")),IF(F296=0,"",CONCATENATE("(OH)",IF((F296*(1+(C296*3)))+(C296*(4-H296))&gt;1,VALUE((F296*(1+(C296*3)))+(C296*(4-H296))),""))),IF(G296=0,"",CONCATENATE("(OH2)",IF(G296&gt;1,VALUE(G296),""))))),"]",IF(M296="","",IF(J296&gt;1,(CONCATENATE(VALUE(J296),"+")),"+")))))</f>
        <v>[Al5 O4(OH)6(OH2)2]+</v>
      </c>
      <c r="O296" s="5" t="str">
        <f aca="false">IF(B296&gt;0,"",IF(C296=0,CONCATENATE("[",CONCATENATE("Al",IF(D296&gt;1,VALUE(D296),""),IF(E296=0,"",CONCATENATE(" O",IF(E296&gt;1,VALUE(E296),""))),IF(F296=0,"",CONCATENATE("(OH)",IF(F296&gt;1,VALUE(F296),""))),IF(G296=0,"",CONCATENATE("(OH2)",IF(G296&gt;1,VALUE(G296),"")))),"]",IF(J296&gt;1,(CONCATENATE(VALUE(J296),"+")),"+")),CONCATENATE("[",S296,IF(P296&gt;1,VALUE(P296),""),IF((D296*3)&gt;((E296*2)+F296),"+","")," ]",VALUE(4)," ",T296,IF(H296&gt;0,VALUE(H296+1),""),"-"," ")))</f>
        <v>[Al5 O4(OH)6(OH2)2]+</v>
      </c>
      <c r="P296" s="5" t="str">
        <f aca="false">IF(C296&lt;1,"",(IF((3*D296)-(2*E296)-F296&gt;0, (3*D296)-(2*E296)-F296, 0)))</f>
        <v/>
      </c>
      <c r="Q296" s="5" t="str">
        <f aca="false">IF(C296&lt;1,"",(27*D296)+(16*(E296+F296+G296))+(F296+(G296*2)))</f>
        <v/>
      </c>
      <c r="R296" s="5" t="str">
        <f aca="false">IF(C296&lt;1,"",27+(16*(H296+(4-H296)))+(4-H296))</f>
        <v/>
      </c>
      <c r="S296" s="5" t="str">
        <f aca="false">CONCATENATE("[",CONCATENATE("Al",IF(D296&gt;1,VALUE(D296),""),IF(E296=0,"",CONCATENATE(" O",IF(E296&gt;1,VALUE(E296),""))),IF(F296=0,"",CONCATENATE("(OH)",IF(F296&gt;1,VALUE(F296),""))),IF(G296=0,"",CONCATENATE("(OH2)",IF(G296&gt;1,VALUE(G296),"")))),"]")</f>
        <v>[Al5 O4(OH)6(OH2)2]</v>
      </c>
      <c r="T296" s="5" t="str">
        <f aca="false">CONCATENATE("[",CONCATENATE("Al",IF(H296=0,"",CONCATENATE("O",IF(H296&gt;1,VALUE(H296),""))),CONCATENATE(IF((4-H296)&gt;0,"(OH)",""),IF((4-H296)&gt;1,VALUE(4-H296),""))),"]")</f>
        <v>[Al(OH)4]</v>
      </c>
      <c r="U296" s="5" t="str">
        <f aca="false">IF(B296&gt;0,IF(M296="","",CONCATENATE("[",IF(M296="","",CONCATENATE("Al",IF(D296&gt;1,VALUE(D296),""),IF(E296=0,"",CONCATENATE(" O",IF(E296&gt;1,VALUE(E296),""))),IF(F296=0,"",CONCATENATE("(OH)",IF(F296&gt;1,VALUE(F296),""))),IF(G296=0,"",CONCATENATE("(OH2)",IF(G296&gt;1,VALUE(G296),""))))),"]",IF(M296="","",IF(J296&gt;1,(CONCATENATE(VALUE(J296),"+")),"+")))),"")</f>
        <v/>
      </c>
    </row>
    <row r="297" s="4" customFormat="true" ht="14.05" hidden="false" customHeight="false" outlineLevel="0" collapsed="false">
      <c r="A297" s="3" t="n">
        <v>4</v>
      </c>
      <c r="B297" s="5" t="n">
        <v>0</v>
      </c>
      <c r="C297" s="5" t="n">
        <v>0</v>
      </c>
      <c r="D297" s="3" t="n">
        <v>5</v>
      </c>
      <c r="E297" s="3" t="n">
        <v>6</v>
      </c>
      <c r="F297" s="5" t="n">
        <v>2</v>
      </c>
      <c r="G297" s="5" t="n">
        <v>4</v>
      </c>
      <c r="H297" s="5" t="n">
        <v>0</v>
      </c>
      <c r="I297" s="5" t="n">
        <v>337</v>
      </c>
      <c r="J297" s="5" t="n">
        <v>1</v>
      </c>
      <c r="K297" s="6" t="n">
        <v>337</v>
      </c>
      <c r="L297" s="7" t="n">
        <v>337</v>
      </c>
      <c r="M297" s="5" t="str">
        <f aca="false">IF(K297="no cation","",IF(L297="","non-candidate",IF(J297&gt;1,"","Y")))</f>
        <v>Y</v>
      </c>
      <c r="N297" s="5" t="str">
        <f aca="false">IF(M297="","",IF(B297&gt;0,U297,CONCATENATE("[",IF(M297="","",CONCATENATE("Al",IF(C297+(D297*(1+(C297*3)))&gt;1,VALUE(C297+(D297*(1+(C297*3)))),""),CONCATENATE(IF((E297*(1+(C297*3)))+(C297*H297)&gt;0," O",""),IF((E297*(1+(C297*3)))+(C297*H297)&gt;1,VALUE((E297*(1+(C297*3)))+(C297*H297)),"")),IF(F297=0,"",CONCATENATE("(OH)",IF((F297*(1+(C297*3)))+(C297*(4-H297))&gt;1,VALUE((F297*(1+(C297*3)))+(C297*(4-H297))),""))),IF(G297=0,"",CONCATENATE("(OH2)",IF(G297&gt;1,VALUE(G297),""))))),"]",IF(M297="","",IF(J297&gt;1,(CONCATENATE(VALUE(J297),"+")),"+")))))</f>
        <v>[Al5 O6(OH)2(OH2)4]+</v>
      </c>
      <c r="O297" s="5" t="str">
        <f aca="false">IF(B297&gt;0,"",IF(C297=0,CONCATENATE("[",CONCATENATE("Al",IF(D297&gt;1,VALUE(D297),""),IF(E297=0,"",CONCATENATE(" O",IF(E297&gt;1,VALUE(E297),""))),IF(F297=0,"",CONCATENATE("(OH)",IF(F297&gt;1,VALUE(F297),""))),IF(G297=0,"",CONCATENATE("(OH2)",IF(G297&gt;1,VALUE(G297),"")))),"]",IF(J297&gt;1,(CONCATENATE(VALUE(J297),"+")),"+")),CONCATENATE("[",S297,IF(P297&gt;1,VALUE(P297),""),IF((D297*3)&gt;((E297*2)+F297),"+","")," ]",VALUE(4)," ",T297,IF(H297&gt;0,VALUE(H297+1),""),"-"," ")))</f>
        <v>[Al5 O6(OH)2(OH2)4]+</v>
      </c>
      <c r="P297" s="5" t="str">
        <f aca="false">IF(C297&lt;1,"",(IF((3*D297)-(2*E297)-F297&gt;0, (3*D297)-(2*E297)-F297, 0)))</f>
        <v/>
      </c>
      <c r="Q297" s="5" t="str">
        <f aca="false">IF(C297&lt;1,"",(27*D297)+(16*(E297+F297+G297))+(F297+(G297*2)))</f>
        <v/>
      </c>
      <c r="R297" s="5" t="str">
        <f aca="false">IF(C297&lt;1,"",27+(16*(H297+(4-H297)))+(4-H297))</f>
        <v/>
      </c>
      <c r="S297" s="5" t="str">
        <f aca="false">CONCATENATE("[",CONCATENATE("Al",IF(D297&gt;1,VALUE(D297),""),IF(E297=0,"",CONCATENATE(" O",IF(E297&gt;1,VALUE(E297),""))),IF(F297=0,"",CONCATENATE("(OH)",IF(F297&gt;1,VALUE(F297),""))),IF(G297=0,"",CONCATENATE("(OH2)",IF(G297&gt;1,VALUE(G297),"")))),"]")</f>
        <v>[Al5 O6(OH)2(OH2)4]</v>
      </c>
      <c r="T297" s="5" t="str">
        <f aca="false">CONCATENATE("[",CONCATENATE("Al",IF(H297=0,"",CONCATENATE("O",IF(H297&gt;1,VALUE(H297),""))),CONCATENATE(IF((4-H297)&gt;0,"(OH)",""),IF((4-H297)&gt;1,VALUE(4-H297),""))),"]")</f>
        <v>[Al(OH)4]</v>
      </c>
      <c r="U297" s="5" t="str">
        <f aca="false">IF(B297&gt;0,IF(M297="","",CONCATENATE("[",IF(M297="","",CONCATENATE("Al",IF(D297&gt;1,VALUE(D297),""),IF(E297=0,"",CONCATENATE(" O",IF(E297&gt;1,VALUE(E297),""))),IF(F297=0,"",CONCATENATE("(OH)",IF(F297&gt;1,VALUE(F297),""))),IF(G297=0,"",CONCATENATE("(OH2)",IF(G297&gt;1,VALUE(G297),""))))),"]",IF(M297="","",IF(J297&gt;1,(CONCATENATE(VALUE(J297),"+")),"+")))),"")</f>
        <v/>
      </c>
    </row>
    <row r="298" s="4" customFormat="true" ht="14.05" hidden="false" customHeight="false" outlineLevel="0" collapsed="false">
      <c r="A298" s="5" t="n">
        <v>4</v>
      </c>
      <c r="B298" s="5" t="n">
        <v>0</v>
      </c>
      <c r="C298" s="5" t="n">
        <v>0</v>
      </c>
      <c r="D298" s="5" t="n">
        <v>6</v>
      </c>
      <c r="E298" s="5" t="n">
        <v>4</v>
      </c>
      <c r="F298" s="5" t="n">
        <v>9</v>
      </c>
      <c r="G298" s="5" t="n">
        <v>1</v>
      </c>
      <c r="H298" s="5" t="n">
        <v>0</v>
      </c>
      <c r="I298" s="5" t="n">
        <v>397</v>
      </c>
      <c r="J298" s="5" t="n">
        <v>1</v>
      </c>
      <c r="K298" s="6" t="n">
        <v>397</v>
      </c>
      <c r="L298" s="7" t="n">
        <v>397</v>
      </c>
      <c r="M298" s="5" t="str">
        <f aca="false">IF(K298="no cation","",IF(L298="","non-candidate",IF(J298&gt;1,"","Y")))</f>
        <v>Y</v>
      </c>
      <c r="N298" s="5" t="str">
        <f aca="false">IF(M298="","",IF(B298&gt;0,U298,CONCATENATE("[",IF(M298="","",CONCATENATE("Al",IF(C298+(D298*(1+(C298*3)))&gt;1,VALUE(C298+(D298*(1+(C298*3)))),""),CONCATENATE(IF((E298*(1+(C298*3)))+(C298*H298)&gt;0," O",""),IF((E298*(1+(C298*3)))+(C298*H298)&gt;1,VALUE((E298*(1+(C298*3)))+(C298*H298)),"")),IF(F298=0,"",CONCATENATE("(OH)",IF((F298*(1+(C298*3)))+(C298*(4-H298))&gt;1,VALUE((F298*(1+(C298*3)))+(C298*(4-H298))),""))),IF(G298=0,"",CONCATENATE("(OH2)",IF(G298&gt;1,VALUE(G298),""))))),"]",IF(M298="","",IF(J298&gt;1,(CONCATENATE(VALUE(J298),"+")),"+")))))</f>
        <v>[Al6 O4(OH)9(OH2)]+</v>
      </c>
      <c r="O298" s="5" t="str">
        <f aca="false">IF(B298&gt;0,"",IF(C298=0,CONCATENATE("[",CONCATENATE("Al",IF(D298&gt;1,VALUE(D298),""),IF(E298=0,"",CONCATENATE(" O",IF(E298&gt;1,VALUE(E298),""))),IF(F298=0,"",CONCATENATE("(OH)",IF(F298&gt;1,VALUE(F298),""))),IF(G298=0,"",CONCATENATE("(OH2)",IF(G298&gt;1,VALUE(G298),"")))),"]",IF(J298&gt;1,(CONCATENATE(VALUE(J298),"+")),"+")),CONCATENATE("[",S298,IF(P298&gt;1,VALUE(P298),""),IF((D298*3)&gt;((E298*2)+F298),"+","")," ]",VALUE(4)," ",T298,IF(H298&gt;0,VALUE(H298+1),""),"-"," ")))</f>
        <v>[Al6 O4(OH)9(OH2)]+</v>
      </c>
      <c r="P298" s="5" t="str">
        <f aca="false">IF(C298&lt;1,"",(IF((3*D298)-(2*E298)-F298&gt;0, (3*D298)-(2*E298)-F298, 0)))</f>
        <v/>
      </c>
      <c r="Q298" s="5" t="str">
        <f aca="false">IF(C298&lt;1,"",(27*D298)+(16*(E298+F298+G298))+(F298+(G298*2)))</f>
        <v/>
      </c>
      <c r="R298" s="5" t="str">
        <f aca="false">IF(C298&lt;1,"",27+(16*(H298+(4-H298)))+(4-H298))</f>
        <v/>
      </c>
      <c r="S298" s="5" t="str">
        <f aca="false">CONCATENATE("[",CONCATENATE("Al",IF(D298&gt;1,VALUE(D298),""),IF(E298=0,"",CONCATENATE(" O",IF(E298&gt;1,VALUE(E298),""))),IF(F298=0,"",CONCATENATE("(OH)",IF(F298&gt;1,VALUE(F298),""))),IF(G298=0,"",CONCATENATE("(OH2)",IF(G298&gt;1,VALUE(G298),"")))),"]")</f>
        <v>[Al6 O4(OH)9(OH2)]</v>
      </c>
      <c r="T298" s="5" t="str">
        <f aca="false">CONCATENATE("[",CONCATENATE("Al",IF(H298=0,"",CONCATENATE("O",IF(H298&gt;1,VALUE(H298),""))),CONCATENATE(IF((4-H298)&gt;0,"(OH)",""),IF((4-H298)&gt;1,VALUE(4-H298),""))),"]")</f>
        <v>[Al(OH)4]</v>
      </c>
      <c r="U298" s="5" t="str">
        <f aca="false">IF(B298&gt;0,IF(M298="","",CONCATENATE("[",IF(M298="","",CONCATENATE("Al",IF(D298&gt;1,VALUE(D298),""),IF(E298=0,"",CONCATENATE(" O",IF(E298&gt;1,VALUE(E298),""))),IF(F298=0,"",CONCATENATE("(OH)",IF(F298&gt;1,VALUE(F298),""))),IF(G298=0,"",CONCATENATE("(OH2)",IF(G298&gt;1,VALUE(G298),""))))),"]",IF(M298="","",IF(J298&gt;1,(CONCATENATE(VALUE(J298),"+")),"+")))),"")</f>
        <v/>
      </c>
    </row>
    <row r="299" s="4" customFormat="true" ht="14.05" hidden="false" customHeight="false" outlineLevel="0" collapsed="false">
      <c r="A299" s="5" t="n">
        <v>4</v>
      </c>
      <c r="B299" s="5" t="n">
        <v>0</v>
      </c>
      <c r="C299" s="5" t="n">
        <v>0</v>
      </c>
      <c r="D299" s="5" t="n">
        <v>6</v>
      </c>
      <c r="E299" s="5" t="n">
        <v>6</v>
      </c>
      <c r="F299" s="5" t="n">
        <v>5</v>
      </c>
      <c r="G299" s="5" t="n">
        <v>3</v>
      </c>
      <c r="H299" s="5" t="n">
        <v>0</v>
      </c>
      <c r="I299" s="5" t="n">
        <v>397</v>
      </c>
      <c r="J299" s="5" t="n">
        <v>1</v>
      </c>
      <c r="K299" s="6" t="n">
        <v>397</v>
      </c>
      <c r="L299" s="7" t="n">
        <v>397</v>
      </c>
      <c r="M299" s="5" t="str">
        <f aca="false">IF(K299="no cation","",IF(L299="","non-candidate",IF(J299&gt;1,"","Y")))</f>
        <v>Y</v>
      </c>
      <c r="N299" s="5" t="str">
        <f aca="false">IF(M299="","",IF(B299&gt;0,U299,CONCATENATE("[",IF(M299="","",CONCATENATE("Al",IF(C299+(D299*(1+(C299*3)))&gt;1,VALUE(C299+(D299*(1+(C299*3)))),""),CONCATENATE(IF((E299*(1+(C299*3)))+(C299*H299)&gt;0," O",""),IF((E299*(1+(C299*3)))+(C299*H299)&gt;1,VALUE((E299*(1+(C299*3)))+(C299*H299)),"")),IF(F299=0,"",CONCATENATE("(OH)",IF((F299*(1+(C299*3)))+(C299*(4-H299))&gt;1,VALUE((F299*(1+(C299*3)))+(C299*(4-H299))),""))),IF(G299=0,"",CONCATENATE("(OH2)",IF(G299&gt;1,VALUE(G299),""))))),"]",IF(M299="","",IF(J299&gt;1,(CONCATENATE(VALUE(J299),"+")),"+")))))</f>
        <v>[Al6 O6(OH)5(OH2)3]+</v>
      </c>
      <c r="O299" s="5" t="str">
        <f aca="false">IF(B299&gt;0,"",IF(C299=0,CONCATENATE("[",CONCATENATE("Al",IF(D299&gt;1,VALUE(D299),""),IF(E299=0,"",CONCATENATE(" O",IF(E299&gt;1,VALUE(E299),""))),IF(F299=0,"",CONCATENATE("(OH)",IF(F299&gt;1,VALUE(F299),""))),IF(G299=0,"",CONCATENATE("(OH2)",IF(G299&gt;1,VALUE(G299),"")))),"]",IF(J299&gt;1,(CONCATENATE(VALUE(J299),"+")),"+")),CONCATENATE("[",S299,IF(P299&gt;1,VALUE(P299),""),IF((D299*3)&gt;((E299*2)+F299),"+","")," ]",VALUE(4)," ",T299,IF(H299&gt;0,VALUE(H299+1),""),"-"," ")))</f>
        <v>[Al6 O6(OH)5(OH2)3]+</v>
      </c>
      <c r="P299" s="5" t="str">
        <f aca="false">IF(C299&lt;1,"",(IF((3*D299)-(2*E299)-F299&gt;0, (3*D299)-(2*E299)-F299, 0)))</f>
        <v/>
      </c>
      <c r="Q299" s="5" t="str">
        <f aca="false">IF(C299&lt;1,"",(27*D299)+(16*(E299+F299+G299))+(F299+(G299*2)))</f>
        <v/>
      </c>
      <c r="R299" s="5" t="str">
        <f aca="false">IF(C299&lt;1,"",27+(16*(H299+(4-H299)))+(4-H299))</f>
        <v/>
      </c>
      <c r="S299" s="5" t="str">
        <f aca="false">CONCATENATE("[",CONCATENATE("Al",IF(D299&gt;1,VALUE(D299),""),IF(E299=0,"",CONCATENATE(" O",IF(E299&gt;1,VALUE(E299),""))),IF(F299=0,"",CONCATENATE("(OH)",IF(F299&gt;1,VALUE(F299),""))),IF(G299=0,"",CONCATENATE("(OH2)",IF(G299&gt;1,VALUE(G299),"")))),"]")</f>
        <v>[Al6 O6(OH)5(OH2)3]</v>
      </c>
      <c r="T299" s="5" t="str">
        <f aca="false">CONCATENATE("[",CONCATENATE("Al",IF(H299=0,"",CONCATENATE("O",IF(H299&gt;1,VALUE(H299),""))),CONCATENATE(IF((4-H299)&gt;0,"(OH)",""),IF((4-H299)&gt;1,VALUE(4-H299),""))),"]")</f>
        <v>[Al(OH)4]</v>
      </c>
      <c r="U299" s="5" t="str">
        <f aca="false">IF(B299&gt;0,IF(M299="","",CONCATENATE("[",IF(M299="","",CONCATENATE("Al",IF(D299&gt;1,VALUE(D299),""),IF(E299=0,"",CONCATENATE(" O",IF(E299&gt;1,VALUE(E299),""))),IF(F299=0,"",CONCATENATE("(OH)",IF(F299&gt;1,VALUE(F299),""))),IF(G299=0,"",CONCATENATE("(OH2)",IF(G299&gt;1,VALUE(G299),""))))),"]",IF(M299="","",IF(J299&gt;1,(CONCATENATE(VALUE(J299),"+")),"+")))),"")</f>
        <v/>
      </c>
    </row>
    <row r="300" s="4" customFormat="true" ht="14.05" hidden="false" customHeight="false" outlineLevel="0" collapsed="false">
      <c r="A300" s="5" t="n">
        <v>4</v>
      </c>
      <c r="B300" s="5" t="n">
        <v>0</v>
      </c>
      <c r="C300" s="5" t="n">
        <v>0</v>
      </c>
      <c r="D300" s="5" t="n">
        <v>6</v>
      </c>
      <c r="E300" s="5" t="n">
        <v>8</v>
      </c>
      <c r="F300" s="5" t="n">
        <v>1</v>
      </c>
      <c r="G300" s="5" t="n">
        <v>5</v>
      </c>
      <c r="H300" s="5" t="n">
        <v>0</v>
      </c>
      <c r="I300" s="5" t="n">
        <v>397</v>
      </c>
      <c r="J300" s="5" t="n">
        <v>1</v>
      </c>
      <c r="K300" s="6" t="n">
        <v>397</v>
      </c>
      <c r="L300" s="7" t="n">
        <v>397</v>
      </c>
      <c r="M300" s="5" t="str">
        <f aca="false">IF(K300="no cation","",IF(L300="","non-candidate",IF(J300&gt;1,"","Y")))</f>
        <v>Y</v>
      </c>
      <c r="N300" s="5" t="str">
        <f aca="false">IF(M300="","",IF(B300&gt;0,U300,CONCATENATE("[",IF(M300="","",CONCATENATE("Al",IF(C300+(D300*(1+(C300*3)))&gt;1,VALUE(C300+(D300*(1+(C300*3)))),""),CONCATENATE(IF((E300*(1+(C300*3)))+(C300*H300)&gt;0," O",""),IF((E300*(1+(C300*3)))+(C300*H300)&gt;1,VALUE((E300*(1+(C300*3)))+(C300*H300)),"")),IF(F300=0,"",CONCATENATE("(OH)",IF((F300*(1+(C300*3)))+(C300*(4-H300))&gt;1,VALUE((F300*(1+(C300*3)))+(C300*(4-H300))),""))),IF(G300=0,"",CONCATENATE("(OH2)",IF(G300&gt;1,VALUE(G300),""))))),"]",IF(M300="","",IF(J300&gt;1,(CONCATENATE(VALUE(J300),"+")),"+")))))</f>
        <v>[Al6 O8(OH)(OH2)5]+</v>
      </c>
      <c r="O300" s="5" t="str">
        <f aca="false">IF(B300&gt;0,"",IF(C300=0,CONCATENATE("[",CONCATENATE("Al",IF(D300&gt;1,VALUE(D300),""),IF(E300=0,"",CONCATENATE(" O",IF(E300&gt;1,VALUE(E300),""))),IF(F300=0,"",CONCATENATE("(OH)",IF(F300&gt;1,VALUE(F300),""))),IF(G300=0,"",CONCATENATE("(OH2)",IF(G300&gt;1,VALUE(G300),"")))),"]",IF(J300&gt;1,(CONCATENATE(VALUE(J300),"+")),"+")),CONCATENATE("[",S300,IF(P300&gt;1,VALUE(P300),""),IF((D300*3)&gt;((E300*2)+F300),"+","")," ]",VALUE(4)," ",T300,IF(H300&gt;0,VALUE(H300+1),""),"-"," ")))</f>
        <v>[Al6 O8(OH)(OH2)5]+</v>
      </c>
      <c r="P300" s="5" t="str">
        <f aca="false">IF(C300&lt;1,"",(IF((3*D300)-(2*E300)-F300&gt;0, (3*D300)-(2*E300)-F300, 0)))</f>
        <v/>
      </c>
      <c r="Q300" s="5" t="str">
        <f aca="false">IF(C300&lt;1,"",(27*D300)+(16*(E300+F300+G300))+(F300+(G300*2)))</f>
        <v/>
      </c>
      <c r="R300" s="5" t="str">
        <f aca="false">IF(C300&lt;1,"",27+(16*(H300+(4-H300)))+(4-H300))</f>
        <v/>
      </c>
      <c r="S300" s="5" t="str">
        <f aca="false">CONCATENATE("[",CONCATENATE("Al",IF(D300&gt;1,VALUE(D300),""),IF(E300=0,"",CONCATENATE(" O",IF(E300&gt;1,VALUE(E300),""))),IF(F300=0,"",CONCATENATE("(OH)",IF(F300&gt;1,VALUE(F300),""))),IF(G300=0,"",CONCATENATE("(OH2)",IF(G300&gt;1,VALUE(G300),"")))),"]")</f>
        <v>[Al6 O8(OH)(OH2)5]</v>
      </c>
      <c r="T300" s="5" t="str">
        <f aca="false">CONCATENATE("[",CONCATENATE("Al",IF(H300=0,"",CONCATENATE("O",IF(H300&gt;1,VALUE(H300),""))),CONCATENATE(IF((4-H300)&gt;0,"(OH)",""),IF((4-H300)&gt;1,VALUE(4-H300),""))),"]")</f>
        <v>[Al(OH)4]</v>
      </c>
      <c r="U300" s="5" t="str">
        <f aca="false">IF(B300&gt;0,IF(M300="","",CONCATENATE("[",IF(M300="","",CONCATENATE("Al",IF(D300&gt;1,VALUE(D300),""),IF(E300=0,"",CONCATENATE(" O",IF(E300&gt;1,VALUE(E300),""))),IF(F300=0,"",CONCATENATE("(OH)",IF(F300&gt;1,VALUE(F300),""))),IF(G300=0,"",CONCATENATE("(OH2)",IF(G300&gt;1,VALUE(G300),""))))),"]",IF(M300="","",IF(J300&gt;1,(CONCATENATE(VALUE(J300),"+")),"+")))),"")</f>
        <v/>
      </c>
    </row>
    <row r="301" s="4" customFormat="true" ht="14.05" hidden="false" customHeight="false" outlineLevel="0" collapsed="false">
      <c r="A301" s="5" t="n">
        <v>6</v>
      </c>
      <c r="B301" s="5" t="n">
        <v>0</v>
      </c>
      <c r="C301" s="5" t="n">
        <v>1</v>
      </c>
      <c r="D301" s="5" t="n">
        <v>3</v>
      </c>
      <c r="E301" s="5" t="n">
        <v>0</v>
      </c>
      <c r="F301" s="5" t="n">
        <v>7</v>
      </c>
      <c r="G301" s="5" t="n">
        <v>6</v>
      </c>
      <c r="H301" s="5" t="n">
        <v>4</v>
      </c>
      <c r="I301" s="5" t="n">
        <v>1323</v>
      </c>
      <c r="J301" s="5" t="n">
        <v>3</v>
      </c>
      <c r="K301" s="6" t="n">
        <v>441</v>
      </c>
      <c r="L301" s="7" t="n">
        <v>441</v>
      </c>
      <c r="M301" s="5" t="str">
        <f aca="false">IF(K301="no cation","",IF(L301="","non-candidate",IF(J301&gt;1,"","Y")))</f>
        <v/>
      </c>
      <c r="N301" s="5" t="str">
        <f aca="false">IF(M301="","",IF(B301&gt;0,U301,CONCATENATE("[",IF(M301="","",CONCATENATE("Al",IF(C301+(D301*(1+(C301*3)))&gt;1,VALUE(C301+(D301*(1+(C301*3)))),""),CONCATENATE(IF((E301*(1+(C301*3)))+(C301*H301)&gt;0," O",""),IF((E301*(1+(C301*3)))+(C301*H301)&gt;1,VALUE((E301*(1+(C301*3)))+(C301*H301)),"")),IF(F301=0,"",CONCATENATE("(OH)",IF((F301*(1+(C301*3)))+(C301*(4-H301))&gt;1,VALUE((F301*(1+(C301*3)))+(C301*(4-H301))),""))),IF(G301=0,"",CONCATENATE("(OH2)",IF(G301&gt;1,VALUE(G301),""))))),"]",IF(M301="","",IF(J301&gt;1,(CONCATENATE(VALUE(J301),"+")),"+")))))</f>
        <v/>
      </c>
      <c r="O301" s="5" t="str">
        <f aca="false">IF(B301&gt;0,"",IF(C301=0,CONCATENATE("[",CONCATENATE("Al",IF(D301&gt;1,VALUE(D301),""),IF(E301=0,"",CONCATENATE(" O",IF(E301&gt;1,VALUE(E301),""))),IF(F301=0,"",CONCATENATE("(OH)",IF(F301&gt;1,VALUE(F301),""))),IF(G301=0,"",CONCATENATE("(OH2)",IF(G301&gt;1,VALUE(G301),"")))),"]",IF(J301&gt;1,(CONCATENATE(VALUE(J301),"+")),"+")),CONCATENATE("[",S301,IF(P301&gt;1,VALUE(P301),""),IF((D301*3)&gt;((E301*2)+F301),"+","")," ]",VALUE(4)," ",T301,IF(H301&gt;0,VALUE(H301+1),""),"-"," ")))</f>
        <v>[[Al3(OH)7(OH2)6]2+ ]4 [AlO4]5- </v>
      </c>
      <c r="P301" s="5" t="n">
        <f aca="false">IF(C301&lt;1,"",(IF((3*D301)-(2*E301)-F301&gt;0, (3*D301)-(2*E301)-F301, 0)))</f>
        <v>2</v>
      </c>
      <c r="Q301" s="5" t="n">
        <f aca="false">IF(C301&lt;1,"",(27*D301)+(16*(E301+F301+G301))+(F301+(G301*2)))</f>
        <v>308</v>
      </c>
      <c r="R301" s="5" t="n">
        <f aca="false">IF(C301&lt;1,"",27+(16*(H301+(4-H301)))+(4-H301))</f>
        <v>91</v>
      </c>
      <c r="S301" s="5" t="str">
        <f aca="false">CONCATENATE("[",CONCATENATE("Al",IF(D301&gt;1,VALUE(D301),""),IF(E301=0,"",CONCATENATE(" O",IF(E301&gt;1,VALUE(E301),""))),IF(F301=0,"",CONCATENATE("(OH)",IF(F301&gt;1,VALUE(F301),""))),IF(G301=0,"",CONCATENATE("(OH2)",IF(G301&gt;1,VALUE(G301),"")))),"]")</f>
        <v>[Al3(OH)7(OH2)6]</v>
      </c>
      <c r="T301" s="5" t="str">
        <f aca="false">CONCATENATE("[",CONCATENATE("Al",IF(H301=0,"",CONCATENATE("O",IF(H301&gt;1,VALUE(H301),""))),CONCATENATE(IF((4-H301)&gt;0,"(OH)",""),IF((4-H301)&gt;1,VALUE(4-H301),""))),"]")</f>
        <v>[AlO4]</v>
      </c>
      <c r="U301" s="5" t="str">
        <f aca="false">IF(B301&gt;0,IF(M301="","",CONCATENATE("[",IF(M301="","",CONCATENATE("Al",IF(D301&gt;1,VALUE(D301),""),IF(E301=0,"",CONCATENATE(" O",IF(E301&gt;1,VALUE(E301),""))),IF(F301=0,"",CONCATENATE("(OH)",IF(F301&gt;1,VALUE(F301),""))),IF(G301=0,"",CONCATENATE("(OH2)",IF(G301&gt;1,VALUE(G301),""))))),"]",IF(M301="","",IF(J301&gt;1,(CONCATENATE(VALUE(J301),"+")),"+")))),"")</f>
        <v/>
      </c>
    </row>
    <row r="302" s="4" customFormat="true" ht="14.05" hidden="false" customHeight="false" outlineLevel="0" collapsed="false">
      <c r="A302" s="5" t="n">
        <v>6</v>
      </c>
      <c r="B302" s="5" t="n">
        <v>0</v>
      </c>
      <c r="C302" s="5" t="n">
        <v>1</v>
      </c>
      <c r="D302" s="5" t="n">
        <v>3</v>
      </c>
      <c r="E302" s="5" t="n">
        <v>0</v>
      </c>
      <c r="F302" s="5" t="n">
        <v>8</v>
      </c>
      <c r="G302" s="5" t="n">
        <v>5</v>
      </c>
      <c r="H302" s="5" t="n">
        <v>0</v>
      </c>
      <c r="I302" s="5" t="n">
        <v>1323</v>
      </c>
      <c r="J302" s="5" t="n">
        <v>3</v>
      </c>
      <c r="K302" s="6" t="n">
        <v>441</v>
      </c>
      <c r="L302" s="7" t="n">
        <v>441</v>
      </c>
      <c r="M302" s="5" t="str">
        <f aca="false">IF(K302="no cation","",IF(L302="","non-candidate",IF(J302&gt;1,"","Y")))</f>
        <v/>
      </c>
      <c r="N302" s="5" t="str">
        <f aca="false">IF(M302="","",IF(B302&gt;0,U302,CONCATENATE("[",IF(M302="","",CONCATENATE("Al",IF(C302+(D302*(1+(C302*3)))&gt;1,VALUE(C302+(D302*(1+(C302*3)))),""),CONCATENATE(IF((E302*(1+(C302*3)))+(C302*H302)&gt;0," O",""),IF((E302*(1+(C302*3)))+(C302*H302)&gt;1,VALUE((E302*(1+(C302*3)))+(C302*H302)),"")),IF(F302=0,"",CONCATENATE("(OH)",IF((F302*(1+(C302*3)))+(C302*(4-H302))&gt;1,VALUE((F302*(1+(C302*3)))+(C302*(4-H302))),""))),IF(G302=0,"",CONCATENATE("(OH2)",IF(G302&gt;1,VALUE(G302),""))))),"]",IF(M302="","",IF(J302&gt;1,(CONCATENATE(VALUE(J302),"+")),"+")))))</f>
        <v/>
      </c>
      <c r="O302" s="5" t="str">
        <f aca="false">IF(B302&gt;0,"",IF(C302=0,CONCATENATE("[",CONCATENATE("Al",IF(D302&gt;1,VALUE(D302),""),IF(E302=0,"",CONCATENATE(" O",IF(E302&gt;1,VALUE(E302),""))),IF(F302=0,"",CONCATENATE("(OH)",IF(F302&gt;1,VALUE(F302),""))),IF(G302=0,"",CONCATENATE("(OH2)",IF(G302&gt;1,VALUE(G302),"")))),"]",IF(J302&gt;1,(CONCATENATE(VALUE(J302),"+")),"+")),CONCATENATE("[",S302,IF(P302&gt;1,VALUE(P302),""),IF((D302*3)&gt;((E302*2)+F302),"+","")," ]",VALUE(4)," ",T302,IF(H302&gt;0,VALUE(H302+1),""),"-"," ")))</f>
        <v>[[Al3(OH)8(OH2)5]+ ]4 [Al(OH)4]- </v>
      </c>
      <c r="P302" s="5" t="n">
        <f aca="false">IF(C302&lt;1,"",(IF((3*D302)-(2*E302)-F302&gt;0, (3*D302)-(2*E302)-F302, 0)))</f>
        <v>1</v>
      </c>
      <c r="Q302" s="5" t="n">
        <f aca="false">IF(C302&lt;1,"",(27*D302)+(16*(E302+F302+G302))+(F302+(G302*2)))</f>
        <v>307</v>
      </c>
      <c r="R302" s="5" t="n">
        <f aca="false">IF(C302&lt;1,"",27+(16*(H302+(4-H302)))+(4-H302))</f>
        <v>95</v>
      </c>
      <c r="S302" s="5" t="str">
        <f aca="false">CONCATENATE("[",CONCATENATE("Al",IF(D302&gt;1,VALUE(D302),""),IF(E302=0,"",CONCATENATE(" O",IF(E302&gt;1,VALUE(E302),""))),IF(F302=0,"",CONCATENATE("(OH)",IF(F302&gt;1,VALUE(F302),""))),IF(G302=0,"",CONCATENATE("(OH2)",IF(G302&gt;1,VALUE(G302),"")))),"]")</f>
        <v>[Al3(OH)8(OH2)5]</v>
      </c>
      <c r="T302" s="5" t="str">
        <f aca="false">CONCATENATE("[",CONCATENATE("Al",IF(H302=0,"",CONCATENATE("O",IF(H302&gt;1,VALUE(H302),""))),CONCATENATE(IF((4-H302)&gt;0,"(OH)",""),IF((4-H302)&gt;1,VALUE(4-H302),""))),"]")</f>
        <v>[Al(OH)4]</v>
      </c>
      <c r="U302" s="5" t="str">
        <f aca="false">IF(B302&gt;0,IF(M302="","",CONCATENATE("[",IF(M302="","",CONCATENATE("Al",IF(D302&gt;1,VALUE(D302),""),IF(E302=0,"",CONCATENATE(" O",IF(E302&gt;1,VALUE(E302),""))),IF(F302=0,"",CONCATENATE("(OH)",IF(F302&gt;1,VALUE(F302),""))),IF(G302=0,"",CONCATENATE("(OH2)",IF(G302&gt;1,VALUE(G302),""))))),"]",IF(M302="","",IF(J302&gt;1,(CONCATENATE(VALUE(J302),"+")),"+")))),"")</f>
        <v/>
      </c>
    </row>
    <row r="303" s="4" customFormat="true" ht="14.05" hidden="false" customHeight="false" outlineLevel="0" collapsed="false">
      <c r="A303" s="5" t="n">
        <v>6</v>
      </c>
      <c r="B303" s="5" t="n">
        <v>0</v>
      </c>
      <c r="C303" s="5" t="n">
        <v>1</v>
      </c>
      <c r="D303" s="5" t="n">
        <v>3</v>
      </c>
      <c r="E303" s="5" t="n">
        <v>1</v>
      </c>
      <c r="F303" s="5" t="n">
        <v>5</v>
      </c>
      <c r="G303" s="5" t="n">
        <v>7</v>
      </c>
      <c r="H303" s="5" t="n">
        <v>4</v>
      </c>
      <c r="I303" s="5" t="n">
        <v>1323</v>
      </c>
      <c r="J303" s="5" t="n">
        <v>3</v>
      </c>
      <c r="K303" s="6" t="n">
        <v>441</v>
      </c>
      <c r="L303" s="7" t="n">
        <v>441</v>
      </c>
      <c r="M303" s="5" t="str">
        <f aca="false">IF(K303="no cation","",IF(L303="","non-candidate",IF(J303&gt;1,"","Y")))</f>
        <v/>
      </c>
      <c r="N303" s="5" t="str">
        <f aca="false">IF(M303="","",IF(B303&gt;0,U303,CONCATENATE("[",IF(M303="","",CONCATENATE("Al",IF(C303+(D303*(1+(C303*3)))&gt;1,VALUE(C303+(D303*(1+(C303*3)))),""),CONCATENATE(IF((E303*(1+(C303*3)))+(C303*H303)&gt;0," O",""),IF((E303*(1+(C303*3)))+(C303*H303)&gt;1,VALUE((E303*(1+(C303*3)))+(C303*H303)),"")),IF(F303=0,"",CONCATENATE("(OH)",IF((F303*(1+(C303*3)))+(C303*(4-H303))&gt;1,VALUE((F303*(1+(C303*3)))+(C303*(4-H303))),""))),IF(G303=0,"",CONCATENATE("(OH2)",IF(G303&gt;1,VALUE(G303),""))))),"]",IF(M303="","",IF(J303&gt;1,(CONCATENATE(VALUE(J303),"+")),"+")))))</f>
        <v/>
      </c>
      <c r="O303" s="5" t="str">
        <f aca="false">IF(B303&gt;0,"",IF(C303=0,CONCATENATE("[",CONCATENATE("Al",IF(D303&gt;1,VALUE(D303),""),IF(E303=0,"",CONCATENATE(" O",IF(E303&gt;1,VALUE(E303),""))),IF(F303=0,"",CONCATENATE("(OH)",IF(F303&gt;1,VALUE(F303),""))),IF(G303=0,"",CONCATENATE("(OH2)",IF(G303&gt;1,VALUE(G303),"")))),"]",IF(J303&gt;1,(CONCATENATE(VALUE(J303),"+")),"+")),CONCATENATE("[",S303,IF(P303&gt;1,VALUE(P303),""),IF((D303*3)&gt;((E303*2)+F303),"+","")," ]",VALUE(4)," ",T303,IF(H303&gt;0,VALUE(H303+1),""),"-"," ")))</f>
        <v>[[Al3 O(OH)5(OH2)7]2+ ]4 [AlO4]5- </v>
      </c>
      <c r="P303" s="5" t="n">
        <f aca="false">IF(C303&lt;1,"",(IF((3*D303)-(2*E303)-F303&gt;0, (3*D303)-(2*E303)-F303, 0)))</f>
        <v>2</v>
      </c>
      <c r="Q303" s="5" t="n">
        <f aca="false">IF(C303&lt;1,"",(27*D303)+(16*(E303+F303+G303))+(F303+(G303*2)))</f>
        <v>308</v>
      </c>
      <c r="R303" s="5" t="n">
        <f aca="false">IF(C303&lt;1,"",27+(16*(H303+(4-H303)))+(4-H303))</f>
        <v>91</v>
      </c>
      <c r="S303" s="5" t="str">
        <f aca="false">CONCATENATE("[",CONCATENATE("Al",IF(D303&gt;1,VALUE(D303),""),IF(E303=0,"",CONCATENATE(" O",IF(E303&gt;1,VALUE(E303),""))),IF(F303=0,"",CONCATENATE("(OH)",IF(F303&gt;1,VALUE(F303),""))),IF(G303=0,"",CONCATENATE("(OH2)",IF(G303&gt;1,VALUE(G303),"")))),"]")</f>
        <v>[Al3 O(OH)5(OH2)7]</v>
      </c>
      <c r="T303" s="5" t="str">
        <f aca="false">CONCATENATE("[",CONCATENATE("Al",IF(H303=0,"",CONCATENATE("O",IF(H303&gt;1,VALUE(H303),""))),CONCATENATE(IF((4-H303)&gt;0,"(OH)",""),IF((4-H303)&gt;1,VALUE(4-H303),""))),"]")</f>
        <v>[AlO4]</v>
      </c>
      <c r="U303" s="5" t="str">
        <f aca="false">IF(B303&gt;0,IF(M303="","",CONCATENATE("[",IF(M303="","",CONCATENATE("Al",IF(D303&gt;1,VALUE(D303),""),IF(E303=0,"",CONCATENATE(" O",IF(E303&gt;1,VALUE(E303),""))),IF(F303=0,"",CONCATENATE("(OH)",IF(F303&gt;1,VALUE(F303),""))),IF(G303=0,"",CONCATENATE("(OH2)",IF(G303&gt;1,VALUE(G303),""))))),"]",IF(M303="","",IF(J303&gt;1,(CONCATENATE(VALUE(J303),"+")),"+")))),"")</f>
        <v/>
      </c>
    </row>
    <row r="304" s="4" customFormat="true" ht="14.05" hidden="false" customHeight="false" outlineLevel="0" collapsed="false">
      <c r="A304" s="3" t="n">
        <v>6</v>
      </c>
      <c r="B304" s="5" t="n">
        <v>0</v>
      </c>
      <c r="C304" s="3" t="n">
        <v>1</v>
      </c>
      <c r="D304" s="3" t="n">
        <v>3</v>
      </c>
      <c r="E304" s="3" t="n">
        <v>1</v>
      </c>
      <c r="F304" s="5" t="n">
        <v>6</v>
      </c>
      <c r="G304" s="5" t="n">
        <v>6</v>
      </c>
      <c r="H304" s="3" t="n">
        <v>0</v>
      </c>
      <c r="I304" s="5" t="n">
        <v>1323</v>
      </c>
      <c r="J304" s="5" t="n">
        <v>3</v>
      </c>
      <c r="K304" s="6" t="n">
        <v>441</v>
      </c>
      <c r="L304" s="7" t="n">
        <v>441</v>
      </c>
      <c r="M304" s="5" t="str">
        <f aca="false">IF(K304="no cation","",IF(L304="","non-candidate",IF(J304&gt;1,"","Y")))</f>
        <v/>
      </c>
      <c r="N304" s="5" t="str">
        <f aca="false">IF(M304="","",IF(B304&gt;0,U304,CONCATENATE("[",IF(M304="","",CONCATENATE("Al",IF(C304+(D304*(1+(C304*3)))&gt;1,VALUE(C304+(D304*(1+(C304*3)))),""),CONCATENATE(IF((E304*(1+(C304*3)))+(C304*H304)&gt;0," O",""),IF((E304*(1+(C304*3)))+(C304*H304)&gt;1,VALUE((E304*(1+(C304*3)))+(C304*H304)),"")),IF(F304=0,"",CONCATENATE("(OH)",IF((F304*(1+(C304*3)))+(C304*(4-H304))&gt;1,VALUE((F304*(1+(C304*3)))+(C304*(4-H304))),""))),IF(G304=0,"",CONCATENATE("(OH2)",IF(G304&gt;1,VALUE(G304),""))))),"]",IF(M304="","",IF(J304&gt;1,(CONCATENATE(VALUE(J304),"+")),"+")))))</f>
        <v/>
      </c>
      <c r="O304" s="5" t="str">
        <f aca="false">IF(B304&gt;0,"",IF(C304=0,CONCATENATE("[",CONCATENATE("Al",IF(D304&gt;1,VALUE(D304),""),IF(E304=0,"",CONCATENATE(" O",IF(E304&gt;1,VALUE(E304),""))),IF(F304=0,"",CONCATENATE("(OH)",IF(F304&gt;1,VALUE(F304),""))),IF(G304=0,"",CONCATENATE("(OH2)",IF(G304&gt;1,VALUE(G304),"")))),"]",IF(J304&gt;1,(CONCATENATE(VALUE(J304),"+")),"+")),CONCATENATE("[",S304,IF(P304&gt;1,VALUE(P304),""),IF((D304*3)&gt;((E304*2)+F304),"+","")," ]",VALUE(4)," ",T304,IF(H304&gt;0,VALUE(H304+1),""),"-"," ")))</f>
        <v>[[Al3 O(OH)6(OH2)6]+ ]4 [Al(OH)4]- </v>
      </c>
      <c r="P304" s="5" t="n">
        <f aca="false">IF(C304&lt;1,"",(IF((3*D304)-(2*E304)-F304&gt;0, (3*D304)-(2*E304)-F304, 0)))</f>
        <v>1</v>
      </c>
      <c r="Q304" s="5" t="n">
        <f aca="false">IF(C304&lt;1,"",(27*D304)+(16*(E304+F304+G304))+(F304+(G304*2)))</f>
        <v>307</v>
      </c>
      <c r="R304" s="5" t="n">
        <f aca="false">IF(C304&lt;1,"",27+(16*(H304+(4-H304)))+(4-H304))</f>
        <v>95</v>
      </c>
      <c r="S304" s="5" t="str">
        <f aca="false">CONCATENATE("[",CONCATENATE("Al",IF(D304&gt;1,VALUE(D304),""),IF(E304=0,"",CONCATENATE(" O",IF(E304&gt;1,VALUE(E304),""))),IF(F304=0,"",CONCATENATE("(OH)",IF(F304&gt;1,VALUE(F304),""))),IF(G304=0,"",CONCATENATE("(OH2)",IF(G304&gt;1,VALUE(G304),"")))),"]")</f>
        <v>[Al3 O(OH)6(OH2)6]</v>
      </c>
      <c r="T304" s="5" t="str">
        <f aca="false">CONCATENATE("[",CONCATENATE("Al",IF(H304=0,"",CONCATENATE("O",IF(H304&gt;1,VALUE(H304),""))),CONCATENATE(IF((4-H304)&gt;0,"(OH)",""),IF((4-H304)&gt;1,VALUE(4-H304),""))),"]")</f>
        <v>[Al(OH)4]</v>
      </c>
      <c r="U304" s="5" t="str">
        <f aca="false">IF(B304&gt;0,IF(M304="","",CONCATENATE("[",IF(M304="","",CONCATENATE("Al",IF(D304&gt;1,VALUE(D304),""),IF(E304=0,"",CONCATENATE(" O",IF(E304&gt;1,VALUE(E304),""))),IF(F304=0,"",CONCATENATE("(OH)",IF(F304&gt;1,VALUE(F304),""))),IF(G304=0,"",CONCATENATE("(OH2)",IF(G304&gt;1,VALUE(G304),""))))),"]",IF(M304="","",IF(J304&gt;1,(CONCATENATE(VALUE(J304),"+")),"+")))),"")</f>
        <v/>
      </c>
    </row>
    <row r="305" s="4" customFormat="true" ht="14.05" hidden="false" customHeight="false" outlineLevel="0" collapsed="false">
      <c r="A305" s="5" t="n">
        <v>6</v>
      </c>
      <c r="B305" s="5" t="n">
        <v>0</v>
      </c>
      <c r="C305" s="5" t="n">
        <v>1</v>
      </c>
      <c r="D305" s="5" t="n">
        <v>3</v>
      </c>
      <c r="E305" s="5" t="n">
        <v>2</v>
      </c>
      <c r="F305" s="5" t="n">
        <v>3</v>
      </c>
      <c r="G305" s="5" t="n">
        <v>8</v>
      </c>
      <c r="H305" s="5" t="n">
        <v>4</v>
      </c>
      <c r="I305" s="5" t="n">
        <v>1323</v>
      </c>
      <c r="J305" s="5" t="n">
        <v>3</v>
      </c>
      <c r="K305" s="6" t="n">
        <v>441</v>
      </c>
      <c r="L305" s="7" t="n">
        <v>441</v>
      </c>
      <c r="M305" s="5" t="str">
        <f aca="false">IF(K305="no cation","",IF(L305="","non-candidate",IF(J305&gt;1,"","Y")))</f>
        <v/>
      </c>
      <c r="N305" s="5" t="str">
        <f aca="false">IF(M305="","",IF(B305&gt;0,U305,CONCATENATE("[",IF(M305="","",CONCATENATE("Al",IF(C305+(D305*(1+(C305*3)))&gt;1,VALUE(C305+(D305*(1+(C305*3)))),""),CONCATENATE(IF((E305*(1+(C305*3)))+(C305*H305)&gt;0," O",""),IF((E305*(1+(C305*3)))+(C305*H305)&gt;1,VALUE((E305*(1+(C305*3)))+(C305*H305)),"")),IF(F305=0,"",CONCATENATE("(OH)",IF((F305*(1+(C305*3)))+(C305*(4-H305))&gt;1,VALUE((F305*(1+(C305*3)))+(C305*(4-H305))),""))),IF(G305=0,"",CONCATENATE("(OH2)",IF(G305&gt;1,VALUE(G305),""))))),"]",IF(M305="","",IF(J305&gt;1,(CONCATENATE(VALUE(J305),"+")),"+")))))</f>
        <v/>
      </c>
      <c r="O305" s="5" t="str">
        <f aca="false">IF(B305&gt;0,"",IF(C305=0,CONCATENATE("[",CONCATENATE("Al",IF(D305&gt;1,VALUE(D305),""),IF(E305=0,"",CONCATENATE(" O",IF(E305&gt;1,VALUE(E305),""))),IF(F305=0,"",CONCATENATE("(OH)",IF(F305&gt;1,VALUE(F305),""))),IF(G305=0,"",CONCATENATE("(OH2)",IF(G305&gt;1,VALUE(G305),"")))),"]",IF(J305&gt;1,(CONCATENATE(VALUE(J305),"+")),"+")),CONCATENATE("[",S305,IF(P305&gt;1,VALUE(P305),""),IF((D305*3)&gt;((E305*2)+F305),"+","")," ]",VALUE(4)," ",T305,IF(H305&gt;0,VALUE(H305+1),""),"-"," ")))</f>
        <v>[[Al3 O2(OH)3(OH2)8]2+ ]4 [AlO4]5- </v>
      </c>
      <c r="P305" s="5" t="n">
        <f aca="false">IF(C305&lt;1,"",(IF((3*D305)-(2*E305)-F305&gt;0, (3*D305)-(2*E305)-F305, 0)))</f>
        <v>2</v>
      </c>
      <c r="Q305" s="5" t="n">
        <f aca="false">IF(C305&lt;1,"",(27*D305)+(16*(E305+F305+G305))+(F305+(G305*2)))</f>
        <v>308</v>
      </c>
      <c r="R305" s="5" t="n">
        <f aca="false">IF(C305&lt;1,"",27+(16*(H305+(4-H305)))+(4-H305))</f>
        <v>91</v>
      </c>
      <c r="S305" s="5" t="str">
        <f aca="false">CONCATENATE("[",CONCATENATE("Al",IF(D305&gt;1,VALUE(D305),""),IF(E305=0,"",CONCATENATE(" O",IF(E305&gt;1,VALUE(E305),""))),IF(F305=0,"",CONCATENATE("(OH)",IF(F305&gt;1,VALUE(F305),""))),IF(G305=0,"",CONCATENATE("(OH2)",IF(G305&gt;1,VALUE(G305),"")))),"]")</f>
        <v>[Al3 O2(OH)3(OH2)8]</v>
      </c>
      <c r="T305" s="5" t="str">
        <f aca="false">CONCATENATE("[",CONCATENATE("Al",IF(H305=0,"",CONCATENATE("O",IF(H305&gt;1,VALUE(H305),""))),CONCATENATE(IF((4-H305)&gt;0,"(OH)",""),IF((4-H305)&gt;1,VALUE(4-H305),""))),"]")</f>
        <v>[AlO4]</v>
      </c>
      <c r="U305" s="5" t="str">
        <f aca="false">IF(B305&gt;0,IF(M305="","",CONCATENATE("[",IF(M305="","",CONCATENATE("Al",IF(D305&gt;1,VALUE(D305),""),IF(E305=0,"",CONCATENATE(" O",IF(E305&gt;1,VALUE(E305),""))),IF(F305=0,"",CONCATENATE("(OH)",IF(F305&gt;1,VALUE(F305),""))),IF(G305=0,"",CONCATENATE("(OH2)",IF(G305&gt;1,VALUE(G305),""))))),"]",IF(M305="","",IF(J305&gt;1,(CONCATENATE(VALUE(J305),"+")),"+")))),"")</f>
        <v/>
      </c>
    </row>
    <row r="306" s="4" customFormat="true" ht="14.05" hidden="false" customHeight="false" outlineLevel="0" collapsed="false">
      <c r="A306" s="5" t="n">
        <v>6</v>
      </c>
      <c r="B306" s="5" t="n">
        <v>0</v>
      </c>
      <c r="C306" s="5" t="n">
        <v>1</v>
      </c>
      <c r="D306" s="5" t="n">
        <v>3</v>
      </c>
      <c r="E306" s="5" t="n">
        <v>2</v>
      </c>
      <c r="F306" s="5" t="n">
        <v>4</v>
      </c>
      <c r="G306" s="5" t="n">
        <v>7</v>
      </c>
      <c r="H306" s="5" t="n">
        <v>0</v>
      </c>
      <c r="I306" s="5" t="n">
        <v>1323</v>
      </c>
      <c r="J306" s="5" t="n">
        <v>3</v>
      </c>
      <c r="K306" s="6" t="n">
        <v>441</v>
      </c>
      <c r="L306" s="7" t="n">
        <v>441</v>
      </c>
      <c r="M306" s="5" t="str">
        <f aca="false">IF(K306="no cation","",IF(L306="","non-candidate",IF(J306&gt;1,"","Y")))</f>
        <v/>
      </c>
      <c r="N306" s="5" t="str">
        <f aca="false">IF(M306="","",IF(B306&gt;0,U306,CONCATENATE("[",IF(M306="","",CONCATENATE("Al",IF(C306+(D306*(1+(C306*3)))&gt;1,VALUE(C306+(D306*(1+(C306*3)))),""),CONCATENATE(IF((E306*(1+(C306*3)))+(C306*H306)&gt;0," O",""),IF((E306*(1+(C306*3)))+(C306*H306)&gt;1,VALUE((E306*(1+(C306*3)))+(C306*H306)),"")),IF(F306=0,"",CONCATENATE("(OH)",IF((F306*(1+(C306*3)))+(C306*(4-H306))&gt;1,VALUE((F306*(1+(C306*3)))+(C306*(4-H306))),""))),IF(G306=0,"",CONCATENATE("(OH2)",IF(G306&gt;1,VALUE(G306),""))))),"]",IF(M306="","",IF(J306&gt;1,(CONCATENATE(VALUE(J306),"+")),"+")))))</f>
        <v/>
      </c>
      <c r="O306" s="5" t="str">
        <f aca="false">IF(B306&gt;0,"",IF(C306=0,CONCATENATE("[",CONCATENATE("Al",IF(D306&gt;1,VALUE(D306),""),IF(E306=0,"",CONCATENATE(" O",IF(E306&gt;1,VALUE(E306),""))),IF(F306=0,"",CONCATENATE("(OH)",IF(F306&gt;1,VALUE(F306),""))),IF(G306=0,"",CONCATENATE("(OH2)",IF(G306&gt;1,VALUE(G306),"")))),"]",IF(J306&gt;1,(CONCATENATE(VALUE(J306),"+")),"+")),CONCATENATE("[",S306,IF(P306&gt;1,VALUE(P306),""),IF((D306*3)&gt;((E306*2)+F306),"+","")," ]",VALUE(4)," ",T306,IF(H306&gt;0,VALUE(H306+1),""),"-"," ")))</f>
        <v>[[Al3 O2(OH)4(OH2)7]+ ]4 [Al(OH)4]- </v>
      </c>
      <c r="P306" s="5" t="n">
        <f aca="false">IF(C306&lt;1,"",(IF((3*D306)-(2*E306)-F306&gt;0, (3*D306)-(2*E306)-F306, 0)))</f>
        <v>1</v>
      </c>
      <c r="Q306" s="5" t="n">
        <f aca="false">IF(C306&lt;1,"",(27*D306)+(16*(E306+F306+G306))+(F306+(G306*2)))</f>
        <v>307</v>
      </c>
      <c r="R306" s="5" t="n">
        <f aca="false">IF(C306&lt;1,"",27+(16*(H306+(4-H306)))+(4-H306))</f>
        <v>95</v>
      </c>
      <c r="S306" s="5" t="str">
        <f aca="false">CONCATENATE("[",CONCATENATE("Al",IF(D306&gt;1,VALUE(D306),""),IF(E306=0,"",CONCATENATE(" O",IF(E306&gt;1,VALUE(E306),""))),IF(F306=0,"",CONCATENATE("(OH)",IF(F306&gt;1,VALUE(F306),""))),IF(G306=0,"",CONCATENATE("(OH2)",IF(G306&gt;1,VALUE(G306),"")))),"]")</f>
        <v>[Al3 O2(OH)4(OH2)7]</v>
      </c>
      <c r="T306" s="5" t="str">
        <f aca="false">CONCATENATE("[",CONCATENATE("Al",IF(H306=0,"",CONCATENATE("O",IF(H306&gt;1,VALUE(H306),""))),CONCATENATE(IF((4-H306)&gt;0,"(OH)",""),IF((4-H306)&gt;1,VALUE(4-H306),""))),"]")</f>
        <v>[Al(OH)4]</v>
      </c>
      <c r="U306" s="5" t="str">
        <f aca="false">IF(B306&gt;0,IF(M306="","",CONCATENATE("[",IF(M306="","",CONCATENATE("Al",IF(D306&gt;1,VALUE(D306),""),IF(E306=0,"",CONCATENATE(" O",IF(E306&gt;1,VALUE(E306),""))),IF(F306=0,"",CONCATENATE("(OH)",IF(F306&gt;1,VALUE(F306),""))),IF(G306=0,"",CONCATENATE("(OH2)",IF(G306&gt;1,VALUE(G306),""))))),"]",IF(M306="","",IF(J306&gt;1,(CONCATENATE(VALUE(J306),"+")),"+")))),"")</f>
        <v/>
      </c>
    </row>
    <row r="307" s="4" customFormat="true" ht="14.05" hidden="false" customHeight="false" outlineLevel="0" collapsed="false">
      <c r="A307" s="5" t="n">
        <v>6</v>
      </c>
      <c r="B307" s="5" t="n">
        <v>0</v>
      </c>
      <c r="C307" s="5" t="n">
        <v>1</v>
      </c>
      <c r="D307" s="5" t="n">
        <v>3</v>
      </c>
      <c r="E307" s="5" t="n">
        <v>3</v>
      </c>
      <c r="F307" s="5" t="n">
        <v>1</v>
      </c>
      <c r="G307" s="5" t="n">
        <v>9</v>
      </c>
      <c r="H307" s="5" t="n">
        <v>4</v>
      </c>
      <c r="I307" s="5" t="n">
        <v>1323</v>
      </c>
      <c r="J307" s="5" t="n">
        <v>3</v>
      </c>
      <c r="K307" s="6" t="n">
        <v>441</v>
      </c>
      <c r="L307" s="7" t="n">
        <v>441</v>
      </c>
      <c r="M307" s="5" t="str">
        <f aca="false">IF(K307="no cation","",IF(L307="","non-candidate",IF(J307&gt;1,"","Y")))</f>
        <v/>
      </c>
      <c r="N307" s="5" t="str">
        <f aca="false">IF(M307="","",IF(B307&gt;0,U307,CONCATENATE("[",IF(M307="","",CONCATENATE("Al",IF(C307+(D307*(1+(C307*3)))&gt;1,VALUE(C307+(D307*(1+(C307*3)))),""),CONCATENATE(IF((E307*(1+(C307*3)))+(C307*H307)&gt;0," O",""),IF((E307*(1+(C307*3)))+(C307*H307)&gt;1,VALUE((E307*(1+(C307*3)))+(C307*H307)),"")),IF(F307=0,"",CONCATENATE("(OH)",IF((F307*(1+(C307*3)))+(C307*(4-H307))&gt;1,VALUE((F307*(1+(C307*3)))+(C307*(4-H307))),""))),IF(G307=0,"",CONCATENATE("(OH2)",IF(G307&gt;1,VALUE(G307),""))))),"]",IF(M307="","",IF(J307&gt;1,(CONCATENATE(VALUE(J307),"+")),"+")))))</f>
        <v/>
      </c>
      <c r="O307" s="5" t="str">
        <f aca="false">IF(B307&gt;0,"",IF(C307=0,CONCATENATE("[",CONCATENATE("Al",IF(D307&gt;1,VALUE(D307),""),IF(E307=0,"",CONCATENATE(" O",IF(E307&gt;1,VALUE(E307),""))),IF(F307=0,"",CONCATENATE("(OH)",IF(F307&gt;1,VALUE(F307),""))),IF(G307=0,"",CONCATENATE("(OH2)",IF(G307&gt;1,VALUE(G307),"")))),"]",IF(J307&gt;1,(CONCATENATE(VALUE(J307),"+")),"+")),CONCATENATE("[",S307,IF(P307&gt;1,VALUE(P307),""),IF((D307*3)&gt;((E307*2)+F307),"+","")," ]",VALUE(4)," ",T307,IF(H307&gt;0,VALUE(H307+1),""),"-"," ")))</f>
        <v>[[Al3 O3(OH)(OH2)9]2+ ]4 [AlO4]5- </v>
      </c>
      <c r="P307" s="5" t="n">
        <f aca="false">IF(C307&lt;1,"",(IF((3*D307)-(2*E307)-F307&gt;0, (3*D307)-(2*E307)-F307, 0)))</f>
        <v>2</v>
      </c>
      <c r="Q307" s="5" t="n">
        <f aca="false">IF(C307&lt;1,"",(27*D307)+(16*(E307+F307+G307))+(F307+(G307*2)))</f>
        <v>308</v>
      </c>
      <c r="R307" s="5" t="n">
        <f aca="false">IF(C307&lt;1,"",27+(16*(H307+(4-H307)))+(4-H307))</f>
        <v>91</v>
      </c>
      <c r="S307" s="5" t="str">
        <f aca="false">CONCATENATE("[",CONCATENATE("Al",IF(D307&gt;1,VALUE(D307),""),IF(E307=0,"",CONCATENATE(" O",IF(E307&gt;1,VALUE(E307),""))),IF(F307=0,"",CONCATENATE("(OH)",IF(F307&gt;1,VALUE(F307),""))),IF(G307=0,"",CONCATENATE("(OH2)",IF(G307&gt;1,VALUE(G307),"")))),"]")</f>
        <v>[Al3 O3(OH)(OH2)9]</v>
      </c>
      <c r="T307" s="5" t="str">
        <f aca="false">CONCATENATE("[",CONCATENATE("Al",IF(H307=0,"",CONCATENATE("O",IF(H307&gt;1,VALUE(H307),""))),CONCATENATE(IF((4-H307)&gt;0,"(OH)",""),IF((4-H307)&gt;1,VALUE(4-H307),""))),"]")</f>
        <v>[AlO4]</v>
      </c>
      <c r="U307" s="5" t="str">
        <f aca="false">IF(B307&gt;0,IF(M307="","",CONCATENATE("[",IF(M307="","",CONCATENATE("Al",IF(D307&gt;1,VALUE(D307),""),IF(E307=0,"",CONCATENATE(" O",IF(E307&gt;1,VALUE(E307),""))),IF(F307=0,"",CONCATENATE("(OH)",IF(F307&gt;1,VALUE(F307),""))),IF(G307=0,"",CONCATENATE("(OH2)",IF(G307&gt;1,VALUE(G307),""))))),"]",IF(M307="","",IF(J307&gt;1,(CONCATENATE(VALUE(J307),"+")),"+")))),"")</f>
        <v/>
      </c>
    </row>
    <row r="308" s="4" customFormat="true" ht="14.05" hidden="false" customHeight="false" outlineLevel="0" collapsed="false">
      <c r="A308" s="3" t="n">
        <v>6</v>
      </c>
      <c r="B308" s="5" t="n">
        <v>0</v>
      </c>
      <c r="C308" s="3" t="n">
        <v>1</v>
      </c>
      <c r="D308" s="3" t="n">
        <v>3</v>
      </c>
      <c r="E308" s="3" t="n">
        <v>3</v>
      </c>
      <c r="F308" s="5" t="n">
        <v>2</v>
      </c>
      <c r="G308" s="5" t="n">
        <v>8</v>
      </c>
      <c r="H308" s="3" t="n">
        <v>0</v>
      </c>
      <c r="I308" s="5" t="n">
        <v>1323</v>
      </c>
      <c r="J308" s="5" t="n">
        <v>3</v>
      </c>
      <c r="K308" s="6" t="n">
        <v>441</v>
      </c>
      <c r="L308" s="7" t="n">
        <v>441</v>
      </c>
      <c r="M308" s="5" t="str">
        <f aca="false">IF(K308="no cation","",IF(L308="","non-candidate",IF(J308&gt;1,"","Y")))</f>
        <v/>
      </c>
      <c r="N308" s="5" t="str">
        <f aca="false">IF(M308="","",IF(B308&gt;0,U308,CONCATENATE("[",IF(M308="","",CONCATENATE("Al",IF(C308+(D308*(1+(C308*3)))&gt;1,VALUE(C308+(D308*(1+(C308*3)))),""),CONCATENATE(IF((E308*(1+(C308*3)))+(C308*H308)&gt;0," O",""),IF((E308*(1+(C308*3)))+(C308*H308)&gt;1,VALUE((E308*(1+(C308*3)))+(C308*H308)),"")),IF(F308=0,"",CONCATENATE("(OH)",IF((F308*(1+(C308*3)))+(C308*(4-H308))&gt;1,VALUE((F308*(1+(C308*3)))+(C308*(4-H308))),""))),IF(G308=0,"",CONCATENATE("(OH2)",IF(G308&gt;1,VALUE(G308),""))))),"]",IF(M308="","",IF(J308&gt;1,(CONCATENATE(VALUE(J308),"+")),"+")))))</f>
        <v/>
      </c>
      <c r="O308" s="5" t="str">
        <f aca="false">IF(B308&gt;0,"",IF(C308=0,CONCATENATE("[",CONCATENATE("Al",IF(D308&gt;1,VALUE(D308),""),IF(E308=0,"",CONCATENATE(" O",IF(E308&gt;1,VALUE(E308),""))),IF(F308=0,"",CONCATENATE("(OH)",IF(F308&gt;1,VALUE(F308),""))),IF(G308=0,"",CONCATENATE("(OH2)",IF(G308&gt;1,VALUE(G308),"")))),"]",IF(J308&gt;1,(CONCATENATE(VALUE(J308),"+")),"+")),CONCATENATE("[",S308,IF(P308&gt;1,VALUE(P308),""),IF((D308*3)&gt;((E308*2)+F308),"+","")," ]",VALUE(4)," ",T308,IF(H308&gt;0,VALUE(H308+1),""),"-"," ")))</f>
        <v>[[Al3 O3(OH)2(OH2)8]+ ]4 [Al(OH)4]- </v>
      </c>
      <c r="P308" s="5" t="n">
        <f aca="false">IF(C308&lt;1,"",(IF((3*D308)-(2*E308)-F308&gt;0, (3*D308)-(2*E308)-F308, 0)))</f>
        <v>1</v>
      </c>
      <c r="Q308" s="5" t="n">
        <f aca="false">IF(C308&lt;1,"",(27*D308)+(16*(E308+F308+G308))+(F308+(G308*2)))</f>
        <v>307</v>
      </c>
      <c r="R308" s="5" t="n">
        <f aca="false">IF(C308&lt;1,"",27+(16*(H308+(4-H308)))+(4-H308))</f>
        <v>95</v>
      </c>
      <c r="S308" s="5" t="str">
        <f aca="false">CONCATENATE("[",CONCATENATE("Al",IF(D308&gt;1,VALUE(D308),""),IF(E308=0,"",CONCATENATE(" O",IF(E308&gt;1,VALUE(E308),""))),IF(F308=0,"",CONCATENATE("(OH)",IF(F308&gt;1,VALUE(F308),""))),IF(G308=0,"",CONCATENATE("(OH2)",IF(G308&gt;1,VALUE(G308),"")))),"]")</f>
        <v>[Al3 O3(OH)2(OH2)8]</v>
      </c>
      <c r="T308" s="5" t="str">
        <f aca="false">CONCATENATE("[",CONCATENATE("Al",IF(H308=0,"",CONCATENATE("O",IF(H308&gt;1,VALUE(H308),""))),CONCATENATE(IF((4-H308)&gt;0,"(OH)",""),IF((4-H308)&gt;1,VALUE(4-H308),""))),"]")</f>
        <v>[Al(OH)4]</v>
      </c>
      <c r="U308" s="5" t="str">
        <f aca="false">IF(B308&gt;0,IF(M308="","",CONCATENATE("[",IF(M308="","",CONCATENATE("Al",IF(D308&gt;1,VALUE(D308),""),IF(E308=0,"",CONCATENATE(" O",IF(E308&gt;1,VALUE(E308),""))),IF(F308=0,"",CONCATENATE("(OH)",IF(F308&gt;1,VALUE(F308),""))),IF(G308=0,"",CONCATENATE("(OH2)",IF(G308&gt;1,VALUE(G308),""))))),"]",IF(M308="","",IF(J308&gt;1,(CONCATENATE(VALUE(J308),"+")),"+")))),"")</f>
        <v/>
      </c>
    </row>
    <row r="309" s="4" customFormat="true" ht="14.05" hidden="false" customHeight="false" outlineLevel="0" collapsed="false">
      <c r="A309" s="3" t="n">
        <v>6</v>
      </c>
      <c r="B309" s="5" t="n">
        <v>0</v>
      </c>
      <c r="C309" s="3" t="n">
        <v>1</v>
      </c>
      <c r="D309" s="3" t="n">
        <v>3</v>
      </c>
      <c r="E309" s="3" t="n">
        <v>4</v>
      </c>
      <c r="F309" s="5" t="n">
        <v>0</v>
      </c>
      <c r="G309" s="5" t="n">
        <v>9</v>
      </c>
      <c r="H309" s="3" t="n">
        <v>0</v>
      </c>
      <c r="I309" s="5" t="n">
        <v>1323</v>
      </c>
      <c r="J309" s="5" t="n">
        <v>3</v>
      </c>
      <c r="K309" s="6" t="n">
        <v>441</v>
      </c>
      <c r="L309" s="7" t="n">
        <v>441</v>
      </c>
      <c r="M309" s="5" t="str">
        <f aca="false">IF(K309="no cation","",IF(L309="","non-candidate",IF(J309&gt;1,"","Y")))</f>
        <v/>
      </c>
      <c r="N309" s="5" t="str">
        <f aca="false">IF(M309="","",IF(B309&gt;0,U309,CONCATENATE("[",IF(M309="","",CONCATENATE("Al",IF(C309+(D309*(1+(C309*3)))&gt;1,VALUE(C309+(D309*(1+(C309*3)))),""),CONCATENATE(IF((E309*(1+(C309*3)))+(C309*H309)&gt;0," O",""),IF((E309*(1+(C309*3)))+(C309*H309)&gt;1,VALUE((E309*(1+(C309*3)))+(C309*H309)),"")),IF(F309=0,"",CONCATENATE("(OH)",IF((F309*(1+(C309*3)))+(C309*(4-H309))&gt;1,VALUE((F309*(1+(C309*3)))+(C309*(4-H309))),""))),IF(G309=0,"",CONCATENATE("(OH2)",IF(G309&gt;1,VALUE(G309),""))))),"]",IF(M309="","",IF(J309&gt;1,(CONCATENATE(VALUE(J309),"+")),"+")))))</f>
        <v/>
      </c>
      <c r="O309" s="5" t="str">
        <f aca="false">IF(B309&gt;0,"",IF(C309=0,CONCATENATE("[",CONCATENATE("Al",IF(D309&gt;1,VALUE(D309),""),IF(E309=0,"",CONCATENATE(" O",IF(E309&gt;1,VALUE(E309),""))),IF(F309=0,"",CONCATENATE("(OH)",IF(F309&gt;1,VALUE(F309),""))),IF(G309=0,"",CONCATENATE("(OH2)",IF(G309&gt;1,VALUE(G309),"")))),"]",IF(J309&gt;1,(CONCATENATE(VALUE(J309),"+")),"+")),CONCATENATE("[",S309,IF(P309&gt;1,VALUE(P309),""),IF((D309*3)&gt;((E309*2)+F309),"+","")," ]",VALUE(4)," ",T309,IF(H309&gt;0,VALUE(H309+1),""),"-"," ")))</f>
        <v>[[Al3 O4(OH2)9]+ ]4 [Al(OH)4]- </v>
      </c>
      <c r="P309" s="5" t="n">
        <f aca="false">IF(C309&lt;1,"",(IF((3*D309)-(2*E309)-F309&gt;0, (3*D309)-(2*E309)-F309, 0)))</f>
        <v>1</v>
      </c>
      <c r="Q309" s="5" t="n">
        <f aca="false">IF(C309&lt;1,"",(27*D309)+(16*(E309+F309+G309))+(F309+(G309*2)))</f>
        <v>307</v>
      </c>
      <c r="R309" s="5" t="n">
        <f aca="false">IF(C309&lt;1,"",27+(16*(H309+(4-H309)))+(4-H309))</f>
        <v>95</v>
      </c>
      <c r="S309" s="5" t="str">
        <f aca="false">CONCATENATE("[",CONCATENATE("Al",IF(D309&gt;1,VALUE(D309),""),IF(E309=0,"",CONCATENATE(" O",IF(E309&gt;1,VALUE(E309),""))),IF(F309=0,"",CONCATENATE("(OH)",IF(F309&gt;1,VALUE(F309),""))),IF(G309=0,"",CONCATENATE("(OH2)",IF(G309&gt;1,VALUE(G309),"")))),"]")</f>
        <v>[Al3 O4(OH2)9]</v>
      </c>
      <c r="T309" s="5" t="str">
        <f aca="false">CONCATENATE("[",CONCATENATE("Al",IF(H309=0,"",CONCATENATE("O",IF(H309&gt;1,VALUE(H309),""))),CONCATENATE(IF((4-H309)&gt;0,"(OH)",""),IF((4-H309)&gt;1,VALUE(4-H309),""))),"]")</f>
        <v>[Al(OH)4]</v>
      </c>
      <c r="U309" s="5" t="str">
        <f aca="false">IF(B309&gt;0,IF(M309="","",CONCATENATE("[",IF(M309="","",CONCATENATE("Al",IF(D309&gt;1,VALUE(D309),""),IF(E309=0,"",CONCATENATE(" O",IF(E309&gt;1,VALUE(E309),""))),IF(F309=0,"",CONCATENATE("(OH)",IF(F309&gt;1,VALUE(F309),""))),IF(G309=0,"",CONCATENATE("(OH2)",IF(G309&gt;1,VALUE(G309),""))))),"]",IF(M309="","",IF(J309&gt;1,(CONCATENATE(VALUE(J309),"+")),"+")))),"")</f>
        <v/>
      </c>
    </row>
    <row r="310" s="4" customFormat="true" ht="14.05" hidden="false" customHeight="false" outlineLevel="0" collapsed="false">
      <c r="A310" s="5" t="n">
        <v>6</v>
      </c>
      <c r="B310" s="5" t="n">
        <v>0</v>
      </c>
      <c r="C310" s="5" t="n">
        <v>0</v>
      </c>
      <c r="D310" s="5" t="n">
        <v>5</v>
      </c>
      <c r="E310" s="5" t="n">
        <v>0</v>
      </c>
      <c r="F310" s="5" t="n">
        <v>14</v>
      </c>
      <c r="G310" s="5" t="n">
        <v>8</v>
      </c>
      <c r="H310" s="5" t="n">
        <v>0</v>
      </c>
      <c r="I310" s="5" t="n">
        <v>517</v>
      </c>
      <c r="J310" s="5" t="n">
        <v>1</v>
      </c>
      <c r="K310" s="6" t="n">
        <v>517</v>
      </c>
      <c r="L310" s="7" t="n">
        <v>517</v>
      </c>
      <c r="M310" s="5" t="str">
        <f aca="false">IF(K310="no cation","",IF(L310="","non-candidate",IF(J310&gt;1,"","Y")))</f>
        <v>Y</v>
      </c>
      <c r="N310" s="5" t="str">
        <f aca="false">IF(M310="","",IF(B310&gt;0,U310,CONCATENATE("[",IF(M310="","",CONCATENATE("Al",IF(C310+(D310*(1+(C310*3)))&gt;1,VALUE(C310+(D310*(1+(C310*3)))),""),CONCATENATE(IF((E310*(1+(C310*3)))+(C310*H310)&gt;0," O",""),IF((E310*(1+(C310*3)))+(C310*H310)&gt;1,VALUE((E310*(1+(C310*3)))+(C310*H310)),"")),IF(F310=0,"",CONCATENATE("(OH)",IF((F310*(1+(C310*3)))+(C310*(4-H310))&gt;1,VALUE((F310*(1+(C310*3)))+(C310*(4-H310))),""))),IF(G310=0,"",CONCATENATE("(OH2)",IF(G310&gt;1,VALUE(G310),""))))),"]",IF(M310="","",IF(J310&gt;1,(CONCATENATE(VALUE(J310),"+")),"+")))))</f>
        <v>[Al5(OH)14(OH2)8]+</v>
      </c>
      <c r="O310" s="5" t="str">
        <f aca="false">IF(B310&gt;0,"",IF(C310=0,CONCATENATE("[",CONCATENATE("Al",IF(D310&gt;1,VALUE(D310),""),IF(E310=0,"",CONCATENATE(" O",IF(E310&gt;1,VALUE(E310),""))),IF(F310=0,"",CONCATENATE("(OH)",IF(F310&gt;1,VALUE(F310),""))),IF(G310=0,"",CONCATENATE("(OH2)",IF(G310&gt;1,VALUE(G310),"")))),"]",IF(J310&gt;1,(CONCATENATE(VALUE(J310),"+")),"+")),CONCATENATE("[",S310,IF(P310&gt;1,VALUE(P310),""),IF((D310*3)&gt;((E310*2)+F310),"+","")," ]",VALUE(4)," ",T310,IF(H310&gt;0,VALUE(H310+1),""),"-"," ")))</f>
        <v>[Al5(OH)14(OH2)8]+</v>
      </c>
      <c r="P310" s="5" t="str">
        <f aca="false">IF(C310&lt;1,"",(IF((3*D310)-(2*E310)-F310&gt;0, (3*D310)-(2*E310)-F310, 0)))</f>
        <v/>
      </c>
      <c r="Q310" s="5" t="str">
        <f aca="false">IF(C310&lt;1,"",(27*D310)+(16*(E310+F310+G310))+(F310+(G310*2)))</f>
        <v/>
      </c>
      <c r="R310" s="5" t="str">
        <f aca="false">IF(C310&lt;1,"",27+(16*(H310+(4-H310)))+(4-H310))</f>
        <v/>
      </c>
      <c r="S310" s="5" t="str">
        <f aca="false">CONCATENATE("[",CONCATENATE("Al",IF(D310&gt;1,VALUE(D310),""),IF(E310=0,"",CONCATENATE(" O",IF(E310&gt;1,VALUE(E310),""))),IF(F310=0,"",CONCATENATE("(OH)",IF(F310&gt;1,VALUE(F310),""))),IF(G310=0,"",CONCATENATE("(OH2)",IF(G310&gt;1,VALUE(G310),"")))),"]")</f>
        <v>[Al5(OH)14(OH2)8]</v>
      </c>
      <c r="T310" s="5" t="str">
        <f aca="false">CONCATENATE("[",CONCATENATE("Al",IF(H310=0,"",CONCATENATE("O",IF(H310&gt;1,VALUE(H310),""))),CONCATENATE(IF((4-H310)&gt;0,"(OH)",""),IF((4-H310)&gt;1,VALUE(4-H310),""))),"]")</f>
        <v>[Al(OH)4]</v>
      </c>
      <c r="U310" s="5" t="str">
        <f aca="false">IF(B310&gt;0,IF(M310="","",CONCATENATE("[",IF(M310="","",CONCATENATE("Al",IF(D310&gt;1,VALUE(D310),""),IF(E310=0,"",CONCATENATE(" O",IF(E310&gt;1,VALUE(E310),""))),IF(F310=0,"",CONCATENATE("(OH)",IF(F310&gt;1,VALUE(F310),""))),IF(G310=0,"",CONCATENATE("(OH2)",IF(G310&gt;1,VALUE(G310),""))))),"]",IF(M310="","",IF(J310&gt;1,(CONCATENATE(VALUE(J310),"+")),"+")))),"")</f>
        <v/>
      </c>
    </row>
    <row r="311" s="4" customFormat="true" ht="14.05" hidden="false" customHeight="false" outlineLevel="0" collapsed="false">
      <c r="A311" s="5" t="n">
        <v>6</v>
      </c>
      <c r="B311" s="5" t="n">
        <v>0</v>
      </c>
      <c r="C311" s="5" t="n">
        <v>0</v>
      </c>
      <c r="D311" s="5" t="n">
        <v>5</v>
      </c>
      <c r="E311" s="5" t="n">
        <v>2</v>
      </c>
      <c r="F311" s="5" t="n">
        <v>10</v>
      </c>
      <c r="G311" s="5" t="n">
        <v>10</v>
      </c>
      <c r="H311" s="5" t="n">
        <v>0</v>
      </c>
      <c r="I311" s="5" t="n">
        <v>517</v>
      </c>
      <c r="J311" s="5" t="n">
        <v>1</v>
      </c>
      <c r="K311" s="6" t="n">
        <v>517</v>
      </c>
      <c r="L311" s="7" t="n">
        <v>517</v>
      </c>
      <c r="M311" s="5" t="str">
        <f aca="false">IF(K311="no cation","",IF(L311="","non-candidate",IF(J311&gt;1,"","Y")))</f>
        <v>Y</v>
      </c>
      <c r="N311" s="5" t="str">
        <f aca="false">IF(M311="","",IF(B311&gt;0,U311,CONCATENATE("[",IF(M311="","",CONCATENATE("Al",IF(C311+(D311*(1+(C311*3)))&gt;1,VALUE(C311+(D311*(1+(C311*3)))),""),CONCATENATE(IF((E311*(1+(C311*3)))+(C311*H311)&gt;0," O",""),IF((E311*(1+(C311*3)))+(C311*H311)&gt;1,VALUE((E311*(1+(C311*3)))+(C311*H311)),"")),IF(F311=0,"",CONCATENATE("(OH)",IF((F311*(1+(C311*3)))+(C311*(4-H311))&gt;1,VALUE((F311*(1+(C311*3)))+(C311*(4-H311))),""))),IF(G311=0,"",CONCATENATE("(OH2)",IF(G311&gt;1,VALUE(G311),""))))),"]",IF(M311="","",IF(J311&gt;1,(CONCATENATE(VALUE(J311),"+")),"+")))))</f>
        <v>[Al5 O2(OH)10(OH2)10]+</v>
      </c>
      <c r="O311" s="5" t="str">
        <f aca="false">IF(B311&gt;0,"",IF(C311=0,CONCATENATE("[",CONCATENATE("Al",IF(D311&gt;1,VALUE(D311),""),IF(E311=0,"",CONCATENATE(" O",IF(E311&gt;1,VALUE(E311),""))),IF(F311=0,"",CONCATENATE("(OH)",IF(F311&gt;1,VALUE(F311),""))),IF(G311=0,"",CONCATENATE("(OH2)",IF(G311&gt;1,VALUE(G311),"")))),"]",IF(J311&gt;1,(CONCATENATE(VALUE(J311),"+")),"+")),CONCATENATE("[",S311,IF(P311&gt;1,VALUE(P311),""),IF((D311*3)&gt;((E311*2)+F311),"+","")," ]",VALUE(4)," ",T311,IF(H311&gt;0,VALUE(H311+1),""),"-"," ")))</f>
        <v>[Al5 O2(OH)10(OH2)10]+</v>
      </c>
      <c r="P311" s="5" t="str">
        <f aca="false">IF(C311&lt;1,"",(IF((3*D311)-(2*E311)-F311&gt;0, (3*D311)-(2*E311)-F311, 0)))</f>
        <v/>
      </c>
      <c r="Q311" s="5" t="str">
        <f aca="false">IF(C311&lt;1,"",(27*D311)+(16*(E311+F311+G311))+(F311+(G311*2)))</f>
        <v/>
      </c>
      <c r="R311" s="5" t="str">
        <f aca="false">IF(C311&lt;1,"",27+(16*(H311+(4-H311)))+(4-H311))</f>
        <v/>
      </c>
      <c r="S311" s="5" t="str">
        <f aca="false">CONCATENATE("[",CONCATENATE("Al",IF(D311&gt;1,VALUE(D311),""),IF(E311=0,"",CONCATENATE(" O",IF(E311&gt;1,VALUE(E311),""))),IF(F311=0,"",CONCATENATE("(OH)",IF(F311&gt;1,VALUE(F311),""))),IF(G311=0,"",CONCATENATE("(OH2)",IF(G311&gt;1,VALUE(G311),"")))),"]")</f>
        <v>[Al5 O2(OH)10(OH2)10]</v>
      </c>
      <c r="T311" s="5" t="str">
        <f aca="false">CONCATENATE("[",CONCATENATE("Al",IF(H311=0,"",CONCATENATE("O",IF(H311&gt;1,VALUE(H311),""))),CONCATENATE(IF((4-H311)&gt;0,"(OH)",""),IF((4-H311)&gt;1,VALUE(4-H311),""))),"]")</f>
        <v>[Al(OH)4]</v>
      </c>
      <c r="U311" s="5" t="str">
        <f aca="false">IF(B311&gt;0,IF(M311="","",CONCATENATE("[",IF(M311="","",CONCATENATE("Al",IF(D311&gt;1,VALUE(D311),""),IF(E311=0,"",CONCATENATE(" O",IF(E311&gt;1,VALUE(E311),""))),IF(F311=0,"",CONCATENATE("(OH)",IF(F311&gt;1,VALUE(F311),""))),IF(G311=0,"",CONCATENATE("(OH2)",IF(G311&gt;1,VALUE(G311),""))))),"]",IF(M311="","",IF(J311&gt;1,(CONCATENATE(VALUE(J311),"+")),"+")))),"")</f>
        <v/>
      </c>
    </row>
    <row r="312" s="4" customFormat="true" ht="14.05" hidden="false" customHeight="false" outlineLevel="0" collapsed="false">
      <c r="A312" s="5" t="n">
        <v>6</v>
      </c>
      <c r="B312" s="5" t="n">
        <v>0</v>
      </c>
      <c r="C312" s="5" t="n">
        <v>0</v>
      </c>
      <c r="D312" s="5" t="n">
        <v>5</v>
      </c>
      <c r="E312" s="5" t="n">
        <v>4</v>
      </c>
      <c r="F312" s="5" t="n">
        <v>6</v>
      </c>
      <c r="G312" s="5" t="n">
        <v>12</v>
      </c>
      <c r="H312" s="5" t="n">
        <v>0</v>
      </c>
      <c r="I312" s="5" t="n">
        <v>517</v>
      </c>
      <c r="J312" s="5" t="n">
        <v>1</v>
      </c>
      <c r="K312" s="6" t="n">
        <v>517</v>
      </c>
      <c r="L312" s="7" t="n">
        <v>517</v>
      </c>
      <c r="M312" s="5" t="str">
        <f aca="false">IF(K312="no cation","",IF(L312="","non-candidate",IF(J312&gt;1,"","Y")))</f>
        <v>Y</v>
      </c>
      <c r="N312" s="5" t="str">
        <f aca="false">IF(M312="","",IF(B312&gt;0,U312,CONCATENATE("[",IF(M312="","",CONCATENATE("Al",IF(C312+(D312*(1+(C312*3)))&gt;1,VALUE(C312+(D312*(1+(C312*3)))),""),CONCATENATE(IF((E312*(1+(C312*3)))+(C312*H312)&gt;0," O",""),IF((E312*(1+(C312*3)))+(C312*H312)&gt;1,VALUE((E312*(1+(C312*3)))+(C312*H312)),"")),IF(F312=0,"",CONCATENATE("(OH)",IF((F312*(1+(C312*3)))+(C312*(4-H312))&gt;1,VALUE((F312*(1+(C312*3)))+(C312*(4-H312))),""))),IF(G312=0,"",CONCATENATE("(OH2)",IF(G312&gt;1,VALUE(G312),""))))),"]",IF(M312="","",IF(J312&gt;1,(CONCATENATE(VALUE(J312),"+")),"+")))))</f>
        <v>[Al5 O4(OH)6(OH2)12]+</v>
      </c>
      <c r="O312" s="5" t="str">
        <f aca="false">IF(B312&gt;0,"",IF(C312=0,CONCATENATE("[",CONCATENATE("Al",IF(D312&gt;1,VALUE(D312),""),IF(E312=0,"",CONCATENATE(" O",IF(E312&gt;1,VALUE(E312),""))),IF(F312=0,"",CONCATENATE("(OH)",IF(F312&gt;1,VALUE(F312),""))),IF(G312=0,"",CONCATENATE("(OH2)",IF(G312&gt;1,VALUE(G312),"")))),"]",IF(J312&gt;1,(CONCATENATE(VALUE(J312),"+")),"+")),CONCATENATE("[",S312,IF(P312&gt;1,VALUE(P312),""),IF((D312*3)&gt;((E312*2)+F312),"+","")," ]",VALUE(4)," ",T312,IF(H312&gt;0,VALUE(H312+1),""),"-"," ")))</f>
        <v>[Al5 O4(OH)6(OH2)12]+</v>
      </c>
      <c r="P312" s="5" t="str">
        <f aca="false">IF(C312&lt;1,"",(IF((3*D312)-(2*E312)-F312&gt;0, (3*D312)-(2*E312)-F312, 0)))</f>
        <v/>
      </c>
      <c r="Q312" s="5" t="str">
        <f aca="false">IF(C312&lt;1,"",(27*D312)+(16*(E312+F312+G312))+(F312+(G312*2)))</f>
        <v/>
      </c>
      <c r="R312" s="5" t="str">
        <f aca="false">IF(C312&lt;1,"",27+(16*(H312+(4-H312)))+(4-H312))</f>
        <v/>
      </c>
      <c r="S312" s="5" t="str">
        <f aca="false">CONCATENATE("[",CONCATENATE("Al",IF(D312&gt;1,VALUE(D312),""),IF(E312=0,"",CONCATENATE(" O",IF(E312&gt;1,VALUE(E312),""))),IF(F312=0,"",CONCATENATE("(OH)",IF(F312&gt;1,VALUE(F312),""))),IF(G312=0,"",CONCATENATE("(OH2)",IF(G312&gt;1,VALUE(G312),"")))),"]")</f>
        <v>[Al5 O4(OH)6(OH2)12]</v>
      </c>
      <c r="T312" s="5" t="str">
        <f aca="false">CONCATENATE("[",CONCATENATE("Al",IF(H312=0,"",CONCATENATE("O",IF(H312&gt;1,VALUE(H312),""))),CONCATENATE(IF((4-H312)&gt;0,"(OH)",""),IF((4-H312)&gt;1,VALUE(4-H312),""))),"]")</f>
        <v>[Al(OH)4]</v>
      </c>
      <c r="U312" s="5" t="str">
        <f aca="false">IF(B312&gt;0,IF(M312="","",CONCATENATE("[",IF(M312="","",CONCATENATE("Al",IF(D312&gt;1,VALUE(D312),""),IF(E312=0,"",CONCATENATE(" O",IF(E312&gt;1,VALUE(E312),""))),IF(F312=0,"",CONCATENATE("(OH)",IF(F312&gt;1,VALUE(F312),""))),IF(G312=0,"",CONCATENATE("(OH2)",IF(G312&gt;1,VALUE(G312),""))))),"]",IF(M312="","",IF(J312&gt;1,(CONCATENATE(VALUE(J312),"+")),"+")))),"")</f>
        <v/>
      </c>
    </row>
    <row r="313" s="4" customFormat="true" ht="14.05" hidden="false" customHeight="false" outlineLevel="0" collapsed="false">
      <c r="A313" s="5" t="n">
        <v>6</v>
      </c>
      <c r="B313" s="5" t="n">
        <v>0</v>
      </c>
      <c r="C313" s="5" t="n">
        <v>0</v>
      </c>
      <c r="D313" s="5" t="n">
        <v>5</v>
      </c>
      <c r="E313" s="5" t="n">
        <v>6</v>
      </c>
      <c r="F313" s="5" t="n">
        <v>2</v>
      </c>
      <c r="G313" s="5" t="n">
        <v>14</v>
      </c>
      <c r="H313" s="5" t="n">
        <v>0</v>
      </c>
      <c r="I313" s="5" t="n">
        <v>517</v>
      </c>
      <c r="J313" s="5" t="n">
        <v>1</v>
      </c>
      <c r="K313" s="6" t="n">
        <v>517</v>
      </c>
      <c r="L313" s="7" t="n">
        <v>517</v>
      </c>
      <c r="M313" s="5" t="str">
        <f aca="false">IF(K313="no cation","",IF(L313="","non-candidate",IF(J313&gt;1,"","Y")))</f>
        <v>Y</v>
      </c>
      <c r="N313" s="5" t="str">
        <f aca="false">IF(M313="","",IF(B313&gt;0,U313,CONCATENATE("[",IF(M313="","",CONCATENATE("Al",IF(C313+(D313*(1+(C313*3)))&gt;1,VALUE(C313+(D313*(1+(C313*3)))),""),CONCATENATE(IF((E313*(1+(C313*3)))+(C313*H313)&gt;0," O",""),IF((E313*(1+(C313*3)))+(C313*H313)&gt;1,VALUE((E313*(1+(C313*3)))+(C313*H313)),"")),IF(F313=0,"",CONCATENATE("(OH)",IF((F313*(1+(C313*3)))+(C313*(4-H313))&gt;1,VALUE((F313*(1+(C313*3)))+(C313*(4-H313))),""))),IF(G313=0,"",CONCATENATE("(OH2)",IF(G313&gt;1,VALUE(G313),""))))),"]",IF(M313="","",IF(J313&gt;1,(CONCATENATE(VALUE(J313),"+")),"+")))))</f>
        <v>[Al5 O6(OH)2(OH2)14]+</v>
      </c>
      <c r="O313" s="5" t="str">
        <f aca="false">IF(B313&gt;0,"",IF(C313=0,CONCATENATE("[",CONCATENATE("Al",IF(D313&gt;1,VALUE(D313),""),IF(E313=0,"",CONCATENATE(" O",IF(E313&gt;1,VALUE(E313),""))),IF(F313=0,"",CONCATENATE("(OH)",IF(F313&gt;1,VALUE(F313),""))),IF(G313=0,"",CONCATENATE("(OH2)",IF(G313&gt;1,VALUE(G313),"")))),"]",IF(J313&gt;1,(CONCATENATE(VALUE(J313),"+")),"+")),CONCATENATE("[",S313,IF(P313&gt;1,VALUE(P313),""),IF((D313*3)&gt;((E313*2)+F313),"+","")," ]",VALUE(4)," ",T313,IF(H313&gt;0,VALUE(H313+1),""),"-"," ")))</f>
        <v>[Al5 O6(OH)2(OH2)14]+</v>
      </c>
      <c r="P313" s="5" t="str">
        <f aca="false">IF(C313&lt;1,"",(IF((3*D313)-(2*E313)-F313&gt;0, (3*D313)-(2*E313)-F313, 0)))</f>
        <v/>
      </c>
      <c r="Q313" s="5" t="str">
        <f aca="false">IF(C313&lt;1,"",(27*D313)+(16*(E313+F313+G313))+(F313+(G313*2)))</f>
        <v/>
      </c>
      <c r="R313" s="5" t="str">
        <f aca="false">IF(C313&lt;1,"",27+(16*(H313+(4-H313)))+(4-H313))</f>
        <v/>
      </c>
      <c r="S313" s="5" t="str">
        <f aca="false">CONCATENATE("[",CONCATENATE("Al",IF(D313&gt;1,VALUE(D313),""),IF(E313=0,"",CONCATENATE(" O",IF(E313&gt;1,VALUE(E313),""))),IF(F313=0,"",CONCATENATE("(OH)",IF(F313&gt;1,VALUE(F313),""))),IF(G313=0,"",CONCATENATE("(OH2)",IF(G313&gt;1,VALUE(G313),"")))),"]")</f>
        <v>[Al5 O6(OH)2(OH2)14]</v>
      </c>
      <c r="T313" s="5" t="str">
        <f aca="false">CONCATENATE("[",CONCATENATE("Al",IF(H313=0,"",CONCATENATE("O",IF(H313&gt;1,VALUE(H313),""))),CONCATENATE(IF((4-H313)&gt;0,"(OH)",""),IF((4-H313)&gt;1,VALUE(4-H313),""))),"]")</f>
        <v>[Al(OH)4]</v>
      </c>
      <c r="U313" s="5" t="str">
        <f aca="false">IF(B313&gt;0,IF(M313="","",CONCATENATE("[",IF(M313="","",CONCATENATE("Al",IF(D313&gt;1,VALUE(D313),""),IF(E313=0,"",CONCATENATE(" O",IF(E313&gt;1,VALUE(E313),""))),IF(F313=0,"",CONCATENATE("(OH)",IF(F313&gt;1,VALUE(F313),""))),IF(G313=0,"",CONCATENATE("(OH2)",IF(G313&gt;1,VALUE(G313),""))))),"]",IF(M313="","",IF(J313&gt;1,(CONCATENATE(VALUE(J313),"+")),"+")))),"")</f>
        <v/>
      </c>
    </row>
    <row r="314" s="4" customFormat="true" ht="14.05" hidden="false" customHeight="false" outlineLevel="0" collapsed="false">
      <c r="A314" s="5" t="n">
        <v>6</v>
      </c>
      <c r="B314" s="5" t="n">
        <v>0</v>
      </c>
      <c r="C314" s="5" t="n">
        <v>0</v>
      </c>
      <c r="D314" s="5" t="n">
        <v>6</v>
      </c>
      <c r="E314" s="5" t="n">
        <v>0</v>
      </c>
      <c r="F314" s="5" t="n">
        <v>17</v>
      </c>
      <c r="G314" s="5" t="n">
        <v>9</v>
      </c>
      <c r="H314" s="5" t="n">
        <v>0</v>
      </c>
      <c r="I314" s="5" t="n">
        <v>613</v>
      </c>
      <c r="J314" s="5" t="n">
        <v>1</v>
      </c>
      <c r="K314" s="6" t="n">
        <v>613</v>
      </c>
      <c r="L314" s="7" t="n">
        <v>613</v>
      </c>
      <c r="M314" s="5" t="str">
        <f aca="false">IF(K314="no cation","",IF(L314="","non-candidate",IF(J314&gt;1,"","Y")))</f>
        <v>Y</v>
      </c>
      <c r="N314" s="5" t="str">
        <f aca="false">IF(M314="","",IF(B314&gt;0,U314,CONCATENATE("[",IF(M314="","",CONCATENATE("Al",IF(C314+(D314*(1+(C314*3)))&gt;1,VALUE(C314+(D314*(1+(C314*3)))),""),CONCATENATE(IF((E314*(1+(C314*3)))+(C314*H314)&gt;0," O",""),IF((E314*(1+(C314*3)))+(C314*H314)&gt;1,VALUE((E314*(1+(C314*3)))+(C314*H314)),"")),IF(F314=0,"",CONCATENATE("(OH)",IF((F314*(1+(C314*3)))+(C314*(4-H314))&gt;1,VALUE((F314*(1+(C314*3)))+(C314*(4-H314))),""))),IF(G314=0,"",CONCATENATE("(OH2)",IF(G314&gt;1,VALUE(G314),""))))),"]",IF(M314="","",IF(J314&gt;1,(CONCATENATE(VALUE(J314),"+")),"+")))))</f>
        <v>[Al6(OH)17(OH2)9]+</v>
      </c>
      <c r="O314" s="5" t="str">
        <f aca="false">IF(B314&gt;0,"",IF(C314=0,CONCATENATE("[",CONCATENATE("Al",IF(D314&gt;1,VALUE(D314),""),IF(E314=0,"",CONCATENATE(" O",IF(E314&gt;1,VALUE(E314),""))),IF(F314=0,"",CONCATENATE("(OH)",IF(F314&gt;1,VALUE(F314),""))),IF(G314=0,"",CONCATENATE("(OH2)",IF(G314&gt;1,VALUE(G314),"")))),"]",IF(J314&gt;1,(CONCATENATE(VALUE(J314),"+")),"+")),CONCATENATE("[",S314,IF(P314&gt;1,VALUE(P314),""),IF((D314*3)&gt;((E314*2)+F314),"+","")," ]",VALUE(4)," ",T314,IF(H314&gt;0,VALUE(H314+1),""),"-"," ")))</f>
        <v>[Al6(OH)17(OH2)9]+</v>
      </c>
      <c r="P314" s="5" t="str">
        <f aca="false">IF(C314&lt;1,"",(IF((3*D314)-(2*E314)-F314&gt;0, (3*D314)-(2*E314)-F314, 0)))</f>
        <v/>
      </c>
      <c r="Q314" s="5" t="str">
        <f aca="false">IF(C314&lt;1,"",(27*D314)+(16*(E314+F314+G314))+(F314+(G314*2)))</f>
        <v/>
      </c>
      <c r="R314" s="5" t="str">
        <f aca="false">IF(C314&lt;1,"",27+(16*(H314+(4-H314)))+(4-H314))</f>
        <v/>
      </c>
      <c r="S314" s="5" t="str">
        <f aca="false">CONCATENATE("[",CONCATENATE("Al",IF(D314&gt;1,VALUE(D314),""),IF(E314=0,"",CONCATENATE(" O",IF(E314&gt;1,VALUE(E314),""))),IF(F314=0,"",CONCATENATE("(OH)",IF(F314&gt;1,VALUE(F314),""))),IF(G314=0,"",CONCATENATE("(OH2)",IF(G314&gt;1,VALUE(G314),"")))),"]")</f>
        <v>[Al6(OH)17(OH2)9]</v>
      </c>
      <c r="T314" s="5" t="str">
        <f aca="false">CONCATENATE("[",CONCATENATE("Al",IF(H314=0,"",CONCATENATE("O",IF(H314&gt;1,VALUE(H314),""))),CONCATENATE(IF((4-H314)&gt;0,"(OH)",""),IF((4-H314)&gt;1,VALUE(4-H314),""))),"]")</f>
        <v>[Al(OH)4]</v>
      </c>
      <c r="U314" s="5" t="str">
        <f aca="false">IF(B314&gt;0,IF(M314="","",CONCATENATE("[",IF(M314="","",CONCATENATE("Al",IF(D314&gt;1,VALUE(D314),""),IF(E314=0,"",CONCATENATE(" O",IF(E314&gt;1,VALUE(E314),""))),IF(F314=0,"",CONCATENATE("(OH)",IF(F314&gt;1,VALUE(F314),""))),IF(G314=0,"",CONCATENATE("(OH2)",IF(G314&gt;1,VALUE(G314),""))))),"]",IF(M314="","",IF(J314&gt;1,(CONCATENATE(VALUE(J314),"+")),"+")))),"")</f>
        <v/>
      </c>
    </row>
    <row r="315" s="4" customFormat="true" ht="14.05" hidden="false" customHeight="false" outlineLevel="0" collapsed="false">
      <c r="A315" s="5" t="n">
        <v>6</v>
      </c>
      <c r="B315" s="5" t="n">
        <v>0</v>
      </c>
      <c r="C315" s="5" t="n">
        <v>0</v>
      </c>
      <c r="D315" s="5" t="n">
        <v>6</v>
      </c>
      <c r="E315" s="5" t="n">
        <v>2</v>
      </c>
      <c r="F315" s="5" t="n">
        <v>13</v>
      </c>
      <c r="G315" s="5" t="n">
        <v>11</v>
      </c>
      <c r="H315" s="5" t="n">
        <v>0</v>
      </c>
      <c r="I315" s="5" t="n">
        <v>613</v>
      </c>
      <c r="J315" s="5" t="n">
        <v>1</v>
      </c>
      <c r="K315" s="6" t="n">
        <v>613</v>
      </c>
      <c r="L315" s="7" t="n">
        <v>613</v>
      </c>
      <c r="M315" s="5" t="str">
        <f aca="false">IF(K315="no cation","",IF(L315="","non-candidate",IF(J315&gt;1,"","Y")))</f>
        <v>Y</v>
      </c>
      <c r="N315" s="5" t="str">
        <f aca="false">IF(M315="","",IF(B315&gt;0,U315,CONCATENATE("[",IF(M315="","",CONCATENATE("Al",IF(C315+(D315*(1+(C315*3)))&gt;1,VALUE(C315+(D315*(1+(C315*3)))),""),CONCATENATE(IF((E315*(1+(C315*3)))+(C315*H315)&gt;0," O",""),IF((E315*(1+(C315*3)))+(C315*H315)&gt;1,VALUE((E315*(1+(C315*3)))+(C315*H315)),"")),IF(F315=0,"",CONCATENATE("(OH)",IF((F315*(1+(C315*3)))+(C315*(4-H315))&gt;1,VALUE((F315*(1+(C315*3)))+(C315*(4-H315))),""))),IF(G315=0,"",CONCATENATE("(OH2)",IF(G315&gt;1,VALUE(G315),""))))),"]",IF(M315="","",IF(J315&gt;1,(CONCATENATE(VALUE(J315),"+")),"+")))))</f>
        <v>[Al6 O2(OH)13(OH2)11]+</v>
      </c>
      <c r="O315" s="5" t="str">
        <f aca="false">IF(B315&gt;0,"",IF(C315=0,CONCATENATE("[",CONCATENATE("Al",IF(D315&gt;1,VALUE(D315),""),IF(E315=0,"",CONCATENATE(" O",IF(E315&gt;1,VALUE(E315),""))),IF(F315=0,"",CONCATENATE("(OH)",IF(F315&gt;1,VALUE(F315),""))),IF(G315=0,"",CONCATENATE("(OH2)",IF(G315&gt;1,VALUE(G315),"")))),"]",IF(J315&gt;1,(CONCATENATE(VALUE(J315),"+")),"+")),CONCATENATE("[",S315,IF(P315&gt;1,VALUE(P315),""),IF((D315*3)&gt;((E315*2)+F315),"+","")," ]",VALUE(4)," ",T315,IF(H315&gt;0,VALUE(H315+1),""),"-"," ")))</f>
        <v>[Al6 O2(OH)13(OH2)11]+</v>
      </c>
      <c r="P315" s="5" t="str">
        <f aca="false">IF(C315&lt;1,"",(IF((3*D315)-(2*E315)-F315&gt;0, (3*D315)-(2*E315)-F315, 0)))</f>
        <v/>
      </c>
      <c r="Q315" s="5" t="str">
        <f aca="false">IF(C315&lt;1,"",(27*D315)+(16*(E315+F315+G315))+(F315+(G315*2)))</f>
        <v/>
      </c>
      <c r="R315" s="5" t="str">
        <f aca="false">IF(C315&lt;1,"",27+(16*(H315+(4-H315)))+(4-H315))</f>
        <v/>
      </c>
      <c r="S315" s="5" t="str">
        <f aca="false">CONCATENATE("[",CONCATENATE("Al",IF(D315&gt;1,VALUE(D315),""),IF(E315=0,"",CONCATENATE(" O",IF(E315&gt;1,VALUE(E315),""))),IF(F315=0,"",CONCATENATE("(OH)",IF(F315&gt;1,VALUE(F315),""))),IF(G315=0,"",CONCATENATE("(OH2)",IF(G315&gt;1,VALUE(G315),"")))),"]")</f>
        <v>[Al6 O2(OH)13(OH2)11]</v>
      </c>
      <c r="T315" s="5" t="str">
        <f aca="false">CONCATENATE("[",CONCATENATE("Al",IF(H315=0,"",CONCATENATE("O",IF(H315&gt;1,VALUE(H315),""))),CONCATENATE(IF((4-H315)&gt;0,"(OH)",""),IF((4-H315)&gt;1,VALUE(4-H315),""))),"]")</f>
        <v>[Al(OH)4]</v>
      </c>
      <c r="U315" s="5" t="str">
        <f aca="false">IF(B315&gt;0,IF(M315="","",CONCATENATE("[",IF(M315="","",CONCATENATE("Al",IF(D315&gt;1,VALUE(D315),""),IF(E315=0,"",CONCATENATE(" O",IF(E315&gt;1,VALUE(E315),""))),IF(F315=0,"",CONCATENATE("(OH)",IF(F315&gt;1,VALUE(F315),""))),IF(G315=0,"",CONCATENATE("(OH2)",IF(G315&gt;1,VALUE(G315),""))))),"]",IF(M315="","",IF(J315&gt;1,(CONCATENATE(VALUE(J315),"+")),"+")))),"")</f>
        <v/>
      </c>
    </row>
    <row r="316" s="4" customFormat="true" ht="14.05" hidden="false" customHeight="false" outlineLevel="0" collapsed="false">
      <c r="A316" s="5" t="n">
        <v>6</v>
      </c>
      <c r="B316" s="5" t="n">
        <v>0</v>
      </c>
      <c r="C316" s="5" t="n">
        <v>0</v>
      </c>
      <c r="D316" s="5" t="n">
        <v>6</v>
      </c>
      <c r="E316" s="5" t="n">
        <v>4</v>
      </c>
      <c r="F316" s="5" t="n">
        <v>9</v>
      </c>
      <c r="G316" s="5" t="n">
        <v>13</v>
      </c>
      <c r="H316" s="5" t="n">
        <v>0</v>
      </c>
      <c r="I316" s="5" t="n">
        <v>613</v>
      </c>
      <c r="J316" s="5" t="n">
        <v>1</v>
      </c>
      <c r="K316" s="6" t="n">
        <v>613</v>
      </c>
      <c r="L316" s="7" t="n">
        <v>613</v>
      </c>
      <c r="M316" s="5" t="str">
        <f aca="false">IF(K316="no cation","",IF(L316="","non-candidate",IF(J316&gt;1,"","Y")))</f>
        <v>Y</v>
      </c>
      <c r="N316" s="5" t="str">
        <f aca="false">IF(M316="","",IF(B316&gt;0,U316,CONCATENATE("[",IF(M316="","",CONCATENATE("Al",IF(C316+(D316*(1+(C316*3)))&gt;1,VALUE(C316+(D316*(1+(C316*3)))),""),CONCATENATE(IF((E316*(1+(C316*3)))+(C316*H316)&gt;0," O",""),IF((E316*(1+(C316*3)))+(C316*H316)&gt;1,VALUE((E316*(1+(C316*3)))+(C316*H316)),"")),IF(F316=0,"",CONCATENATE("(OH)",IF((F316*(1+(C316*3)))+(C316*(4-H316))&gt;1,VALUE((F316*(1+(C316*3)))+(C316*(4-H316))),""))),IF(G316=0,"",CONCATENATE("(OH2)",IF(G316&gt;1,VALUE(G316),""))))),"]",IF(M316="","",IF(J316&gt;1,(CONCATENATE(VALUE(J316),"+")),"+")))))</f>
        <v>[Al6 O4(OH)9(OH2)13]+</v>
      </c>
      <c r="O316" s="5" t="str">
        <f aca="false">IF(B316&gt;0,"",IF(C316=0,CONCATENATE("[",CONCATENATE("Al",IF(D316&gt;1,VALUE(D316),""),IF(E316=0,"",CONCATENATE(" O",IF(E316&gt;1,VALUE(E316),""))),IF(F316=0,"",CONCATENATE("(OH)",IF(F316&gt;1,VALUE(F316),""))),IF(G316=0,"",CONCATENATE("(OH2)",IF(G316&gt;1,VALUE(G316),"")))),"]",IF(J316&gt;1,(CONCATENATE(VALUE(J316),"+")),"+")),CONCATENATE("[",S316,IF(P316&gt;1,VALUE(P316),""),IF((D316*3)&gt;((E316*2)+F316),"+","")," ]",VALUE(4)," ",T316,IF(H316&gt;0,VALUE(H316+1),""),"-"," ")))</f>
        <v>[Al6 O4(OH)9(OH2)13]+</v>
      </c>
      <c r="P316" s="5" t="str">
        <f aca="false">IF(C316&lt;1,"",(IF((3*D316)-(2*E316)-F316&gt;0, (3*D316)-(2*E316)-F316, 0)))</f>
        <v/>
      </c>
      <c r="Q316" s="5" t="str">
        <f aca="false">IF(C316&lt;1,"",(27*D316)+(16*(E316+F316+G316))+(F316+(G316*2)))</f>
        <v/>
      </c>
      <c r="R316" s="5" t="str">
        <f aca="false">IF(C316&lt;1,"",27+(16*(H316+(4-H316)))+(4-H316))</f>
        <v/>
      </c>
      <c r="S316" s="5" t="str">
        <f aca="false">CONCATENATE("[",CONCATENATE("Al",IF(D316&gt;1,VALUE(D316),""),IF(E316=0,"",CONCATENATE(" O",IF(E316&gt;1,VALUE(E316),""))),IF(F316=0,"",CONCATENATE("(OH)",IF(F316&gt;1,VALUE(F316),""))),IF(G316=0,"",CONCATENATE("(OH2)",IF(G316&gt;1,VALUE(G316),"")))),"]")</f>
        <v>[Al6 O4(OH)9(OH2)13]</v>
      </c>
      <c r="T316" s="5" t="str">
        <f aca="false">CONCATENATE("[",CONCATENATE("Al",IF(H316=0,"",CONCATENATE("O",IF(H316&gt;1,VALUE(H316),""))),CONCATENATE(IF((4-H316)&gt;0,"(OH)",""),IF((4-H316)&gt;1,VALUE(4-H316),""))),"]")</f>
        <v>[Al(OH)4]</v>
      </c>
      <c r="U316" s="5" t="str">
        <f aca="false">IF(B316&gt;0,IF(M316="","",CONCATENATE("[",IF(M316="","",CONCATENATE("Al",IF(D316&gt;1,VALUE(D316),""),IF(E316=0,"",CONCATENATE(" O",IF(E316&gt;1,VALUE(E316),""))),IF(F316=0,"",CONCATENATE("(OH)",IF(F316&gt;1,VALUE(F316),""))),IF(G316=0,"",CONCATENATE("(OH2)",IF(G316&gt;1,VALUE(G316),""))))),"]",IF(M316="","",IF(J316&gt;1,(CONCATENATE(VALUE(J316),"+")),"+")))),"")</f>
        <v/>
      </c>
    </row>
    <row r="317" s="4" customFormat="true" ht="14.05" hidden="false" customHeight="false" outlineLevel="0" collapsed="false">
      <c r="A317" s="5" t="n">
        <v>6</v>
      </c>
      <c r="B317" s="5" t="n">
        <v>0</v>
      </c>
      <c r="C317" s="5" t="n">
        <v>0</v>
      </c>
      <c r="D317" s="5" t="n">
        <v>6</v>
      </c>
      <c r="E317" s="5" t="n">
        <v>6</v>
      </c>
      <c r="F317" s="5" t="n">
        <v>5</v>
      </c>
      <c r="G317" s="5" t="n">
        <v>15</v>
      </c>
      <c r="H317" s="5" t="n">
        <v>0</v>
      </c>
      <c r="I317" s="5" t="n">
        <v>613</v>
      </c>
      <c r="J317" s="5" t="n">
        <v>1</v>
      </c>
      <c r="K317" s="6" t="n">
        <v>613</v>
      </c>
      <c r="L317" s="7" t="n">
        <v>613</v>
      </c>
      <c r="M317" s="5" t="str">
        <f aca="false">IF(K317="no cation","",IF(L317="","non-candidate",IF(J317&gt;1,"","Y")))</f>
        <v>Y</v>
      </c>
      <c r="N317" s="5" t="str">
        <f aca="false">IF(M317="","",IF(B317&gt;0,U317,CONCATENATE("[",IF(M317="","",CONCATENATE("Al",IF(C317+(D317*(1+(C317*3)))&gt;1,VALUE(C317+(D317*(1+(C317*3)))),""),CONCATENATE(IF((E317*(1+(C317*3)))+(C317*H317)&gt;0," O",""),IF((E317*(1+(C317*3)))+(C317*H317)&gt;1,VALUE((E317*(1+(C317*3)))+(C317*H317)),"")),IF(F317=0,"",CONCATENATE("(OH)",IF((F317*(1+(C317*3)))+(C317*(4-H317))&gt;1,VALUE((F317*(1+(C317*3)))+(C317*(4-H317))),""))),IF(G317=0,"",CONCATENATE("(OH2)",IF(G317&gt;1,VALUE(G317),""))))),"]",IF(M317="","",IF(J317&gt;1,(CONCATENATE(VALUE(J317),"+")),"+")))))</f>
        <v>[Al6 O6(OH)5(OH2)15]+</v>
      </c>
      <c r="O317" s="5" t="str">
        <f aca="false">IF(B317&gt;0,"",IF(C317=0,CONCATENATE("[",CONCATENATE("Al",IF(D317&gt;1,VALUE(D317),""),IF(E317=0,"",CONCATENATE(" O",IF(E317&gt;1,VALUE(E317),""))),IF(F317=0,"",CONCATENATE("(OH)",IF(F317&gt;1,VALUE(F317),""))),IF(G317=0,"",CONCATENATE("(OH2)",IF(G317&gt;1,VALUE(G317),"")))),"]",IF(J317&gt;1,(CONCATENATE(VALUE(J317),"+")),"+")),CONCATENATE("[",S317,IF(P317&gt;1,VALUE(P317),""),IF((D317*3)&gt;((E317*2)+F317),"+","")," ]",VALUE(4)," ",T317,IF(H317&gt;0,VALUE(H317+1),""),"-"," ")))</f>
        <v>[Al6 O6(OH)5(OH2)15]+</v>
      </c>
      <c r="P317" s="5" t="str">
        <f aca="false">IF(C317&lt;1,"",(IF((3*D317)-(2*E317)-F317&gt;0, (3*D317)-(2*E317)-F317, 0)))</f>
        <v/>
      </c>
      <c r="Q317" s="5" t="str">
        <f aca="false">IF(C317&lt;1,"",(27*D317)+(16*(E317+F317+G317))+(F317+(G317*2)))</f>
        <v/>
      </c>
      <c r="R317" s="5" t="str">
        <f aca="false">IF(C317&lt;1,"",27+(16*(H317+(4-H317)))+(4-H317))</f>
        <v/>
      </c>
      <c r="S317" s="5" t="str">
        <f aca="false">CONCATENATE("[",CONCATENATE("Al",IF(D317&gt;1,VALUE(D317),""),IF(E317=0,"",CONCATENATE(" O",IF(E317&gt;1,VALUE(E317),""))),IF(F317=0,"",CONCATENATE("(OH)",IF(F317&gt;1,VALUE(F317),""))),IF(G317=0,"",CONCATENATE("(OH2)",IF(G317&gt;1,VALUE(G317),"")))),"]")</f>
        <v>[Al6 O6(OH)5(OH2)15]</v>
      </c>
      <c r="T317" s="5" t="str">
        <f aca="false">CONCATENATE("[",CONCATENATE("Al",IF(H317=0,"",CONCATENATE("O",IF(H317&gt;1,VALUE(H317),""))),CONCATENATE(IF((4-H317)&gt;0,"(OH)",""),IF((4-H317)&gt;1,VALUE(4-H317),""))),"]")</f>
        <v>[Al(OH)4]</v>
      </c>
      <c r="U317" s="5" t="str">
        <f aca="false">IF(B317&gt;0,IF(M317="","",CONCATENATE("[",IF(M317="","",CONCATENATE("Al",IF(D317&gt;1,VALUE(D317),""),IF(E317=0,"",CONCATENATE(" O",IF(E317&gt;1,VALUE(E317),""))),IF(F317=0,"",CONCATENATE("(OH)",IF(F317&gt;1,VALUE(F317),""))),IF(G317=0,"",CONCATENATE("(OH2)",IF(G317&gt;1,VALUE(G317),""))))),"]",IF(M317="","",IF(J317&gt;1,(CONCATENATE(VALUE(J317),"+")),"+")))),"")</f>
        <v/>
      </c>
    </row>
    <row r="318" s="4" customFormat="true" ht="14.05" hidden="false" customHeight="false" outlineLevel="0" collapsed="false">
      <c r="A318" s="5" t="n">
        <v>6</v>
      </c>
      <c r="B318" s="5" t="n">
        <v>0</v>
      </c>
      <c r="C318" s="5" t="n">
        <v>0</v>
      </c>
      <c r="D318" s="5" t="n">
        <v>6</v>
      </c>
      <c r="E318" s="5" t="n">
        <v>8</v>
      </c>
      <c r="F318" s="5" t="n">
        <v>1</v>
      </c>
      <c r="G318" s="5" t="n">
        <v>17</v>
      </c>
      <c r="H318" s="5" t="n">
        <v>0</v>
      </c>
      <c r="I318" s="5" t="n">
        <v>613</v>
      </c>
      <c r="J318" s="5" t="n">
        <v>1</v>
      </c>
      <c r="K318" s="6" t="n">
        <v>613</v>
      </c>
      <c r="L318" s="7" t="n">
        <v>613</v>
      </c>
      <c r="M318" s="5" t="str">
        <f aca="false">IF(K318="no cation","",IF(L318="","non-candidate",IF(J318&gt;1,"","Y")))</f>
        <v>Y</v>
      </c>
      <c r="N318" s="5" t="str">
        <f aca="false">IF(M318="","",IF(B318&gt;0,U318,CONCATENATE("[",IF(M318="","",CONCATENATE("Al",IF(C318+(D318*(1+(C318*3)))&gt;1,VALUE(C318+(D318*(1+(C318*3)))),""),CONCATENATE(IF((E318*(1+(C318*3)))+(C318*H318)&gt;0," O",""),IF((E318*(1+(C318*3)))+(C318*H318)&gt;1,VALUE((E318*(1+(C318*3)))+(C318*H318)),"")),IF(F318=0,"",CONCATENATE("(OH)",IF((F318*(1+(C318*3)))+(C318*(4-H318))&gt;1,VALUE((F318*(1+(C318*3)))+(C318*(4-H318))),""))),IF(G318=0,"",CONCATENATE("(OH2)",IF(G318&gt;1,VALUE(G318),""))))),"]",IF(M318="","",IF(J318&gt;1,(CONCATENATE(VALUE(J318),"+")),"+")))))</f>
        <v>[Al6 O8(OH)(OH2)17]+</v>
      </c>
      <c r="O318" s="5" t="str">
        <f aca="false">IF(B318&gt;0,"",IF(C318=0,CONCATENATE("[",CONCATENATE("Al",IF(D318&gt;1,VALUE(D318),""),IF(E318=0,"",CONCATENATE(" O",IF(E318&gt;1,VALUE(E318),""))),IF(F318=0,"",CONCATENATE("(OH)",IF(F318&gt;1,VALUE(F318),""))),IF(G318=0,"",CONCATENATE("(OH2)",IF(G318&gt;1,VALUE(G318),"")))),"]",IF(J318&gt;1,(CONCATENATE(VALUE(J318),"+")),"+")),CONCATENATE("[",S318,IF(P318&gt;1,VALUE(P318),""),IF((D318*3)&gt;((E318*2)+F318),"+","")," ]",VALUE(4)," ",T318,IF(H318&gt;0,VALUE(H318+1),""),"-"," ")))</f>
        <v>[Al6 O8(OH)(OH2)17]+</v>
      </c>
      <c r="P318" s="5" t="str">
        <f aca="false">IF(C318&lt;1,"",(IF((3*D318)-(2*E318)-F318&gt;0, (3*D318)-(2*E318)-F318, 0)))</f>
        <v/>
      </c>
      <c r="Q318" s="5" t="str">
        <f aca="false">IF(C318&lt;1,"",(27*D318)+(16*(E318+F318+G318))+(F318+(G318*2)))</f>
        <v/>
      </c>
      <c r="R318" s="5" t="str">
        <f aca="false">IF(C318&lt;1,"",27+(16*(H318+(4-H318)))+(4-H318))</f>
        <v/>
      </c>
      <c r="S318" s="5" t="str">
        <f aca="false">CONCATENATE("[",CONCATENATE("Al",IF(D318&gt;1,VALUE(D318),""),IF(E318=0,"",CONCATENATE(" O",IF(E318&gt;1,VALUE(E318),""))),IF(F318=0,"",CONCATENATE("(OH)",IF(F318&gt;1,VALUE(F318),""))),IF(G318=0,"",CONCATENATE("(OH2)",IF(G318&gt;1,VALUE(G318),"")))),"]")</f>
        <v>[Al6 O8(OH)(OH2)17]</v>
      </c>
      <c r="T318" s="5" t="str">
        <f aca="false">CONCATENATE("[",CONCATENATE("Al",IF(H318=0,"",CONCATENATE("O",IF(H318&gt;1,VALUE(H318),""))),CONCATENATE(IF((4-H318)&gt;0,"(OH)",""),IF((4-H318)&gt;1,VALUE(4-H318),""))),"]")</f>
        <v>[Al(OH)4]</v>
      </c>
      <c r="U318" s="5" t="str">
        <f aca="false">IF(B318&gt;0,IF(M318="","",CONCATENATE("[",IF(M318="","",CONCATENATE("Al",IF(D318&gt;1,VALUE(D318),""),IF(E318=0,"",CONCATENATE(" O",IF(E318&gt;1,VALUE(E318),""))),IF(F318=0,"",CONCATENATE("(OH)",IF(F318&gt;1,VALUE(F318),""))),IF(G318=0,"",CONCATENATE("(OH2)",IF(G318&gt;1,VALUE(G318),""))))),"]",IF(M318="","",IF(J318&gt;1,(CONCATENATE(VALUE(J318),"+")),"+")))),"")</f>
        <v/>
      </c>
    </row>
    <row r="319" s="4" customFormat="true" ht="14.05" hidden="false" customHeight="false" outlineLevel="0" collapsed="false">
      <c r="A319" s="5" t="n">
        <v>6</v>
      </c>
      <c r="B319" s="5" t="n">
        <v>0</v>
      </c>
      <c r="C319" s="5" t="n">
        <v>1</v>
      </c>
      <c r="D319" s="5" t="n">
        <v>3</v>
      </c>
      <c r="E319" s="5" t="n">
        <v>0</v>
      </c>
      <c r="F319" s="5" t="n">
        <v>8</v>
      </c>
      <c r="G319" s="5" t="n">
        <v>5</v>
      </c>
      <c r="H319" s="5" t="n">
        <v>4</v>
      </c>
      <c r="I319" s="5" t="n">
        <v>1319</v>
      </c>
      <c r="J319" s="5"/>
      <c r="K319" s="6" t="s">
        <v>27</v>
      </c>
      <c r="L319" s="7"/>
      <c r="M319" s="5" t="str">
        <f aca="false">IF(K319="no cation","",IF(L319="","non-candidate",IF(J319&gt;1,"","Y")))</f>
        <v/>
      </c>
      <c r="N319" s="5" t="str">
        <f aca="false">IF(M319="","",IF(B319&gt;0,U319,CONCATENATE("[",IF(M319="","",CONCATENATE("Al",IF(C319+(D319*(1+(C319*3)))&gt;1,VALUE(C319+(D319*(1+(C319*3)))),""),CONCATENATE(IF((E319*(1+(C319*3)))+(C319*H319)&gt;0," O",""),IF((E319*(1+(C319*3)))+(C319*H319)&gt;1,VALUE((E319*(1+(C319*3)))+(C319*H319)),"")),IF(F319=0,"",CONCATENATE("(OH)",IF((F319*(1+(C319*3)))+(C319*(4-H319))&gt;1,VALUE((F319*(1+(C319*3)))+(C319*(4-H319))),""))),IF(G319=0,"",CONCATENATE("(OH2)",IF(G319&gt;1,VALUE(G319),""))))),"]",IF(M319="","",IF(J319&gt;1,(CONCATENATE(VALUE(J319),"+")),"+")))))</f>
        <v/>
      </c>
      <c r="O319" s="5" t="str">
        <f aca="false">IF(B319&gt;0,"",IF(C319=0,CONCATENATE("[",CONCATENATE("Al",IF(D319&gt;1,VALUE(D319),""),IF(E319=0,"",CONCATENATE(" O",IF(E319&gt;1,VALUE(E319),""))),IF(F319=0,"",CONCATENATE("(OH)",IF(F319&gt;1,VALUE(F319),""))),IF(G319=0,"",CONCATENATE("(OH2)",IF(G319&gt;1,VALUE(G319),"")))),"]",IF(J319&gt;1,(CONCATENATE(VALUE(J319),"+")),"+")),CONCATENATE("[",S319,IF(P319&gt;1,VALUE(P319),""),IF((D319*3)&gt;((E319*2)+F319),"+","")," ]",VALUE(4)," ",T319,IF(H319&gt;0,VALUE(H319+1),""),"-"," ")))</f>
        <v>[[Al3(OH)8(OH2)5]+ ]4 [AlO4]5- </v>
      </c>
      <c r="P319" s="5" t="n">
        <f aca="false">IF(C319&lt;1,"",(IF((3*D319)-(2*E319)-F319&gt;0, (3*D319)-(2*E319)-F319, 0)))</f>
        <v>1</v>
      </c>
      <c r="Q319" s="5" t="n">
        <f aca="false">IF(C319&lt;1,"",(27*D319)+(16*(E319+F319+G319))+(F319+(G319*2)))</f>
        <v>307</v>
      </c>
      <c r="R319" s="5" t="n">
        <f aca="false">IF(C319&lt;1,"",27+(16*(H319+(4-H319)))+(4-H319))</f>
        <v>91</v>
      </c>
      <c r="S319" s="5" t="str">
        <f aca="false">CONCATENATE("[",CONCATENATE("Al",IF(D319&gt;1,VALUE(D319),""),IF(E319=0,"",CONCATENATE(" O",IF(E319&gt;1,VALUE(E319),""))),IF(F319=0,"",CONCATENATE("(OH)",IF(F319&gt;1,VALUE(F319),""))),IF(G319=0,"",CONCATENATE("(OH2)",IF(G319&gt;1,VALUE(G319),"")))),"]")</f>
        <v>[Al3(OH)8(OH2)5]</v>
      </c>
      <c r="T319" s="5" t="str">
        <f aca="false">CONCATENATE("[",CONCATENATE("Al",IF(H319=0,"",CONCATENATE("O",IF(H319&gt;1,VALUE(H319),""))),CONCATENATE(IF((4-H319)&gt;0,"(OH)",""),IF((4-H319)&gt;1,VALUE(4-H319),""))),"]")</f>
        <v>[AlO4]</v>
      </c>
      <c r="U319" s="5" t="str">
        <f aca="false">IF(B319&gt;0,IF(M319="","",CONCATENATE("[",IF(M319="","",CONCATENATE("Al",IF(D319&gt;1,VALUE(D319),""),IF(E319=0,"",CONCATENATE(" O",IF(E319&gt;1,VALUE(E319),""))),IF(F319=0,"",CONCATENATE("(OH)",IF(F319&gt;1,VALUE(F319),""))),IF(G319=0,"",CONCATENATE("(OH2)",IF(G319&gt;1,VALUE(G319),""))))),"]",IF(M319="","",IF(J319&gt;1,(CONCATENATE(VALUE(J319),"+")),"+")))),"")</f>
        <v/>
      </c>
    </row>
    <row r="320" s="4" customFormat="true" ht="14.05" hidden="false" customHeight="false" outlineLevel="0" collapsed="false">
      <c r="A320" s="5" t="n">
        <v>6</v>
      </c>
      <c r="B320" s="5" t="n">
        <v>0</v>
      </c>
      <c r="C320" s="5" t="n">
        <v>1</v>
      </c>
      <c r="D320" s="5" t="n">
        <v>3</v>
      </c>
      <c r="E320" s="5" t="n">
        <v>0</v>
      </c>
      <c r="F320" s="5" t="n">
        <v>9</v>
      </c>
      <c r="G320" s="5" t="n">
        <v>4</v>
      </c>
      <c r="H320" s="5" t="n">
        <v>0</v>
      </c>
      <c r="I320" s="5" t="n">
        <v>1319</v>
      </c>
      <c r="J320" s="5"/>
      <c r="K320" s="6" t="s">
        <v>27</v>
      </c>
      <c r="L320" s="7"/>
      <c r="M320" s="5" t="str">
        <f aca="false">IF(K320="no cation","",IF(L320="","non-candidate",IF(J320&gt;1,"","Y")))</f>
        <v/>
      </c>
      <c r="N320" s="5" t="str">
        <f aca="false">IF(M320="","",IF(B320&gt;0,U320,CONCATENATE("[",IF(M320="","",CONCATENATE("Al",IF(C320+(D320*(1+(C320*3)))&gt;1,VALUE(C320+(D320*(1+(C320*3)))),""),CONCATENATE(IF((E320*(1+(C320*3)))+(C320*H320)&gt;0," O",""),IF((E320*(1+(C320*3)))+(C320*H320)&gt;1,VALUE((E320*(1+(C320*3)))+(C320*H320)),"")),IF(F320=0,"",CONCATENATE("(OH)",IF((F320*(1+(C320*3)))+(C320*(4-H320))&gt;1,VALUE((F320*(1+(C320*3)))+(C320*(4-H320))),""))),IF(G320=0,"",CONCATENATE("(OH2)",IF(G320&gt;1,VALUE(G320),""))))),"]",IF(M320="","",IF(J320&gt;1,(CONCATENATE(VALUE(J320),"+")),"+")))))</f>
        <v/>
      </c>
      <c r="O320" s="5" t="str">
        <f aca="false">IF(B320&gt;0,"",IF(C320=0,CONCATENATE("[",CONCATENATE("Al",IF(D320&gt;1,VALUE(D320),""),IF(E320=0,"",CONCATENATE(" O",IF(E320&gt;1,VALUE(E320),""))),IF(F320=0,"",CONCATENATE("(OH)",IF(F320&gt;1,VALUE(F320),""))),IF(G320=0,"",CONCATENATE("(OH2)",IF(G320&gt;1,VALUE(G320),"")))),"]",IF(J320&gt;1,(CONCATENATE(VALUE(J320),"+")),"+")),CONCATENATE("[",S320,IF(P320&gt;1,VALUE(P320),""),IF((D320*3)&gt;((E320*2)+F320),"+","")," ]",VALUE(4)," ",T320,IF(H320&gt;0,VALUE(H320+1),""),"-"," ")))</f>
        <v>[[Al3(OH)9(OH2)4] ]4 [Al(OH)4]- </v>
      </c>
      <c r="P320" s="5" t="n">
        <f aca="false">IF(C320&lt;1,"",(IF((3*D320)-(2*E320)-F320&gt;0, (3*D320)-(2*E320)-F320, 0)))</f>
        <v>0</v>
      </c>
      <c r="Q320" s="5" t="n">
        <f aca="false">IF(C320&lt;1,"",(27*D320)+(16*(E320+F320+G320))+(F320+(G320*2)))</f>
        <v>306</v>
      </c>
      <c r="R320" s="5" t="n">
        <f aca="false">IF(C320&lt;1,"",27+(16*(H320+(4-H320)))+(4-H320))</f>
        <v>95</v>
      </c>
      <c r="S320" s="5" t="str">
        <f aca="false">CONCATENATE("[",CONCATENATE("Al",IF(D320&gt;1,VALUE(D320),""),IF(E320=0,"",CONCATENATE(" O",IF(E320&gt;1,VALUE(E320),""))),IF(F320=0,"",CONCATENATE("(OH)",IF(F320&gt;1,VALUE(F320),""))),IF(G320=0,"",CONCATENATE("(OH2)",IF(G320&gt;1,VALUE(G320),"")))),"]")</f>
        <v>[Al3(OH)9(OH2)4]</v>
      </c>
      <c r="T320" s="5" t="str">
        <f aca="false">CONCATENATE("[",CONCATENATE("Al",IF(H320=0,"",CONCATENATE("O",IF(H320&gt;1,VALUE(H320),""))),CONCATENATE(IF((4-H320)&gt;0,"(OH)",""),IF((4-H320)&gt;1,VALUE(4-H320),""))),"]")</f>
        <v>[Al(OH)4]</v>
      </c>
      <c r="U320" s="5" t="str">
        <f aca="false">IF(B320&gt;0,IF(M320="","",CONCATENATE("[",IF(M320="","",CONCATENATE("Al",IF(D320&gt;1,VALUE(D320),""),IF(E320=0,"",CONCATENATE(" O",IF(E320&gt;1,VALUE(E320),""))),IF(F320=0,"",CONCATENATE("(OH)",IF(F320&gt;1,VALUE(F320),""))),IF(G320=0,"",CONCATENATE("(OH2)",IF(G320&gt;1,VALUE(G320),""))))),"]",IF(M320="","",IF(J320&gt;1,(CONCATENATE(VALUE(J320),"+")),"+")))),"")</f>
        <v/>
      </c>
    </row>
    <row r="321" s="4" customFormat="true" ht="14.05" hidden="false" customHeight="false" outlineLevel="0" collapsed="false">
      <c r="A321" s="3" t="n">
        <v>6</v>
      </c>
      <c r="B321" s="5" t="n">
        <v>0</v>
      </c>
      <c r="C321" s="5" t="n">
        <v>1</v>
      </c>
      <c r="D321" s="3" t="n">
        <v>3</v>
      </c>
      <c r="E321" s="3" t="n">
        <v>4</v>
      </c>
      <c r="F321" s="5" t="n">
        <v>1</v>
      </c>
      <c r="G321" s="5" t="n">
        <v>8</v>
      </c>
      <c r="H321" s="5" t="n">
        <v>0</v>
      </c>
      <c r="I321" s="5" t="n">
        <v>1319</v>
      </c>
      <c r="J321" s="5"/>
      <c r="K321" s="6" t="s">
        <v>27</v>
      </c>
      <c r="L321" s="7"/>
      <c r="M321" s="5" t="str">
        <f aca="false">IF(K321="no cation","",IF(L321="","non-candidate",IF(J321&gt;1,"","Y")))</f>
        <v/>
      </c>
      <c r="N321" s="5" t="str">
        <f aca="false">IF(M321="","",IF(B321&gt;0,U321,CONCATENATE("[",IF(M321="","",CONCATENATE("Al",IF(C321+(D321*(1+(C321*3)))&gt;1,VALUE(C321+(D321*(1+(C321*3)))),""),CONCATENATE(IF((E321*(1+(C321*3)))+(C321*H321)&gt;0," O",""),IF((E321*(1+(C321*3)))+(C321*H321)&gt;1,VALUE((E321*(1+(C321*3)))+(C321*H321)),"")),IF(F321=0,"",CONCATENATE("(OH)",IF((F321*(1+(C321*3)))+(C321*(4-H321))&gt;1,VALUE((F321*(1+(C321*3)))+(C321*(4-H321))),""))),IF(G321=0,"",CONCATENATE("(OH2)",IF(G321&gt;1,VALUE(G321),""))))),"]",IF(M321="","",IF(J321&gt;1,(CONCATENATE(VALUE(J321),"+")),"+")))))</f>
        <v/>
      </c>
      <c r="O321" s="5" t="str">
        <f aca="false">IF(B321&gt;0,"",IF(C321=0,CONCATENATE("[",CONCATENATE("Al",IF(D321&gt;1,VALUE(D321),""),IF(E321=0,"",CONCATENATE(" O",IF(E321&gt;1,VALUE(E321),""))),IF(F321=0,"",CONCATENATE("(OH)",IF(F321&gt;1,VALUE(F321),""))),IF(G321=0,"",CONCATENATE("(OH2)",IF(G321&gt;1,VALUE(G321),"")))),"]",IF(J321&gt;1,(CONCATENATE(VALUE(J321),"+")),"+")),CONCATENATE("[",S321,IF(P321&gt;1,VALUE(P321),""),IF((D321*3)&gt;((E321*2)+F321),"+","")," ]",VALUE(4)," ",T321,IF(H321&gt;0,VALUE(H321+1),""),"-"," ")))</f>
        <v>[[Al3 O4(OH)(OH2)8] ]4 [Al(OH)4]- </v>
      </c>
      <c r="P321" s="5" t="n">
        <f aca="false">IF(C321&lt;1,"",(IF((3*D321)-(2*E321)-F321&gt;0, (3*D321)-(2*E321)-F321, 0)))</f>
        <v>0</v>
      </c>
      <c r="Q321" s="5" t="n">
        <f aca="false">IF(C321&lt;1,"",(27*D321)+(16*(E321+F321+G321))+(F321+(G321*2)))</f>
        <v>306</v>
      </c>
      <c r="R321" s="5" t="n">
        <f aca="false">IF(C321&lt;1,"",27+(16*(H321+(4-H321)))+(4-H321))</f>
        <v>95</v>
      </c>
      <c r="S321" s="5" t="str">
        <f aca="false">CONCATENATE("[",CONCATENATE("Al",IF(D321&gt;1,VALUE(D321),""),IF(E321=0,"",CONCATENATE(" O",IF(E321&gt;1,VALUE(E321),""))),IF(F321=0,"",CONCATENATE("(OH)",IF(F321&gt;1,VALUE(F321),""))),IF(G321=0,"",CONCATENATE("(OH2)",IF(G321&gt;1,VALUE(G321),"")))),"]")</f>
        <v>[Al3 O4(OH)(OH2)8]</v>
      </c>
      <c r="T321" s="5" t="str">
        <f aca="false">CONCATENATE("[",CONCATENATE("Al",IF(H321=0,"",CONCATENATE("O",IF(H321&gt;1,VALUE(H321),""))),CONCATENATE(IF((4-H321)&gt;0,"(OH)",""),IF((4-H321)&gt;1,VALUE(4-H321),""))),"]")</f>
        <v>[Al(OH)4]</v>
      </c>
      <c r="U321" s="5" t="str">
        <f aca="false">IF(B321&gt;0,IF(M321="","",CONCATENATE("[",IF(M321="","",CONCATENATE("Al",IF(D321&gt;1,VALUE(D321),""),IF(E321=0,"",CONCATENATE(" O",IF(E321&gt;1,VALUE(E321),""))),IF(F321=0,"",CONCATENATE("(OH)",IF(F321&gt;1,VALUE(F321),""))),IF(G321=0,"",CONCATENATE("(OH2)",IF(G321&gt;1,VALUE(G321),""))))),"]",IF(M321="","",IF(J321&gt;1,(CONCATENATE(VALUE(J321),"+")),"+")))),"")</f>
        <v/>
      </c>
    </row>
    <row r="322" s="4" customFormat="true" ht="14.05" hidden="false" customHeight="false" outlineLevel="0" collapsed="false">
      <c r="A322" s="5" t="n">
        <v>6</v>
      </c>
      <c r="B322" s="5" t="n">
        <v>1</v>
      </c>
      <c r="C322" s="5" t="n">
        <v>0</v>
      </c>
      <c r="D322" s="5" t="n">
        <v>6</v>
      </c>
      <c r="E322" s="5" t="n">
        <v>6</v>
      </c>
      <c r="F322" s="5" t="n">
        <v>6</v>
      </c>
      <c r="G322" s="5" t="n">
        <v>12</v>
      </c>
      <c r="H322" s="5" t="n">
        <v>0</v>
      </c>
      <c r="I322" s="5" t="n">
        <v>576</v>
      </c>
      <c r="J322" s="5"/>
      <c r="K322" s="6" t="s">
        <v>27</v>
      </c>
      <c r="L322" s="7"/>
      <c r="M322" s="5" t="str">
        <f aca="false">IF(K322="no cation","",IF(L322="","non-candidate",IF(J322&gt;1,"","Y")))</f>
        <v/>
      </c>
      <c r="N322" s="5" t="str">
        <f aca="false">IF(M322="","",IF(B322&gt;0,U322,CONCATENATE("[",IF(M322="","",CONCATENATE("Al",IF(C322+(D322*(1+(C322*3)))&gt;1,VALUE(C322+(D322*(1+(C322*3)))),""),CONCATENATE(IF((E322*(1+(C322*3)))+(C322*H322)&gt;0," O",""),IF((E322*(1+(C322*3)))+(C322*H322)&gt;1,VALUE((E322*(1+(C322*3)))+(C322*H322)),"")),IF(F322=0,"",CONCATENATE("(OH)",IF((F322*(1+(C322*3)))+(C322*(4-H322))&gt;1,VALUE((F322*(1+(C322*3)))+(C322*(4-H322))),""))),IF(G322=0,"",CONCATENATE("(OH2)",IF(G322&gt;1,VALUE(G322),""))))),"]",IF(M322="","",IF(J322&gt;1,(CONCATENATE(VALUE(J322),"+")),"+")))))</f>
        <v/>
      </c>
      <c r="O322" s="5" t="str">
        <f aca="false">IF(B322&gt;0,"",IF(C322=0,CONCATENATE("[",CONCATENATE("Al",IF(D322&gt;1,VALUE(D322),""),IF(E322=0,"",CONCATENATE(" O",IF(E322&gt;1,VALUE(E322),""))),IF(F322=0,"",CONCATENATE("(OH)",IF(F322&gt;1,VALUE(F322),""))),IF(G322=0,"",CONCATENATE("(OH2)",IF(G322&gt;1,VALUE(G322),"")))),"]",IF(J322&gt;1,(CONCATENATE(VALUE(J322),"+")),"+")),CONCATENATE("[",S322,IF(P322&gt;1,VALUE(P322),""),IF((D322*3)&gt;((E322*2)+F322),"+","")," ]",VALUE(4)," ",T322,IF(H322&gt;0,VALUE(H322+1),""),"-"," ")))</f>
        <v/>
      </c>
      <c r="P322" s="5" t="str">
        <f aca="false">IF(C322&lt;1,"",(IF((3*D322)-(2*E322)-F322&gt;0, (3*D322)-(2*E322)-F322, 0)))</f>
        <v/>
      </c>
      <c r="Q322" s="5" t="str">
        <f aca="false">IF(C322&lt;1,"",(27*D322)+(16*(E322+F322+G322))+(F322+(G322*2)))</f>
        <v/>
      </c>
      <c r="R322" s="5" t="str">
        <f aca="false">IF(C322&lt;1,"",27+(16*(H322+(4-H322)))+(4-H322))</f>
        <v/>
      </c>
      <c r="S322" s="5" t="str">
        <f aca="false">CONCATENATE("[",CONCATENATE("Al",IF(D322&gt;1,VALUE(D322),""),IF(E322=0,"",CONCATENATE(" O",IF(E322&gt;1,VALUE(E322),""))),IF(F322=0,"",CONCATENATE("(OH)",IF(F322&gt;1,VALUE(F322),""))),IF(G322=0,"",CONCATENATE("(OH2)",IF(G322&gt;1,VALUE(G322),"")))),"]")</f>
        <v>[Al6 O6(OH)6(OH2)12]</v>
      </c>
      <c r="T322" s="5" t="str">
        <f aca="false">CONCATENATE("[",CONCATENATE("Al",IF(H322=0,"",CONCATENATE("O",IF(H322&gt;1,VALUE(H322),""))),CONCATENATE(IF((4-H322)&gt;0,"(OH)",""),IF((4-H322)&gt;1,VALUE(4-H322),""))),"]")</f>
        <v>[Al(OH)4]</v>
      </c>
      <c r="U322" s="5" t="str">
        <f aca="false">IF(B322&gt;0,IF(M322="","",CONCATENATE("[",IF(M322="","",CONCATENATE("Al",IF(D322&gt;1,VALUE(D322),""),IF(E322=0,"",CONCATENATE(" O",IF(E322&gt;1,VALUE(E322),""))),IF(F322=0,"",CONCATENATE("(OH)",IF(F322&gt;1,VALUE(F322),""))),IF(G322=0,"",CONCATENATE("(OH2)",IF(G322&gt;1,VALUE(G322),""))))),"]",IF(M322="","",IF(J322&gt;1,(CONCATENATE(VALUE(J322),"+")),"+")))),"")</f>
        <v/>
      </c>
    </row>
  </sheetData>
  <printOptions headings="false" gridLines="false" gridLinesSet="true" horizontalCentered="false" verticalCentered="false"/>
  <pageMargins left="0.7" right="0.7" top="0.3" bottom="0.3" header="0.3" footer="0.3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2" zoomScaleNormal="72" zoomScalePageLayoutView="100" workbookViewId="0">
      <selection pane="topLeft" activeCell="A1" activeCellId="0" sqref="A1"/>
    </sheetView>
  </sheetViews>
  <sheetFormatPr defaultRowHeight="12.8"/>
  <cols>
    <col collapsed="false" hidden="false" max="10" min="1" style="0" width="8.63775510204082"/>
    <col collapsed="false" hidden="false" max="11" min="11" style="0" width="21.0612244897959"/>
    <col collapsed="false" hidden="false" max="12" min="12" style="0" width="12.1479591836735"/>
    <col collapsed="false" hidden="false" max="13" min="13" style="0" width="18.4948979591837"/>
    <col collapsed="false" hidden="false" max="14" min="14" style="0" width="29.0255102040816"/>
    <col collapsed="false" hidden="false" max="1025" min="15" style="0" width="8.63775510204082"/>
  </cols>
  <sheetData>
    <row r="1" s="4" customFormat="true" ht="14.0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28</v>
      </c>
      <c r="N1" s="3" t="s">
        <v>29</v>
      </c>
    </row>
    <row r="2" s="4" customFormat="true" ht="14.05" hidden="false" customHeight="false" outlineLevel="0" collapsed="false">
      <c r="A2" s="3" t="n">
        <v>4</v>
      </c>
      <c r="B2" s="3" t="n">
        <v>0</v>
      </c>
      <c r="C2" s="3" t="n">
        <v>0</v>
      </c>
      <c r="D2" s="3" t="n">
        <v>1</v>
      </c>
      <c r="E2" s="3" t="n">
        <v>0</v>
      </c>
      <c r="F2" s="5" t="n">
        <v>0</v>
      </c>
      <c r="G2" s="5" t="n">
        <f aca="false">A2-F2</f>
        <v>4</v>
      </c>
      <c r="H2" s="3" t="n">
        <v>0</v>
      </c>
      <c r="I2" s="5" t="n">
        <f aca="false">(27*D2)+(16*(E2+F2+G2))+(F2+(G2*2))</f>
        <v>99</v>
      </c>
      <c r="J2" s="5" t="n">
        <f aca="false">IF((3*D2)-(2*E2)-F2&gt;0, (3*D2)-(2*E2)-F2, "")</f>
        <v>3</v>
      </c>
      <c r="K2" s="6" t="n">
        <f aca="false">IF(J2="", "no cation", I2/J2)</f>
        <v>33</v>
      </c>
      <c r="L2" s="7" t="n">
        <f aca="false">IF(J2="","",K2)</f>
        <v>33</v>
      </c>
      <c r="M2" s="5" t="s">
        <v>30</v>
      </c>
      <c r="N2" s="5" t="str">
        <f aca="false">IF(M2="","",CONCATENATE("[",IF(M2="","",CONCATENATE("Al",IF(D2&gt;1,VALUE(D2),""),IF(E2=0,"",CONCATENATE(" O",IF(E2&gt;1,VALUE(E2),""))),IF(F2=0,"",CONCATENATE("(OH)",IF(F2&gt;1,VALUE(F2),""))),IF(G2=0,"",CONCATENATE("(OH2)",IF(G2&gt;1,VALUE(G2),""))))),"]",IF(M2="","",IF(J2&gt;1,(CONCATENATE(VALUE(J2),"+")),"+"))))</f>
        <v>[Al(OH2)4]3+</v>
      </c>
    </row>
    <row r="3" s="4" customFormat="true" ht="14.05" hidden="false" customHeight="false" outlineLevel="0" collapsed="false">
      <c r="A3" s="5" t="n">
        <f aca="false">A2</f>
        <v>4</v>
      </c>
      <c r="B3" s="5" t="n">
        <f aca="false">B2</f>
        <v>0</v>
      </c>
      <c r="C3" s="5" t="n">
        <f aca="false">C2</f>
        <v>0</v>
      </c>
      <c r="D3" s="5" t="n">
        <f aca="false">D2</f>
        <v>1</v>
      </c>
      <c r="E3" s="5" t="n">
        <f aca="false">E2</f>
        <v>0</v>
      </c>
      <c r="F3" s="5" t="n">
        <f aca="false">F2+1</f>
        <v>1</v>
      </c>
      <c r="G3" s="5" t="n">
        <f aca="false">A3-F3</f>
        <v>3</v>
      </c>
      <c r="H3" s="5" t="n">
        <f aca="false">H2</f>
        <v>0</v>
      </c>
      <c r="I3" s="5" t="n">
        <f aca="false">(27*D3)+(16*(E3+F3+G3))+(F3+(G3*2))</f>
        <v>98</v>
      </c>
      <c r="J3" s="5" t="n">
        <f aca="false">IF((3*D3)-(2*E3)-F3&gt;0, (3*D3)-(2*E3)-F3, "")</f>
        <v>2</v>
      </c>
      <c r="K3" s="6" t="n">
        <f aca="false">IF(J3="", "no cation", I3/J3)</f>
        <v>49</v>
      </c>
      <c r="L3" s="7" t="n">
        <f aca="false">IF(J3="","",K3)</f>
        <v>49</v>
      </c>
      <c r="M3" s="5" t="s">
        <v>30</v>
      </c>
      <c r="N3" s="5" t="str">
        <f aca="false">IF(M3="","",CONCATENATE("[",IF(M3="","",CONCATENATE("Al",IF(D3&gt;1,VALUE(D3),""),IF(E3=0,"",CONCATENATE(" O",IF(E3&gt;1,VALUE(E3),""))),IF(F3=0,"",CONCATENATE("(OH)",IF(F3&gt;1,VALUE(F3),""))),IF(G3=0,"",CONCATENATE("(OH2)",IF(G3&gt;1,VALUE(G3),""))))),"]",IF(M3="","",IF(J3&gt;1,(CONCATENATE(VALUE(J3),"+")),"+"))))</f>
        <v>[Al(OH)(OH2)3]2+</v>
      </c>
    </row>
    <row r="4" s="4" customFormat="true" ht="14.05" hidden="false" customHeight="false" outlineLevel="0" collapsed="false">
      <c r="A4" s="5" t="n">
        <f aca="false">A3</f>
        <v>4</v>
      </c>
      <c r="B4" s="5" t="n">
        <f aca="false">B3</f>
        <v>0</v>
      </c>
      <c r="C4" s="5" t="n">
        <f aca="false">C3</f>
        <v>0</v>
      </c>
      <c r="D4" s="5" t="n">
        <f aca="false">D3</f>
        <v>1</v>
      </c>
      <c r="E4" s="5" t="n">
        <f aca="false">E3</f>
        <v>0</v>
      </c>
      <c r="F4" s="5" t="n">
        <f aca="false">F3+1</f>
        <v>2</v>
      </c>
      <c r="G4" s="5" t="n">
        <f aca="false">A4-F4</f>
        <v>2</v>
      </c>
      <c r="H4" s="5" t="n">
        <f aca="false">H3</f>
        <v>0</v>
      </c>
      <c r="I4" s="5" t="n">
        <f aca="false">(27*D4)+(16*(E4+F4+G4))+(F4+(G4*2))</f>
        <v>97</v>
      </c>
      <c r="J4" s="5" t="n">
        <f aca="false">IF((3*D4)-(2*E4)-F4&gt;0, (3*D4)-(2*E4)-F4, "")</f>
        <v>1</v>
      </c>
      <c r="K4" s="6" t="n">
        <f aca="false">IF(J4="", "no cation", I4/J4)</f>
        <v>97</v>
      </c>
      <c r="L4" s="7" t="n">
        <f aca="false">IF(J4="","",K4)</f>
        <v>97</v>
      </c>
      <c r="M4" s="5" t="s">
        <v>30</v>
      </c>
      <c r="N4" s="5" t="str">
        <f aca="false">IF(M4="","",CONCATENATE("[",IF(M4="","",CONCATENATE("Al",IF(D4&gt;1,VALUE(D4),""),IF(E4=0,"",CONCATENATE(" O",IF(E4&gt;1,VALUE(E4),""))),IF(F4=0,"",CONCATENATE("(OH)",IF(F4&gt;1,VALUE(F4),""))),IF(G4=0,"",CONCATENATE("(OH2)",IF(G4&gt;1,VALUE(G4),""))))),"]",IF(M4="","",IF(J4&gt;1,(CONCATENATE(VALUE(J4),"+")),"+"))))</f>
        <v>[Al(OH)2(OH2)2]+</v>
      </c>
    </row>
    <row r="5" s="4" customFormat="true" ht="14.05" hidden="false" customHeight="false" outlineLevel="0" collapsed="false">
      <c r="A5" s="3" t="n">
        <v>6</v>
      </c>
      <c r="B5" s="5" t="n">
        <f aca="false">B4</f>
        <v>0</v>
      </c>
      <c r="C5" s="3" t="n">
        <v>0</v>
      </c>
      <c r="D5" s="3" t="n">
        <v>1</v>
      </c>
      <c r="E5" s="3" t="n">
        <v>0</v>
      </c>
      <c r="F5" s="5" t="n">
        <v>0</v>
      </c>
      <c r="G5" s="5" t="n">
        <f aca="false">A5-F5</f>
        <v>6</v>
      </c>
      <c r="H5" s="3" t="n">
        <v>0</v>
      </c>
      <c r="I5" s="5" t="n">
        <f aca="false">(27*D5)+(16*(E5+F5+G5))+(F5+(G5*2))</f>
        <v>135</v>
      </c>
      <c r="J5" s="5" t="n">
        <f aca="false">IF((3*D5)-(2*E5)-F5&gt;0, (3*D5)-(2*E5)-F5, "")</f>
        <v>3</v>
      </c>
      <c r="K5" s="6" t="n">
        <f aca="false">IF(J5="", "no cation", I5/J5)</f>
        <v>45</v>
      </c>
      <c r="L5" s="7" t="n">
        <f aca="false">IF(J5="","",K5)</f>
        <v>45</v>
      </c>
      <c r="M5" s="5" t="s">
        <v>30</v>
      </c>
      <c r="N5" s="5" t="str">
        <f aca="false">IF(M5="","",CONCATENATE("[",IF(M5="","",CONCATENATE("Al",IF(D5&gt;1,VALUE(D5),""),IF(E5=0,"",CONCATENATE(" O",IF(E5&gt;1,VALUE(E5),""))),IF(F5=0,"",CONCATENATE("(OH)",IF(F5&gt;1,VALUE(F5),""))),IF(G5=0,"",CONCATENATE("(OH2)",IF(G5&gt;1,VALUE(G5),""))))),"]",IF(M5="","",IF(J5&gt;1,(CONCATENATE(VALUE(J5),"+")),"+"))))</f>
        <v>[Al(OH2)6]3+</v>
      </c>
    </row>
    <row r="6" s="4" customFormat="true" ht="14.05" hidden="false" customHeight="false" outlineLevel="0" collapsed="false">
      <c r="A6" s="5" t="n">
        <f aca="false">A5</f>
        <v>6</v>
      </c>
      <c r="B6" s="5" t="n">
        <f aca="false">B5</f>
        <v>0</v>
      </c>
      <c r="C6" s="5" t="n">
        <f aca="false">C5</f>
        <v>0</v>
      </c>
      <c r="D6" s="5" t="n">
        <f aca="false">D5</f>
        <v>1</v>
      </c>
      <c r="E6" s="5" t="n">
        <f aca="false">E5</f>
        <v>0</v>
      </c>
      <c r="F6" s="5" t="n">
        <f aca="false">F5+1</f>
        <v>1</v>
      </c>
      <c r="G6" s="5" t="n">
        <f aca="false">A6-F6</f>
        <v>5</v>
      </c>
      <c r="H6" s="5" t="n">
        <f aca="false">H5</f>
        <v>0</v>
      </c>
      <c r="I6" s="5" t="n">
        <f aca="false">(27*D6)+(16*(E6+F6+G6))+(F6+(G6*2))</f>
        <v>134</v>
      </c>
      <c r="J6" s="5" t="n">
        <f aca="false">IF((3*D6)-(2*E6)-F6&gt;0, (3*D6)-(2*E6)-F6, "")</f>
        <v>2</v>
      </c>
      <c r="K6" s="6" t="n">
        <f aca="false">IF(J6="", "no cation", I6/J6)</f>
        <v>67</v>
      </c>
      <c r="L6" s="7" t="n">
        <f aca="false">IF(J6="","",K6)</f>
        <v>67</v>
      </c>
      <c r="M6" s="5" t="s">
        <v>30</v>
      </c>
      <c r="N6" s="5" t="str">
        <f aca="false">IF(M6="","",CONCATENATE("[",IF(M6="","",CONCATENATE("Al",IF(D6&gt;1,VALUE(D6),""),IF(E6=0,"",CONCATENATE(" O",IF(E6&gt;1,VALUE(E6),""))),IF(F6=0,"",CONCATENATE("(OH)",IF(F6&gt;1,VALUE(F6),""))),IF(G6=0,"",CONCATENATE("(OH2)",IF(G6&gt;1,VALUE(G6),""))))),"]",IF(M6="","",IF(J6&gt;1,(CONCATENATE(VALUE(J6),"+")),"+"))))</f>
        <v>[Al(OH)(OH2)5]2+</v>
      </c>
    </row>
    <row r="7" s="4" customFormat="true" ht="14.05" hidden="false" customHeight="false" outlineLevel="0" collapsed="false">
      <c r="A7" s="5" t="n">
        <f aca="false">A6</f>
        <v>6</v>
      </c>
      <c r="B7" s="5" t="n">
        <f aca="false">B6</f>
        <v>0</v>
      </c>
      <c r="C7" s="5" t="n">
        <f aca="false">C6</f>
        <v>0</v>
      </c>
      <c r="D7" s="5" t="n">
        <f aca="false">D6</f>
        <v>1</v>
      </c>
      <c r="E7" s="5" t="n">
        <f aca="false">E6</f>
        <v>0</v>
      </c>
      <c r="F7" s="5" t="n">
        <f aca="false">F6+1</f>
        <v>2</v>
      </c>
      <c r="G7" s="5" t="n">
        <f aca="false">A7-F7</f>
        <v>4</v>
      </c>
      <c r="H7" s="5" t="n">
        <f aca="false">H6</f>
        <v>0</v>
      </c>
      <c r="I7" s="5" t="n">
        <f aca="false">(27*D7)+(16*(E7+F7+G7))+(F7+(G7*2))</f>
        <v>133</v>
      </c>
      <c r="J7" s="5" t="n">
        <f aca="false">IF((3*D7)-(2*E7)-F7&gt;0, (3*D7)-(2*E7)-F7, "")</f>
        <v>1</v>
      </c>
      <c r="K7" s="6" t="n">
        <f aca="false">IF(J7="", "no cation", I7/J7)</f>
        <v>133</v>
      </c>
      <c r="L7" s="7" t="n">
        <f aca="false">IF(J7="","",K7)</f>
        <v>133</v>
      </c>
      <c r="M7" s="5" t="s">
        <v>30</v>
      </c>
      <c r="N7" s="5" t="str">
        <f aca="false">IF(M7="","",CONCATENATE("[",IF(M7="","",CONCATENATE("Al",IF(D7&gt;1,VALUE(D7),""),IF(E7=0,"",CONCATENATE(" O",IF(E7&gt;1,VALUE(E7),""))),IF(F7=0,"",CONCATENATE("(OH)",IF(F7&gt;1,VALUE(F7),""))),IF(G7=0,"",CONCATENATE("(OH2)",IF(G7&gt;1,VALUE(G7),""))))),"]",IF(M7="","",IF(J7&gt;1,(CONCATENATE(VALUE(J7),"+")),"+"))))</f>
        <v>[Al(OH)2(OH2)4]+</v>
      </c>
    </row>
  </sheetData>
  <printOptions headings="false" gridLines="false" gridLinesSet="true" horizontalCentered="false" verticalCentered="false"/>
  <pageMargins left="0.7" right="0.7" top="0.3" bottom="0.3" header="0.3" footer="0.3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32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2" zoomScaleNormal="72" zoomScalePageLayoutView="100" workbookViewId="0">
      <selection pane="topLeft" activeCell="A1" activeCellId="0" sqref="A1"/>
    </sheetView>
  </sheetViews>
  <sheetFormatPr defaultRowHeight="12.8"/>
  <cols>
    <col collapsed="false" hidden="false" max="10" min="1" style="0" width="8.63775510204082"/>
    <col collapsed="false" hidden="false" max="11" min="11" style="0" width="21.0612244897959"/>
    <col collapsed="false" hidden="false" max="12" min="12" style="0" width="12.1479591836735"/>
    <col collapsed="false" hidden="false" max="13" min="13" style="0" width="18.4948979591837"/>
    <col collapsed="false" hidden="false" max="14" min="14" style="0" width="30.9132653061224"/>
    <col collapsed="false" hidden="false" max="15" min="15" style="0" width="49.8112244897959"/>
    <col collapsed="false" hidden="false" max="16" min="16" style="0" width="8.63775510204082"/>
    <col collapsed="false" hidden="false" max="17" min="17" style="0" width="13.5"/>
    <col collapsed="false" hidden="false" max="18" min="18" style="0" width="8.63775510204082"/>
    <col collapsed="false" hidden="false" max="20" min="19" style="0" width="29.0255102040816"/>
    <col collapsed="false" hidden="false" max="21" min="21" style="0" width="30.9132653061224"/>
    <col collapsed="false" hidden="false" max="1025" min="22" style="0" width="8.63775510204082"/>
  </cols>
  <sheetData>
    <row r="1" s="4" customFormat="true" ht="14.0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3" t="s">
        <v>14</v>
      </c>
      <c r="P1" s="3" t="s">
        <v>15</v>
      </c>
      <c r="Q1" s="1" t="s">
        <v>16</v>
      </c>
      <c r="R1" s="1" t="s">
        <v>17</v>
      </c>
      <c r="S1" s="3" t="s">
        <v>18</v>
      </c>
      <c r="T1" s="3" t="s">
        <v>19</v>
      </c>
      <c r="U1" s="3" t="s">
        <v>20</v>
      </c>
    </row>
    <row r="2" s="4" customFormat="true" ht="14.05" hidden="false" customHeight="false" outlineLevel="0" collapsed="false">
      <c r="A2" s="5" t="n">
        <v>4</v>
      </c>
      <c r="B2" s="5" t="n">
        <v>0</v>
      </c>
      <c r="C2" s="5" t="n">
        <v>0</v>
      </c>
      <c r="D2" s="3" t="n">
        <v>6</v>
      </c>
      <c r="E2" s="3" t="n">
        <v>0</v>
      </c>
      <c r="F2" s="5" t="n">
        <v>0</v>
      </c>
      <c r="G2" s="5" t="n">
        <v>14</v>
      </c>
      <c r="H2" s="5" t="n">
        <v>0</v>
      </c>
      <c r="I2" s="5" t="n">
        <v>414</v>
      </c>
      <c r="J2" s="5" t="n">
        <v>18</v>
      </c>
      <c r="K2" s="6" t="n">
        <v>23</v>
      </c>
      <c r="L2" s="7" t="n">
        <v>23</v>
      </c>
      <c r="M2" s="5" t="str">
        <f aca="false">IF(K2="no cation","",IF(L2="","non-candidate",""))</f>
        <v/>
      </c>
      <c r="N2" s="5" t="str">
        <f aca="false">IF(M2="","",IF(B2&gt;0,U2,CONCATENATE("[",IF(M2="","",CONCATENATE("Al",IF(C2+(D2*(1+(C2*3)))&gt;1,VALUE(C2+(D2*(1+(C2*3)))),""),CONCATENATE(IF((E2*(1+(C2*3)))+(C2*H2)&gt;0," O",""),IF((E2*(1+(C2*3)))+(C2*H2)&gt;1,VALUE((E2*(1+(C2*3)))+(C2*H2)),"")),IF(F2=0,"",CONCATENATE("(OH)",IF((F2*(1+(C2*3)))+(C2*(4-H2))&gt;1,VALUE((F2*(1+(C2*3)))+(C2*(4-H2))),""))),IF(G2=0,"",CONCATENATE("(OH2)",IF(G2&gt;1,VALUE(G2),""))))),"]",IF(M2="","",IF(J2&gt;1,(CONCATENATE(VALUE(J2),"+")),"+")))))</f>
        <v/>
      </c>
      <c r="O2" s="5" t="str">
        <f aca="false">IF(B2&gt;0,"",IF(C2=0,CONCATENATE("[",CONCATENATE("Al",IF(D2&gt;1,VALUE(D2),""),IF(E2=0,"",CONCATENATE(" O",IF(E2&gt;1,VALUE(E2),""))),IF(F2=0,"",CONCATENATE("(OH)",IF(F2&gt;1,VALUE(F2),""))),IF(G2=0,"",CONCATENATE("(OH2)",IF(G2&gt;1,VALUE(G2),"")))),"]",IF(J2&gt;1,(CONCATENATE(VALUE(J2),"+")),"+")),CONCATENATE("[",S2,IF(P2&gt;1,VALUE(P2),""),IF((D2*3)&gt;((E2*2)+F2),"+","")," ]",VALUE(4)," ",T2,IF(H2&gt;0,VALUE(H2+1),""),"-"," ")))</f>
        <v>[Al6(OH2)14]18+</v>
      </c>
      <c r="P2" s="5" t="str">
        <f aca="false">IF(C2&lt;1,"",(IF((3*D2)-(2*E2)-F2&gt;0, (3*D2)-(2*E2)-F2, 0)))</f>
        <v/>
      </c>
      <c r="Q2" s="5" t="str">
        <f aca="false">IF(C2&lt;1,"",(27*D2)+(16*(E2+F2+G2))+(F2+(G2*2)))</f>
        <v/>
      </c>
      <c r="R2" s="5" t="str">
        <f aca="false">IF(C2&lt;1,"",27+(16*(H2+(4-H2)))+(4-H2))</f>
        <v/>
      </c>
      <c r="S2" s="5" t="str">
        <f aca="false">CONCATENATE("[",CONCATENATE("Al",IF(D2&gt;1,VALUE(D2),""),IF(E2=0,"",CONCATENATE(" O",IF(E2&gt;1,VALUE(E2),""))),IF(F2=0,"",CONCATENATE("(OH)",IF(F2&gt;1,VALUE(F2),""))),IF(G2=0,"",CONCATENATE("(OH2)",IF(G2&gt;1,VALUE(G2),"")))),"]")</f>
        <v>[Al6(OH2)14]</v>
      </c>
      <c r="T2" s="5" t="str">
        <f aca="false">CONCATENATE("[",CONCATENATE("Al",IF(H2=0,"",CONCATENATE("O",IF(H2&gt;1,VALUE(H2),""))),CONCATENATE(IF((4-H2)&gt;0,"(OH)",""),IF((4-H2)&gt;1,VALUE(4-H2),""))),"]")</f>
        <v>[Al(OH)4]</v>
      </c>
      <c r="U2" s="5" t="str">
        <f aca="false">IF(B2&gt;0,IF(M2="","",CONCATENATE("[",IF(M2="","",CONCATENATE("Al",IF(D2&gt;1,VALUE(D2),""),IF(E2=0,"",CONCATENATE(" O",IF(E2&gt;1,VALUE(E2),""))),IF(F2=0,"",CONCATENATE("(OH)",IF(F2&gt;1,VALUE(F2),""))),IF(G2=0,"",CONCATENATE("(OH2)",IF(G2&gt;1,VALUE(G2),""))))),"]",IF(M2="","",IF(J2&gt;1,(CONCATENATE(VALUE(J2),"+")),"+")))),"")</f>
        <v/>
      </c>
    </row>
    <row r="3" s="4" customFormat="true" ht="14.05" hidden="false" customHeight="false" outlineLevel="0" collapsed="false">
      <c r="A3" s="5" t="n">
        <v>4</v>
      </c>
      <c r="B3" s="5" t="n">
        <v>0</v>
      </c>
      <c r="C3" s="5" t="n">
        <v>0</v>
      </c>
      <c r="D3" s="3" t="n">
        <v>5</v>
      </c>
      <c r="E3" s="3" t="n">
        <v>0</v>
      </c>
      <c r="F3" s="5" t="n">
        <v>0</v>
      </c>
      <c r="G3" s="5" t="n">
        <v>12</v>
      </c>
      <c r="H3" s="5" t="n">
        <v>0</v>
      </c>
      <c r="I3" s="5" t="n">
        <v>351</v>
      </c>
      <c r="J3" s="5" t="n">
        <v>15</v>
      </c>
      <c r="K3" s="6" t="n">
        <v>23.4</v>
      </c>
      <c r="L3" s="7" t="n">
        <v>23.4</v>
      </c>
      <c r="M3" s="5" t="str">
        <f aca="false">IF(K3="no cation","",IF(L3="","non-candidate",""))</f>
        <v/>
      </c>
      <c r="N3" s="5" t="str">
        <f aca="false">IF(M3="","",IF(B3&gt;0,U3,CONCATENATE("[",IF(M3="","",CONCATENATE("Al",IF(C3+(D3*(1+(C3*3)))&gt;1,VALUE(C3+(D3*(1+(C3*3)))),""),CONCATENATE(IF((E3*(1+(C3*3)))+(C3*H3)&gt;0," O",""),IF((E3*(1+(C3*3)))+(C3*H3)&gt;1,VALUE((E3*(1+(C3*3)))+(C3*H3)),"")),IF(F3=0,"",CONCATENATE("(OH)",IF((F3*(1+(C3*3)))+(C3*(4-H3))&gt;1,VALUE((F3*(1+(C3*3)))+(C3*(4-H3))),""))),IF(G3=0,"",CONCATENATE("(OH2)",IF(G3&gt;1,VALUE(G3),""))))),"]",IF(M3="","",IF(J3&gt;1,(CONCATENATE(VALUE(J3),"+")),"+")))))</f>
        <v/>
      </c>
      <c r="O3" s="5" t="str">
        <f aca="false">IF(B3&gt;0,"",IF(C3=0,CONCATENATE("[",CONCATENATE("Al",IF(D3&gt;1,VALUE(D3),""),IF(E3=0,"",CONCATENATE(" O",IF(E3&gt;1,VALUE(E3),""))),IF(F3=0,"",CONCATENATE("(OH)",IF(F3&gt;1,VALUE(F3),""))),IF(G3=0,"",CONCATENATE("(OH2)",IF(G3&gt;1,VALUE(G3),"")))),"]",IF(J3&gt;1,(CONCATENATE(VALUE(J3),"+")),"+")),CONCATENATE("[",S3,IF(P3&gt;1,VALUE(P3),""),IF((D3*3)&gt;((E3*2)+F3),"+","")," ]",VALUE(4)," ",T3,IF(H3&gt;0,VALUE(H3+1),""),"-"," ")))</f>
        <v>[Al5(OH2)12]15+</v>
      </c>
      <c r="P3" s="5" t="str">
        <f aca="false">IF(C3&lt;1,"",(IF((3*D3)-(2*E3)-F3&gt;0, (3*D3)-(2*E3)-F3, 0)))</f>
        <v/>
      </c>
      <c r="Q3" s="5" t="str">
        <f aca="false">IF(C3&lt;1,"",(27*D3)+(16*(E3+F3+G3))+(F3+(G3*2)))</f>
        <v/>
      </c>
      <c r="R3" s="5" t="str">
        <f aca="false">IF(C3&lt;1,"",27+(16*(H3+(4-H3)))+(4-H3))</f>
        <v/>
      </c>
      <c r="S3" s="5" t="str">
        <f aca="false">CONCATENATE("[",CONCATENATE("Al",IF(D3&gt;1,VALUE(D3),""),IF(E3=0,"",CONCATENATE(" O",IF(E3&gt;1,VALUE(E3),""))),IF(F3=0,"",CONCATENATE("(OH)",IF(F3&gt;1,VALUE(F3),""))),IF(G3=0,"",CONCATENATE("(OH2)",IF(G3&gt;1,VALUE(G3),"")))),"]")</f>
        <v>[Al5(OH2)12]</v>
      </c>
      <c r="T3" s="5" t="str">
        <f aca="false">CONCATENATE("[",CONCATENATE("Al",IF(H3=0,"",CONCATENATE("O",IF(H3&gt;1,VALUE(H3),""))),CONCATENATE(IF((4-H3)&gt;0,"(OH)",""),IF((4-H3)&gt;1,VALUE(4-H3),""))),"]")</f>
        <v>[Al(OH)4]</v>
      </c>
      <c r="U3" s="5" t="str">
        <f aca="false">IF(B3&gt;0,IF(M3="","",CONCATENATE("[",IF(M3="","",CONCATENATE("Al",IF(D3&gt;1,VALUE(D3),""),IF(E3=0,"",CONCATENATE(" O",IF(E3&gt;1,VALUE(E3),""))),IF(F3=0,"",CONCATENATE("(OH)",IF(F3&gt;1,VALUE(F3),""))),IF(G3=0,"",CONCATENATE("(OH2)",IF(G3&gt;1,VALUE(G3),""))))),"]",IF(M3="","",IF(J3&gt;1,(CONCATENATE(VALUE(J3),"+")),"+")))),"")</f>
        <v/>
      </c>
    </row>
    <row r="4" s="4" customFormat="true" ht="14.05" hidden="false" customHeight="false" outlineLevel="0" collapsed="false">
      <c r="A4" s="5" t="n">
        <v>4</v>
      </c>
      <c r="B4" s="5" t="n">
        <v>0</v>
      </c>
      <c r="C4" s="5" t="n">
        <v>0</v>
      </c>
      <c r="D4" s="3" t="n">
        <v>4</v>
      </c>
      <c r="E4" s="3" t="n">
        <v>0</v>
      </c>
      <c r="F4" s="5" t="n">
        <v>0</v>
      </c>
      <c r="G4" s="5" t="n">
        <v>10</v>
      </c>
      <c r="H4" s="5" t="n">
        <v>0</v>
      </c>
      <c r="I4" s="5" t="n">
        <v>288</v>
      </c>
      <c r="J4" s="5" t="n">
        <v>12</v>
      </c>
      <c r="K4" s="6" t="n">
        <v>24</v>
      </c>
      <c r="L4" s="7" t="n">
        <v>24</v>
      </c>
      <c r="M4" s="5" t="str">
        <f aca="false">IF(K4="no cation","",IF(L4="","non-candidate",""))</f>
        <v/>
      </c>
      <c r="N4" s="5" t="str">
        <f aca="false">IF(M4="","",IF(B4&gt;0,U4,CONCATENATE("[",IF(M4="","",CONCATENATE("Al",IF(C4+(D4*(1+(C4*3)))&gt;1,VALUE(C4+(D4*(1+(C4*3)))),""),CONCATENATE(IF((E4*(1+(C4*3)))+(C4*H4)&gt;0," O",""),IF((E4*(1+(C4*3)))+(C4*H4)&gt;1,VALUE((E4*(1+(C4*3)))+(C4*H4)),"")),IF(F4=0,"",CONCATENATE("(OH)",IF((F4*(1+(C4*3)))+(C4*(4-H4))&gt;1,VALUE((F4*(1+(C4*3)))+(C4*(4-H4))),""))),IF(G4=0,"",CONCATENATE("(OH2)",IF(G4&gt;1,VALUE(G4),""))))),"]",IF(M4="","",IF(J4&gt;1,(CONCATENATE(VALUE(J4),"+")),"+")))))</f>
        <v/>
      </c>
      <c r="O4" s="5" t="str">
        <f aca="false">IF(B4&gt;0,"",IF(C4=0,CONCATENATE("[",CONCATENATE("Al",IF(D4&gt;1,VALUE(D4),""),IF(E4=0,"",CONCATENATE(" O",IF(E4&gt;1,VALUE(E4),""))),IF(F4=0,"",CONCATENATE("(OH)",IF(F4&gt;1,VALUE(F4),""))),IF(G4=0,"",CONCATENATE("(OH2)",IF(G4&gt;1,VALUE(G4),"")))),"]",IF(J4&gt;1,(CONCATENATE(VALUE(J4),"+")),"+")),CONCATENATE("[",S4,IF(P4&gt;1,VALUE(P4),""),IF((D4*3)&gt;((E4*2)+F4),"+","")," ]",VALUE(4)," ",T4,IF(H4&gt;0,VALUE(H4+1),""),"-"," ")))</f>
        <v>[Al4(OH2)10]12+</v>
      </c>
      <c r="P4" s="5" t="str">
        <f aca="false">IF(C4&lt;1,"",(IF((3*D4)-(2*E4)-F4&gt;0, (3*D4)-(2*E4)-F4, 0)))</f>
        <v/>
      </c>
      <c r="Q4" s="5" t="str">
        <f aca="false">IF(C4&lt;1,"",(27*D4)+(16*(E4+F4+G4))+(F4+(G4*2)))</f>
        <v/>
      </c>
      <c r="R4" s="5" t="str">
        <f aca="false">IF(C4&lt;1,"",27+(16*(H4+(4-H4)))+(4-H4))</f>
        <v/>
      </c>
      <c r="S4" s="5" t="str">
        <f aca="false">CONCATENATE("[",CONCATENATE("Al",IF(D4&gt;1,VALUE(D4),""),IF(E4=0,"",CONCATENATE(" O",IF(E4&gt;1,VALUE(E4),""))),IF(F4=0,"",CONCATENATE("(OH)",IF(F4&gt;1,VALUE(F4),""))),IF(G4=0,"",CONCATENATE("(OH2)",IF(G4&gt;1,VALUE(G4),"")))),"]")</f>
        <v>[Al4(OH2)10]</v>
      </c>
      <c r="T4" s="5" t="str">
        <f aca="false">CONCATENATE("[",CONCATENATE("Al",IF(H4=0,"",CONCATENATE("O",IF(H4&gt;1,VALUE(H4),""))),CONCATENATE(IF((4-H4)&gt;0,"(OH)",""),IF((4-H4)&gt;1,VALUE(4-H4),""))),"]")</f>
        <v>[Al(OH)4]</v>
      </c>
      <c r="U4" s="5" t="str">
        <f aca="false">IF(B4&gt;0,IF(M4="","",CONCATENATE("[",IF(M4="","",CONCATENATE("Al",IF(D4&gt;1,VALUE(D4),""),IF(E4=0,"",CONCATENATE(" O",IF(E4&gt;1,VALUE(E4),""))),IF(F4=0,"",CONCATENATE("(OH)",IF(F4&gt;1,VALUE(F4),""))),IF(G4=0,"",CONCATENATE("(OH2)",IF(G4&gt;1,VALUE(G4),""))))),"]",IF(M4="","",IF(J4&gt;1,(CONCATENATE(VALUE(J4),"+")),"+")))),"")</f>
        <v/>
      </c>
    </row>
    <row r="5" s="4" customFormat="true" ht="14.05" hidden="false" customHeight="false" outlineLevel="0" collapsed="false">
      <c r="A5" s="5" t="n">
        <v>4</v>
      </c>
      <c r="B5" s="5" t="n">
        <v>0</v>
      </c>
      <c r="C5" s="5" t="n">
        <v>0</v>
      </c>
      <c r="D5" s="5" t="n">
        <v>6</v>
      </c>
      <c r="E5" s="5" t="n">
        <v>0</v>
      </c>
      <c r="F5" s="5" t="n">
        <v>1</v>
      </c>
      <c r="G5" s="5" t="n">
        <v>13</v>
      </c>
      <c r="H5" s="5" t="n">
        <v>0</v>
      </c>
      <c r="I5" s="5" t="n">
        <v>413</v>
      </c>
      <c r="J5" s="5" t="n">
        <v>17</v>
      </c>
      <c r="K5" s="6" t="n">
        <v>24.2941176470588</v>
      </c>
      <c r="L5" s="7" t="n">
        <v>24.2941176470588</v>
      </c>
      <c r="M5" s="5" t="str">
        <f aca="false">IF(K5="no cation","",IF(L5="","non-candidate",""))</f>
        <v/>
      </c>
      <c r="N5" s="5" t="str">
        <f aca="false">IF(M5="","",IF(B5&gt;0,U5,CONCATENATE("[",IF(M5="","",CONCATENATE("Al",IF(C5+(D5*(1+(C5*3)))&gt;1,VALUE(C5+(D5*(1+(C5*3)))),""),CONCATENATE(IF((E5*(1+(C5*3)))+(C5*H5)&gt;0," O",""),IF((E5*(1+(C5*3)))+(C5*H5)&gt;1,VALUE((E5*(1+(C5*3)))+(C5*H5)),"")),IF(F5=0,"",CONCATENATE("(OH)",IF((F5*(1+(C5*3)))+(C5*(4-H5))&gt;1,VALUE((F5*(1+(C5*3)))+(C5*(4-H5))),""))),IF(G5=0,"",CONCATENATE("(OH2)",IF(G5&gt;1,VALUE(G5),""))))),"]",IF(M5="","",IF(J5&gt;1,(CONCATENATE(VALUE(J5),"+")),"+")))))</f>
        <v/>
      </c>
      <c r="O5" s="5" t="str">
        <f aca="false">IF(B5&gt;0,"",IF(C5=0,CONCATENATE("[",CONCATENATE("Al",IF(D5&gt;1,VALUE(D5),""),IF(E5=0,"",CONCATENATE(" O",IF(E5&gt;1,VALUE(E5),""))),IF(F5=0,"",CONCATENATE("(OH)",IF(F5&gt;1,VALUE(F5),""))),IF(G5=0,"",CONCATENATE("(OH2)",IF(G5&gt;1,VALUE(G5),"")))),"]",IF(J5&gt;1,(CONCATENATE(VALUE(J5),"+")),"+")),CONCATENATE("[",S5,IF(P5&gt;1,VALUE(P5),""),IF((D5*3)&gt;((E5*2)+F5),"+","")," ]",VALUE(4)," ",T5,IF(H5&gt;0,VALUE(H5+1),""),"-"," ")))</f>
        <v>[Al6(OH)(OH2)13]17+</v>
      </c>
      <c r="P5" s="5" t="str">
        <f aca="false">IF(C5&lt;1,"",(IF((3*D5)-(2*E5)-F5&gt;0, (3*D5)-(2*E5)-F5, 0)))</f>
        <v/>
      </c>
      <c r="Q5" s="5" t="str">
        <f aca="false">IF(C5&lt;1,"",(27*D5)+(16*(E5+F5+G5))+(F5+(G5*2)))</f>
        <v/>
      </c>
      <c r="R5" s="5" t="str">
        <f aca="false">IF(C5&lt;1,"",27+(16*(H5+(4-H5)))+(4-H5))</f>
        <v/>
      </c>
      <c r="S5" s="5" t="str">
        <f aca="false">CONCATENATE("[",CONCATENATE("Al",IF(D5&gt;1,VALUE(D5),""),IF(E5=0,"",CONCATENATE(" O",IF(E5&gt;1,VALUE(E5),""))),IF(F5=0,"",CONCATENATE("(OH)",IF(F5&gt;1,VALUE(F5),""))),IF(G5=0,"",CONCATENATE("(OH2)",IF(G5&gt;1,VALUE(G5),"")))),"]")</f>
        <v>[Al6(OH)(OH2)13]</v>
      </c>
      <c r="T5" s="5" t="str">
        <f aca="false">CONCATENATE("[",CONCATENATE("Al",IF(H5=0,"",CONCATENATE("O",IF(H5&gt;1,VALUE(H5),""))),CONCATENATE(IF((4-H5)&gt;0,"(OH)",""),IF((4-H5)&gt;1,VALUE(4-H5),""))),"]")</f>
        <v>[Al(OH)4]</v>
      </c>
      <c r="U5" s="5" t="str">
        <f aca="false">IF(B5&gt;0,IF(M5="","",CONCATENATE("[",IF(M5="","",CONCATENATE("Al",IF(D5&gt;1,VALUE(D5),""),IF(E5=0,"",CONCATENATE(" O",IF(E5&gt;1,VALUE(E5),""))),IF(F5=0,"",CONCATENATE("(OH)",IF(F5&gt;1,VALUE(F5),""))),IF(G5=0,"",CONCATENATE("(OH2)",IF(G5&gt;1,VALUE(G5),""))))),"]",IF(M5="","",IF(J5&gt;1,(CONCATENATE(VALUE(J5),"+")),"+")))),"")</f>
        <v/>
      </c>
    </row>
    <row r="6" s="4" customFormat="true" ht="14.05" hidden="false" customHeight="false" outlineLevel="0" collapsed="false">
      <c r="A6" s="3" t="n">
        <v>4</v>
      </c>
      <c r="B6" s="5" t="n">
        <v>0</v>
      </c>
      <c r="C6" s="5" t="n">
        <v>0</v>
      </c>
      <c r="D6" s="3" t="n">
        <v>3</v>
      </c>
      <c r="E6" s="3" t="n">
        <v>0</v>
      </c>
      <c r="F6" s="5" t="n">
        <v>0</v>
      </c>
      <c r="G6" s="5" t="n">
        <v>8</v>
      </c>
      <c r="H6" s="5" t="n">
        <v>0</v>
      </c>
      <c r="I6" s="5" t="n">
        <v>225</v>
      </c>
      <c r="J6" s="5" t="n">
        <v>9</v>
      </c>
      <c r="K6" s="6" t="n">
        <v>25</v>
      </c>
      <c r="L6" s="7" t="n">
        <v>25</v>
      </c>
      <c r="M6" s="5" t="str">
        <f aca="false">IF(K6="no cation","",IF(L6="","non-candidate",""))</f>
        <v/>
      </c>
      <c r="N6" s="5" t="str">
        <f aca="false">IF(M6="","",IF(B6&gt;0,U6,CONCATENATE("[",IF(M6="","",CONCATENATE("Al",IF(C6+(D6*(1+(C6*3)))&gt;1,VALUE(C6+(D6*(1+(C6*3)))),""),CONCATENATE(IF((E6*(1+(C6*3)))+(C6*H6)&gt;0," O",""),IF((E6*(1+(C6*3)))+(C6*H6)&gt;1,VALUE((E6*(1+(C6*3)))+(C6*H6)),"")),IF(F6=0,"",CONCATENATE("(OH)",IF((F6*(1+(C6*3)))+(C6*(4-H6))&gt;1,VALUE((F6*(1+(C6*3)))+(C6*(4-H6))),""))),IF(G6=0,"",CONCATENATE("(OH2)",IF(G6&gt;1,VALUE(G6),""))))),"]",IF(M6="","",IF(J6&gt;1,(CONCATENATE(VALUE(J6),"+")),"+")))))</f>
        <v/>
      </c>
      <c r="O6" s="5" t="str">
        <f aca="false">IF(B6&gt;0,"",IF(C6=0,CONCATENATE("[",CONCATENATE("Al",IF(D6&gt;1,VALUE(D6),""),IF(E6=0,"",CONCATENATE(" O",IF(E6&gt;1,VALUE(E6),""))),IF(F6=0,"",CONCATENATE("(OH)",IF(F6&gt;1,VALUE(F6),""))),IF(G6=0,"",CONCATENATE("(OH2)",IF(G6&gt;1,VALUE(G6),"")))),"]",IF(J6&gt;1,(CONCATENATE(VALUE(J6),"+")),"+")),CONCATENATE("[",S6,IF(P6&gt;1,VALUE(P6),""),IF((D6*3)&gt;((E6*2)+F6),"+","")," ]",VALUE(4)," ",T6,IF(H6&gt;0,VALUE(H6+1),""),"-"," ")))</f>
        <v>[Al3(OH2)8]9+</v>
      </c>
      <c r="P6" s="5" t="str">
        <f aca="false">IF(C6&lt;1,"",(IF((3*D6)-(2*E6)-F6&gt;0, (3*D6)-(2*E6)-F6, 0)))</f>
        <v/>
      </c>
      <c r="Q6" s="5" t="str">
        <f aca="false">IF(C6&lt;1,"",(27*D6)+(16*(E6+F6+G6))+(F6+(G6*2)))</f>
        <v/>
      </c>
      <c r="R6" s="5" t="str">
        <f aca="false">IF(C6&lt;1,"",27+(16*(H6+(4-H6)))+(4-H6))</f>
        <v/>
      </c>
      <c r="S6" s="5" t="str">
        <f aca="false">CONCATENATE("[",CONCATENATE("Al",IF(D6&gt;1,VALUE(D6),""),IF(E6=0,"",CONCATENATE(" O",IF(E6&gt;1,VALUE(E6),""))),IF(F6=0,"",CONCATENATE("(OH)",IF(F6&gt;1,VALUE(F6),""))),IF(G6=0,"",CONCATENATE("(OH2)",IF(G6&gt;1,VALUE(G6),"")))),"]")</f>
        <v>[Al3(OH2)8]</v>
      </c>
      <c r="T6" s="5" t="str">
        <f aca="false">CONCATENATE("[",CONCATENATE("Al",IF(H6=0,"",CONCATENATE("O",IF(H6&gt;1,VALUE(H6),""))),CONCATENATE(IF((4-H6)&gt;0,"(OH)",""),IF((4-H6)&gt;1,VALUE(4-H6),""))),"]")</f>
        <v>[Al(OH)4]</v>
      </c>
      <c r="U6" s="5" t="str">
        <f aca="false">IF(B6&gt;0,IF(M6="","",CONCATENATE("[",IF(M6="","",CONCATENATE("Al",IF(D6&gt;1,VALUE(D6),""),IF(E6=0,"",CONCATENATE(" O",IF(E6&gt;1,VALUE(E6),""))),IF(F6=0,"",CONCATENATE("(OH)",IF(F6&gt;1,VALUE(F6),""))),IF(G6=0,"",CONCATENATE("(OH2)",IF(G6&gt;1,VALUE(G6),""))))),"]",IF(M6="","",IF(J6&gt;1,(CONCATENATE(VALUE(J6),"+")),"+")))),"")</f>
        <v/>
      </c>
    </row>
    <row r="7" s="4" customFormat="true" ht="14.05" hidden="false" customHeight="false" outlineLevel="0" collapsed="false">
      <c r="A7" s="5" t="n">
        <v>4</v>
      </c>
      <c r="B7" s="5" t="n">
        <v>0</v>
      </c>
      <c r="C7" s="5" t="n">
        <v>0</v>
      </c>
      <c r="D7" s="5" t="n">
        <v>5</v>
      </c>
      <c r="E7" s="5" t="n">
        <v>0</v>
      </c>
      <c r="F7" s="5" t="n">
        <v>1</v>
      </c>
      <c r="G7" s="5" t="n">
        <v>11</v>
      </c>
      <c r="H7" s="5" t="n">
        <v>0</v>
      </c>
      <c r="I7" s="5" t="n">
        <v>350</v>
      </c>
      <c r="J7" s="5" t="n">
        <v>14</v>
      </c>
      <c r="K7" s="6" t="n">
        <v>25</v>
      </c>
      <c r="L7" s="7" t="n">
        <v>25</v>
      </c>
      <c r="M7" s="5" t="str">
        <f aca="false">IF(K7="no cation","",IF(L7="","non-candidate",""))</f>
        <v/>
      </c>
      <c r="N7" s="5" t="str">
        <f aca="false">IF(M7="","",IF(B7&gt;0,U7,CONCATENATE("[",IF(M7="","",CONCATENATE("Al",IF(C7+(D7*(1+(C7*3)))&gt;1,VALUE(C7+(D7*(1+(C7*3)))),""),CONCATENATE(IF((E7*(1+(C7*3)))+(C7*H7)&gt;0," O",""),IF((E7*(1+(C7*3)))+(C7*H7)&gt;1,VALUE((E7*(1+(C7*3)))+(C7*H7)),"")),IF(F7=0,"",CONCATENATE("(OH)",IF((F7*(1+(C7*3)))+(C7*(4-H7))&gt;1,VALUE((F7*(1+(C7*3)))+(C7*(4-H7))),""))),IF(G7=0,"",CONCATENATE("(OH2)",IF(G7&gt;1,VALUE(G7),""))))),"]",IF(M7="","",IF(J7&gt;1,(CONCATENATE(VALUE(J7),"+")),"+")))))</f>
        <v/>
      </c>
      <c r="O7" s="5" t="str">
        <f aca="false">IF(B7&gt;0,"",IF(C7=0,CONCATENATE("[",CONCATENATE("Al",IF(D7&gt;1,VALUE(D7),""),IF(E7=0,"",CONCATENATE(" O",IF(E7&gt;1,VALUE(E7),""))),IF(F7=0,"",CONCATENATE("(OH)",IF(F7&gt;1,VALUE(F7),""))),IF(G7=0,"",CONCATENATE("(OH2)",IF(G7&gt;1,VALUE(G7),"")))),"]",IF(J7&gt;1,(CONCATENATE(VALUE(J7),"+")),"+")),CONCATENATE("[",S7,IF(P7&gt;1,VALUE(P7),""),IF((D7*3)&gt;((E7*2)+F7),"+","")," ]",VALUE(4)," ",T7,IF(H7&gt;0,VALUE(H7+1),""),"-"," ")))</f>
        <v>[Al5(OH)(OH2)11]14+</v>
      </c>
      <c r="P7" s="5" t="str">
        <f aca="false">IF(C7&lt;1,"",(IF((3*D7)-(2*E7)-F7&gt;0, (3*D7)-(2*E7)-F7, 0)))</f>
        <v/>
      </c>
      <c r="Q7" s="5" t="str">
        <f aca="false">IF(C7&lt;1,"",(27*D7)+(16*(E7+F7+G7))+(F7+(G7*2)))</f>
        <v/>
      </c>
      <c r="R7" s="5" t="str">
        <f aca="false">IF(C7&lt;1,"",27+(16*(H7+(4-H7)))+(4-H7))</f>
        <v/>
      </c>
      <c r="S7" s="5" t="str">
        <f aca="false">CONCATENATE("[",CONCATENATE("Al",IF(D7&gt;1,VALUE(D7),""),IF(E7=0,"",CONCATENATE(" O",IF(E7&gt;1,VALUE(E7),""))),IF(F7=0,"",CONCATENATE("(OH)",IF(F7&gt;1,VALUE(F7),""))),IF(G7=0,"",CONCATENATE("(OH2)",IF(G7&gt;1,VALUE(G7),"")))),"]")</f>
        <v>[Al5(OH)(OH2)11]</v>
      </c>
      <c r="T7" s="5" t="str">
        <f aca="false">CONCATENATE("[",CONCATENATE("Al",IF(H7=0,"",CONCATENATE("O",IF(H7&gt;1,VALUE(H7),""))),CONCATENATE(IF((4-H7)&gt;0,"(OH)",""),IF((4-H7)&gt;1,VALUE(4-H7),""))),"]")</f>
        <v>[Al(OH)4]</v>
      </c>
      <c r="U7" s="5" t="str">
        <f aca="false">IF(B7&gt;0,IF(M7="","",CONCATENATE("[",IF(M7="","",CONCATENATE("Al",IF(D7&gt;1,VALUE(D7),""),IF(E7=0,"",CONCATENATE(" O",IF(E7&gt;1,VALUE(E7),""))),IF(F7=0,"",CONCATENATE("(OH)",IF(F7&gt;1,VALUE(F7),""))),IF(G7=0,"",CONCATENATE("(OH2)",IF(G7&gt;1,VALUE(G7),""))))),"]",IF(M7="","",IF(J7&gt;1,(CONCATENATE(VALUE(J7),"+")),"+")))),"")</f>
        <v/>
      </c>
    </row>
    <row r="8" s="4" customFormat="true" ht="14.05" hidden="false" customHeight="false" outlineLevel="0" collapsed="false">
      <c r="A8" s="5" t="n">
        <v>4</v>
      </c>
      <c r="B8" s="5" t="n">
        <v>0</v>
      </c>
      <c r="C8" s="5" t="n">
        <v>0</v>
      </c>
      <c r="D8" s="5" t="n">
        <v>6</v>
      </c>
      <c r="E8" s="5" t="n">
        <v>0</v>
      </c>
      <c r="F8" s="5" t="n">
        <v>2</v>
      </c>
      <c r="G8" s="5" t="n">
        <v>12</v>
      </c>
      <c r="H8" s="5" t="n">
        <v>0</v>
      </c>
      <c r="I8" s="5" t="n">
        <v>412</v>
      </c>
      <c r="J8" s="5" t="n">
        <v>16</v>
      </c>
      <c r="K8" s="6" t="n">
        <v>25.75</v>
      </c>
      <c r="L8" s="7" t="n">
        <v>25.75</v>
      </c>
      <c r="M8" s="5" t="str">
        <f aca="false">IF(K8="no cation","",IF(L8="","non-candidate",""))</f>
        <v/>
      </c>
      <c r="N8" s="5" t="str">
        <f aca="false">IF(M8="","",IF(B8&gt;0,U8,CONCATENATE("[",IF(M8="","",CONCATENATE("Al",IF(C8+(D8*(1+(C8*3)))&gt;1,VALUE(C8+(D8*(1+(C8*3)))),""),CONCATENATE(IF((E8*(1+(C8*3)))+(C8*H8)&gt;0," O",""),IF((E8*(1+(C8*3)))+(C8*H8)&gt;1,VALUE((E8*(1+(C8*3)))+(C8*H8)),"")),IF(F8=0,"",CONCATENATE("(OH)",IF((F8*(1+(C8*3)))+(C8*(4-H8))&gt;1,VALUE((F8*(1+(C8*3)))+(C8*(4-H8))),""))),IF(G8=0,"",CONCATENATE("(OH2)",IF(G8&gt;1,VALUE(G8),""))))),"]",IF(M8="","",IF(J8&gt;1,(CONCATENATE(VALUE(J8),"+")),"+")))))</f>
        <v/>
      </c>
      <c r="O8" s="5" t="str">
        <f aca="false">IF(B8&gt;0,"",IF(C8=0,CONCATENATE("[",CONCATENATE("Al",IF(D8&gt;1,VALUE(D8),""),IF(E8=0,"",CONCATENATE(" O",IF(E8&gt;1,VALUE(E8),""))),IF(F8=0,"",CONCATENATE("(OH)",IF(F8&gt;1,VALUE(F8),""))),IF(G8=0,"",CONCATENATE("(OH2)",IF(G8&gt;1,VALUE(G8),"")))),"]",IF(J8&gt;1,(CONCATENATE(VALUE(J8),"+")),"+")),CONCATENATE("[",S8,IF(P8&gt;1,VALUE(P8),""),IF((D8*3)&gt;((E8*2)+F8),"+","")," ]",VALUE(4)," ",T8,IF(H8&gt;0,VALUE(H8+1),""),"-"," ")))</f>
        <v>[Al6(OH)2(OH2)12]16+</v>
      </c>
      <c r="P8" s="5" t="str">
        <f aca="false">IF(C8&lt;1,"",(IF((3*D8)-(2*E8)-F8&gt;0, (3*D8)-(2*E8)-F8, 0)))</f>
        <v/>
      </c>
      <c r="Q8" s="5" t="str">
        <f aca="false">IF(C8&lt;1,"",(27*D8)+(16*(E8+F8+G8))+(F8+(G8*2)))</f>
        <v/>
      </c>
      <c r="R8" s="5" t="str">
        <f aca="false">IF(C8&lt;1,"",27+(16*(H8+(4-H8)))+(4-H8))</f>
        <v/>
      </c>
      <c r="S8" s="5" t="str">
        <f aca="false">CONCATENATE("[",CONCATENATE("Al",IF(D8&gt;1,VALUE(D8),""),IF(E8=0,"",CONCATENATE(" O",IF(E8&gt;1,VALUE(E8),""))),IF(F8=0,"",CONCATENATE("(OH)",IF(F8&gt;1,VALUE(F8),""))),IF(G8=0,"",CONCATENATE("(OH2)",IF(G8&gt;1,VALUE(G8),"")))),"]")</f>
        <v>[Al6(OH)2(OH2)12]</v>
      </c>
      <c r="T8" s="5" t="str">
        <f aca="false">CONCATENATE("[",CONCATENATE("Al",IF(H8=0,"",CONCATENATE("O",IF(H8&gt;1,VALUE(H8),""))),CONCATENATE(IF((4-H8)&gt;0,"(OH)",""),IF((4-H8)&gt;1,VALUE(4-H8),""))),"]")</f>
        <v>[Al(OH)4]</v>
      </c>
      <c r="U8" s="5" t="str">
        <f aca="false">IF(B8&gt;0,IF(M8="","",CONCATENATE("[",IF(M8="","",CONCATENATE("Al",IF(D8&gt;1,VALUE(D8),""),IF(E8=0,"",CONCATENATE(" O",IF(E8&gt;1,VALUE(E8),""))),IF(F8=0,"",CONCATENATE("(OH)",IF(F8&gt;1,VALUE(F8),""))),IF(G8=0,"",CONCATENATE("(OH2)",IF(G8&gt;1,VALUE(G8),""))))),"]",IF(M8="","",IF(J8&gt;1,(CONCATENATE(VALUE(J8),"+")),"+")))),"")</f>
        <v/>
      </c>
    </row>
    <row r="9" s="4" customFormat="true" ht="14.05" hidden="false" customHeight="false" outlineLevel="0" collapsed="false">
      <c r="A9" s="5" t="n">
        <v>4</v>
      </c>
      <c r="B9" s="5" t="n">
        <v>0</v>
      </c>
      <c r="C9" s="5" t="n">
        <v>0</v>
      </c>
      <c r="D9" s="5" t="n">
        <v>4</v>
      </c>
      <c r="E9" s="5" t="n">
        <v>0</v>
      </c>
      <c r="F9" s="5" t="n">
        <v>1</v>
      </c>
      <c r="G9" s="5" t="n">
        <v>9</v>
      </c>
      <c r="H9" s="5" t="n">
        <v>0</v>
      </c>
      <c r="I9" s="5" t="n">
        <v>287</v>
      </c>
      <c r="J9" s="5" t="n">
        <v>11</v>
      </c>
      <c r="K9" s="6" t="n">
        <v>26.0909090909091</v>
      </c>
      <c r="L9" s="7" t="n">
        <v>26.0909090909091</v>
      </c>
      <c r="M9" s="5" t="str">
        <f aca="false">IF(K9="no cation","",IF(L9="","non-candidate",""))</f>
        <v/>
      </c>
      <c r="N9" s="5" t="str">
        <f aca="false">IF(M9="","",IF(B9&gt;0,U9,CONCATENATE("[",IF(M9="","",CONCATENATE("Al",IF(C9+(D9*(1+(C9*3)))&gt;1,VALUE(C9+(D9*(1+(C9*3)))),""),CONCATENATE(IF((E9*(1+(C9*3)))+(C9*H9)&gt;0," O",""),IF((E9*(1+(C9*3)))+(C9*H9)&gt;1,VALUE((E9*(1+(C9*3)))+(C9*H9)),"")),IF(F9=0,"",CONCATENATE("(OH)",IF((F9*(1+(C9*3)))+(C9*(4-H9))&gt;1,VALUE((F9*(1+(C9*3)))+(C9*(4-H9))),""))),IF(G9=0,"",CONCATENATE("(OH2)",IF(G9&gt;1,VALUE(G9),""))))),"]",IF(M9="","",IF(J9&gt;1,(CONCATENATE(VALUE(J9),"+")),"+")))))</f>
        <v/>
      </c>
      <c r="O9" s="5" t="str">
        <f aca="false">IF(B9&gt;0,"",IF(C9=0,CONCATENATE("[",CONCATENATE("Al",IF(D9&gt;1,VALUE(D9),""),IF(E9=0,"",CONCATENATE(" O",IF(E9&gt;1,VALUE(E9),""))),IF(F9=0,"",CONCATENATE("(OH)",IF(F9&gt;1,VALUE(F9),""))),IF(G9=0,"",CONCATENATE("(OH2)",IF(G9&gt;1,VALUE(G9),"")))),"]",IF(J9&gt;1,(CONCATENATE(VALUE(J9),"+")),"+")),CONCATENATE("[",S9,IF(P9&gt;1,VALUE(P9),""),IF((D9*3)&gt;((E9*2)+F9),"+","")," ]",VALUE(4)," ",T9,IF(H9&gt;0,VALUE(H9+1),""),"-"," ")))</f>
        <v>[Al4(OH)(OH2)9]11+</v>
      </c>
      <c r="P9" s="5" t="str">
        <f aca="false">IF(C9&lt;1,"",(IF((3*D9)-(2*E9)-F9&gt;0, (3*D9)-(2*E9)-F9, 0)))</f>
        <v/>
      </c>
      <c r="Q9" s="5" t="str">
        <f aca="false">IF(C9&lt;1,"",(27*D9)+(16*(E9+F9+G9))+(F9+(G9*2)))</f>
        <v/>
      </c>
      <c r="R9" s="5" t="str">
        <f aca="false">IF(C9&lt;1,"",27+(16*(H9+(4-H9)))+(4-H9))</f>
        <v/>
      </c>
      <c r="S9" s="5" t="str">
        <f aca="false">CONCATENATE("[",CONCATENATE("Al",IF(D9&gt;1,VALUE(D9),""),IF(E9=0,"",CONCATENATE(" O",IF(E9&gt;1,VALUE(E9),""))),IF(F9=0,"",CONCATENATE("(OH)",IF(F9&gt;1,VALUE(F9),""))),IF(G9=0,"",CONCATENATE("(OH2)",IF(G9&gt;1,VALUE(G9),"")))),"]")</f>
        <v>[Al4(OH)(OH2)9]</v>
      </c>
      <c r="T9" s="5" t="str">
        <f aca="false">CONCATENATE("[",CONCATENATE("Al",IF(H9=0,"",CONCATENATE("O",IF(H9&gt;1,VALUE(H9),""))),CONCATENATE(IF((4-H9)&gt;0,"(OH)",""),IF((4-H9)&gt;1,VALUE(4-H9),""))),"]")</f>
        <v>[Al(OH)4]</v>
      </c>
      <c r="U9" s="5" t="str">
        <f aca="false">IF(B9&gt;0,IF(M9="","",CONCATENATE("[",IF(M9="","",CONCATENATE("Al",IF(D9&gt;1,VALUE(D9),""),IF(E9=0,"",CONCATENATE(" O",IF(E9&gt;1,VALUE(E9),""))),IF(F9=0,"",CONCATENATE("(OH)",IF(F9&gt;1,VALUE(F9),""))),IF(G9=0,"",CONCATENATE("(OH2)",IF(G9&gt;1,VALUE(G9),""))))),"]",IF(M9="","",IF(J9&gt;1,(CONCATENATE(VALUE(J9),"+")),"+")))),"")</f>
        <v/>
      </c>
    </row>
    <row r="10" s="4" customFormat="true" ht="14.05" hidden="false" customHeight="false" outlineLevel="0" collapsed="false">
      <c r="A10" s="3" t="n">
        <v>4</v>
      </c>
      <c r="B10" s="3" t="n">
        <v>0</v>
      </c>
      <c r="C10" s="3" t="n">
        <v>0</v>
      </c>
      <c r="D10" s="3" t="n">
        <v>5</v>
      </c>
      <c r="E10" s="3" t="n">
        <v>0</v>
      </c>
      <c r="F10" s="5" t="n">
        <v>2</v>
      </c>
      <c r="G10" s="5" t="n">
        <v>10</v>
      </c>
      <c r="H10" s="3" t="n">
        <v>0</v>
      </c>
      <c r="I10" s="5" t="n">
        <v>349</v>
      </c>
      <c r="J10" s="5" t="n">
        <v>13</v>
      </c>
      <c r="K10" s="6" t="n">
        <v>26.8461538461538</v>
      </c>
      <c r="L10" s="7" t="n">
        <v>26.8461538461538</v>
      </c>
      <c r="M10" s="5" t="str">
        <f aca="false">IF(K10="no cation","",IF(L10="","non-candidate",""))</f>
        <v/>
      </c>
      <c r="N10" s="5" t="str">
        <f aca="false">IF(M10="","",IF(B10&gt;0,U10,CONCATENATE("[",IF(M10="","",CONCATENATE("Al",IF(C10+(D10*(1+(C10*3)))&gt;1,VALUE(C10+(D10*(1+(C10*3)))),""),CONCATENATE(IF((E10*(1+(C10*3)))+(C10*H10)&gt;0," O",""),IF((E10*(1+(C10*3)))+(C10*H10)&gt;1,VALUE((E10*(1+(C10*3)))+(C10*H10)),"")),IF(F10=0,"",CONCATENATE("(OH)",IF((F10*(1+(C10*3)))+(C10*(4-H10))&gt;1,VALUE((F10*(1+(C10*3)))+(C10*(4-H10))),""))),IF(G10=0,"",CONCATENATE("(OH2)",IF(G10&gt;1,VALUE(G10),""))))),"]",IF(M10="","",IF(J10&gt;1,(CONCATENATE(VALUE(J10),"+")),"+")))))</f>
        <v/>
      </c>
      <c r="O10" s="5" t="str">
        <f aca="false">IF(B10&gt;0,"",IF(C10=0,CONCATENATE("[",CONCATENATE("Al",IF(D10&gt;1,VALUE(D10),""),IF(E10=0,"",CONCATENATE(" O",IF(E10&gt;1,VALUE(E10),""))),IF(F10=0,"",CONCATENATE("(OH)",IF(F10&gt;1,VALUE(F10),""))),IF(G10=0,"",CONCATENATE("(OH2)",IF(G10&gt;1,VALUE(G10),"")))),"]",IF(J10&gt;1,(CONCATENATE(VALUE(J10),"+")),"+")),CONCATENATE("[",S10,IF(P10&gt;1,VALUE(P10),""),IF((D10*3)&gt;((E10*2)+F10),"+","")," ]",VALUE(4)," ",T10,IF(H10&gt;0,VALUE(H10+1),""),"-"," ")))</f>
        <v>[Al5(OH)2(OH2)10]13+</v>
      </c>
      <c r="P10" s="5" t="str">
        <f aca="false">IF(C10&lt;1,"",(IF((3*D10)-(2*E10)-F10&gt;0, (3*D10)-(2*E10)-F10, 0)))</f>
        <v/>
      </c>
      <c r="Q10" s="5" t="str">
        <f aca="false">IF(C10&lt;1,"",(27*D10)+(16*(E10+F10+G10))+(F10+(G10*2)))</f>
        <v/>
      </c>
      <c r="R10" s="5" t="str">
        <f aca="false">IF(C10&lt;1,"",27+(16*(H10+(4-H10)))+(4-H10))</f>
        <v/>
      </c>
      <c r="S10" s="5" t="str">
        <f aca="false">CONCATENATE("[",CONCATENATE("Al",IF(D10&gt;1,VALUE(D10),""),IF(E10=0,"",CONCATENATE(" O",IF(E10&gt;1,VALUE(E10),""))),IF(F10=0,"",CONCATENATE("(OH)",IF(F10&gt;1,VALUE(F10),""))),IF(G10=0,"",CONCATENATE("(OH2)",IF(G10&gt;1,VALUE(G10),"")))),"]")</f>
        <v>[Al5(OH)2(OH2)10]</v>
      </c>
      <c r="T10" s="5" t="str">
        <f aca="false">CONCATENATE("[",CONCATENATE("Al",IF(H10=0,"",CONCATENATE("O",IF(H10&gt;1,VALUE(H10),""))),CONCATENATE(IF((4-H10)&gt;0,"(OH)",""),IF((4-H10)&gt;1,VALUE(4-H10),""))),"]")</f>
        <v>[Al(OH)4]</v>
      </c>
      <c r="U10" s="5" t="str">
        <f aca="false">IF(B10&gt;0,IF(M10="","",CONCATENATE("[",IF(M10="","",CONCATENATE("Al",IF(D10&gt;1,VALUE(D10),""),IF(E10=0,"",CONCATENATE(" O",IF(E10&gt;1,VALUE(E10),""))),IF(F10=0,"",CONCATENATE("(OH)",IF(F10&gt;1,VALUE(F10),""))),IF(G10=0,"",CONCATENATE("(OH2)",IF(G10&gt;1,VALUE(G10),""))))),"]",IF(M10="","",IF(J10&gt;1,(CONCATENATE(VALUE(J10),"+")),"+")))),"")</f>
        <v/>
      </c>
    </row>
    <row r="11" s="4" customFormat="true" ht="14.05" hidden="false" customHeight="false" outlineLevel="0" collapsed="false">
      <c r="A11" s="5" t="n">
        <v>4</v>
      </c>
      <c r="B11" s="5" t="n">
        <v>0</v>
      </c>
      <c r="C11" s="5" t="n">
        <v>0</v>
      </c>
      <c r="D11" s="5" t="n">
        <v>2</v>
      </c>
      <c r="E11" s="5" t="n">
        <v>0</v>
      </c>
      <c r="F11" s="5" t="n">
        <v>0</v>
      </c>
      <c r="G11" s="5" t="n">
        <v>6</v>
      </c>
      <c r="H11" s="5" t="n">
        <v>0</v>
      </c>
      <c r="I11" s="5" t="n">
        <v>162</v>
      </c>
      <c r="J11" s="5" t="n">
        <v>6</v>
      </c>
      <c r="K11" s="6" t="n">
        <v>27</v>
      </c>
      <c r="L11" s="7" t="n">
        <v>27</v>
      </c>
      <c r="M11" s="5" t="str">
        <f aca="false">IF(K11="no cation","",IF(L11="","non-candidate",""))</f>
        <v/>
      </c>
      <c r="N11" s="5" t="str">
        <f aca="false">IF(M11="","",IF(B11&gt;0,U11,CONCATENATE("[",IF(M11="","",CONCATENATE("Al",IF(C11+(D11*(1+(C11*3)))&gt;1,VALUE(C11+(D11*(1+(C11*3)))),""),CONCATENATE(IF((E11*(1+(C11*3)))+(C11*H11)&gt;0," O",""),IF((E11*(1+(C11*3)))+(C11*H11)&gt;1,VALUE((E11*(1+(C11*3)))+(C11*H11)),"")),IF(F11=0,"",CONCATENATE("(OH)",IF((F11*(1+(C11*3)))+(C11*(4-H11))&gt;1,VALUE((F11*(1+(C11*3)))+(C11*(4-H11))),""))),IF(G11=0,"",CONCATENATE("(OH2)",IF(G11&gt;1,VALUE(G11),""))))),"]",IF(M11="","",IF(J11&gt;1,(CONCATENATE(VALUE(J11),"+")),"+")))))</f>
        <v/>
      </c>
      <c r="O11" s="5" t="str">
        <f aca="false">IF(B11&gt;0,"",IF(C11=0,CONCATENATE("[",CONCATENATE("Al",IF(D11&gt;1,VALUE(D11),""),IF(E11=0,"",CONCATENATE(" O",IF(E11&gt;1,VALUE(E11),""))),IF(F11=0,"",CONCATENATE("(OH)",IF(F11&gt;1,VALUE(F11),""))),IF(G11=0,"",CONCATENATE("(OH2)",IF(G11&gt;1,VALUE(G11),"")))),"]",IF(J11&gt;1,(CONCATENATE(VALUE(J11),"+")),"+")),CONCATENATE("[",S11,IF(P11&gt;1,VALUE(P11),""),IF((D11*3)&gt;((E11*2)+F11),"+","")," ]",VALUE(4)," ",T11,IF(H11&gt;0,VALUE(H11+1),""),"-"," ")))</f>
        <v>[Al2(OH2)6]6+</v>
      </c>
      <c r="P11" s="5" t="str">
        <f aca="false">IF(C11&lt;1,"",(IF((3*D11)-(2*E11)-F11&gt;0, (3*D11)-(2*E11)-F11, 0)))</f>
        <v/>
      </c>
      <c r="Q11" s="5" t="str">
        <f aca="false">IF(C11&lt;1,"",(27*D11)+(16*(E11+F11+G11))+(F11+(G11*2)))</f>
        <v/>
      </c>
      <c r="R11" s="5" t="str">
        <f aca="false">IF(C11&lt;1,"",27+(16*(H11+(4-H11)))+(4-H11))</f>
        <v/>
      </c>
      <c r="S11" s="5" t="str">
        <f aca="false">CONCATENATE("[",CONCATENATE("Al",IF(D11&gt;1,VALUE(D11),""),IF(E11=0,"",CONCATENATE(" O",IF(E11&gt;1,VALUE(E11),""))),IF(F11=0,"",CONCATENATE("(OH)",IF(F11&gt;1,VALUE(F11),""))),IF(G11=0,"",CONCATENATE("(OH2)",IF(G11&gt;1,VALUE(G11),"")))),"]")</f>
        <v>[Al2(OH2)6]</v>
      </c>
      <c r="T11" s="5" t="str">
        <f aca="false">CONCATENATE("[",CONCATENATE("Al",IF(H11=0,"",CONCATENATE("O",IF(H11&gt;1,VALUE(H11),""))),CONCATENATE(IF((4-H11)&gt;0,"(OH)",""),IF((4-H11)&gt;1,VALUE(4-H11),""))),"]")</f>
        <v>[Al(OH)4]</v>
      </c>
      <c r="U11" s="5" t="str">
        <f aca="false">IF(B11&gt;0,IF(M11="","",CONCATENATE("[",IF(M11="","",CONCATENATE("Al",IF(D11&gt;1,VALUE(D11),""),IF(E11=0,"",CONCATENATE(" O",IF(E11&gt;1,VALUE(E11),""))),IF(F11=0,"",CONCATENATE("(OH)",IF(F11&gt;1,VALUE(F11),""))),IF(G11=0,"",CONCATENATE("(OH2)",IF(G11&gt;1,VALUE(G11),""))))),"]",IF(M11="","",IF(J11&gt;1,(CONCATENATE(VALUE(J11),"+")),"+")))),"")</f>
        <v/>
      </c>
    </row>
    <row r="12" s="4" customFormat="true" ht="14.05" hidden="false" customHeight="false" outlineLevel="0" collapsed="false">
      <c r="A12" s="3" t="n">
        <v>4</v>
      </c>
      <c r="B12" s="5" t="n">
        <v>0</v>
      </c>
      <c r="C12" s="5" t="n">
        <v>0</v>
      </c>
      <c r="D12" s="3" t="n">
        <v>6</v>
      </c>
      <c r="E12" s="3" t="n">
        <v>0</v>
      </c>
      <c r="F12" s="5" t="n">
        <v>3</v>
      </c>
      <c r="G12" s="5" t="n">
        <v>11</v>
      </c>
      <c r="H12" s="5" t="n">
        <v>0</v>
      </c>
      <c r="I12" s="5" t="n">
        <v>411</v>
      </c>
      <c r="J12" s="5" t="n">
        <v>15</v>
      </c>
      <c r="K12" s="6" t="n">
        <v>27.4</v>
      </c>
      <c r="L12" s="7" t="n">
        <v>27.4</v>
      </c>
      <c r="M12" s="5" t="str">
        <f aca="false">IF(K12="no cation","",IF(L12="","non-candidate",""))</f>
        <v/>
      </c>
      <c r="N12" s="5" t="str">
        <f aca="false">IF(M12="","",IF(B12&gt;0,U12,CONCATENATE("[",IF(M12="","",CONCATENATE("Al",IF(C12+(D12*(1+(C12*3)))&gt;1,VALUE(C12+(D12*(1+(C12*3)))),""),CONCATENATE(IF((E12*(1+(C12*3)))+(C12*H12)&gt;0," O",""),IF((E12*(1+(C12*3)))+(C12*H12)&gt;1,VALUE((E12*(1+(C12*3)))+(C12*H12)),"")),IF(F12=0,"",CONCATENATE("(OH)",IF((F12*(1+(C12*3)))+(C12*(4-H12))&gt;1,VALUE((F12*(1+(C12*3)))+(C12*(4-H12))),""))),IF(G12=0,"",CONCATENATE("(OH2)",IF(G12&gt;1,VALUE(G12),""))))),"]",IF(M12="","",IF(J12&gt;1,(CONCATENATE(VALUE(J12),"+")),"+")))))</f>
        <v/>
      </c>
      <c r="O12" s="5" t="str">
        <f aca="false">IF(B12&gt;0,"",IF(C12=0,CONCATENATE("[",CONCATENATE("Al",IF(D12&gt;1,VALUE(D12),""),IF(E12=0,"",CONCATENATE(" O",IF(E12&gt;1,VALUE(E12),""))),IF(F12=0,"",CONCATENATE("(OH)",IF(F12&gt;1,VALUE(F12),""))),IF(G12=0,"",CONCATENATE("(OH2)",IF(G12&gt;1,VALUE(G12),"")))),"]",IF(J12&gt;1,(CONCATENATE(VALUE(J12),"+")),"+")),CONCATENATE("[",S12,IF(P12&gt;1,VALUE(P12),""),IF((D12*3)&gt;((E12*2)+F12),"+","")," ]",VALUE(4)," ",T12,IF(H12&gt;0,VALUE(H12+1),""),"-"," ")))</f>
        <v>[Al6(OH)3(OH2)11]15+</v>
      </c>
      <c r="P12" s="5" t="str">
        <f aca="false">IF(C12&lt;1,"",(IF((3*D12)-(2*E12)-F12&gt;0, (3*D12)-(2*E12)-F12, 0)))</f>
        <v/>
      </c>
      <c r="Q12" s="5" t="str">
        <f aca="false">IF(C12&lt;1,"",(27*D12)+(16*(E12+F12+G12))+(F12+(G12*2)))</f>
        <v/>
      </c>
      <c r="R12" s="5" t="str">
        <f aca="false">IF(C12&lt;1,"",27+(16*(H12+(4-H12)))+(4-H12))</f>
        <v/>
      </c>
      <c r="S12" s="5" t="str">
        <f aca="false">CONCATENATE("[",CONCATENATE("Al",IF(D12&gt;1,VALUE(D12),""),IF(E12=0,"",CONCATENATE(" O",IF(E12&gt;1,VALUE(E12),""))),IF(F12=0,"",CONCATENATE("(OH)",IF(F12&gt;1,VALUE(F12),""))),IF(G12=0,"",CONCATENATE("(OH2)",IF(G12&gt;1,VALUE(G12),"")))),"]")</f>
        <v>[Al6(OH)3(OH2)11]</v>
      </c>
      <c r="T12" s="5" t="str">
        <f aca="false">CONCATENATE("[",CONCATENATE("Al",IF(H12=0,"",CONCATENATE("O",IF(H12&gt;1,VALUE(H12),""))),CONCATENATE(IF((4-H12)&gt;0,"(OH)",""),IF((4-H12)&gt;1,VALUE(4-H12),""))),"]")</f>
        <v>[Al(OH)4]</v>
      </c>
      <c r="U12" s="5" t="str">
        <f aca="false">IF(B12&gt;0,IF(M12="","",CONCATENATE("[",IF(M12="","",CONCATENATE("Al",IF(D12&gt;1,VALUE(D12),""),IF(E12=0,"",CONCATENATE(" O",IF(E12&gt;1,VALUE(E12),""))),IF(F12=0,"",CONCATENATE("(OH)",IF(F12&gt;1,VALUE(F12),""))),IF(G12=0,"",CONCATENATE("(OH2)",IF(G12&gt;1,VALUE(G12),""))))),"]",IF(M12="","",IF(J12&gt;1,(CONCATENATE(VALUE(J12),"+")),"+")))),"")</f>
        <v/>
      </c>
    </row>
    <row r="13" s="4" customFormat="true" ht="14.05" hidden="false" customHeight="false" outlineLevel="0" collapsed="false">
      <c r="A13" s="5" t="n">
        <v>4</v>
      </c>
      <c r="B13" s="5" t="n">
        <v>0</v>
      </c>
      <c r="C13" s="5" t="n">
        <v>0</v>
      </c>
      <c r="D13" s="5" t="n">
        <v>3</v>
      </c>
      <c r="E13" s="5" t="n">
        <v>0</v>
      </c>
      <c r="F13" s="5" t="n">
        <v>1</v>
      </c>
      <c r="G13" s="5" t="n">
        <v>7</v>
      </c>
      <c r="H13" s="5" t="n">
        <v>0</v>
      </c>
      <c r="I13" s="5" t="n">
        <v>224</v>
      </c>
      <c r="J13" s="5" t="n">
        <v>8</v>
      </c>
      <c r="K13" s="6" t="n">
        <v>28</v>
      </c>
      <c r="L13" s="7" t="n">
        <v>28</v>
      </c>
      <c r="M13" s="5" t="str">
        <f aca="false">IF(K13="no cation","",IF(L13="","non-candidate",""))</f>
        <v/>
      </c>
      <c r="N13" s="5" t="str">
        <f aca="false">IF(M13="","",IF(B13&gt;0,U13,CONCATENATE("[",IF(M13="","",CONCATENATE("Al",IF(C13+(D13*(1+(C13*3)))&gt;1,VALUE(C13+(D13*(1+(C13*3)))),""),CONCATENATE(IF((E13*(1+(C13*3)))+(C13*H13)&gt;0," O",""),IF((E13*(1+(C13*3)))+(C13*H13)&gt;1,VALUE((E13*(1+(C13*3)))+(C13*H13)),"")),IF(F13=0,"",CONCATENATE("(OH)",IF((F13*(1+(C13*3)))+(C13*(4-H13))&gt;1,VALUE((F13*(1+(C13*3)))+(C13*(4-H13))),""))),IF(G13=0,"",CONCATENATE("(OH2)",IF(G13&gt;1,VALUE(G13),""))))),"]",IF(M13="","",IF(J13&gt;1,(CONCATENATE(VALUE(J13),"+")),"+")))))</f>
        <v/>
      </c>
      <c r="O13" s="5" t="str">
        <f aca="false">IF(B13&gt;0,"",IF(C13=0,CONCATENATE("[",CONCATENATE("Al",IF(D13&gt;1,VALUE(D13),""),IF(E13=0,"",CONCATENATE(" O",IF(E13&gt;1,VALUE(E13),""))),IF(F13=0,"",CONCATENATE("(OH)",IF(F13&gt;1,VALUE(F13),""))),IF(G13=0,"",CONCATENATE("(OH2)",IF(G13&gt;1,VALUE(G13),"")))),"]",IF(J13&gt;1,(CONCATENATE(VALUE(J13),"+")),"+")),CONCATENATE("[",S13,IF(P13&gt;1,VALUE(P13),""),IF((D13*3)&gt;((E13*2)+F13),"+","")," ]",VALUE(4)," ",T13,IF(H13&gt;0,VALUE(H13+1),""),"-"," ")))</f>
        <v>[Al3(OH)(OH2)7]8+</v>
      </c>
      <c r="P13" s="5" t="str">
        <f aca="false">IF(C13&lt;1,"",(IF((3*D13)-(2*E13)-F13&gt;0, (3*D13)-(2*E13)-F13, 0)))</f>
        <v/>
      </c>
      <c r="Q13" s="5" t="str">
        <f aca="false">IF(C13&lt;1,"",(27*D13)+(16*(E13+F13+G13))+(F13+(G13*2)))</f>
        <v/>
      </c>
      <c r="R13" s="5" t="str">
        <f aca="false">IF(C13&lt;1,"",27+(16*(H13+(4-H13)))+(4-H13))</f>
        <v/>
      </c>
      <c r="S13" s="5" t="str">
        <f aca="false">CONCATENATE("[",CONCATENATE("Al",IF(D13&gt;1,VALUE(D13),""),IF(E13=0,"",CONCATENATE(" O",IF(E13&gt;1,VALUE(E13),""))),IF(F13=0,"",CONCATENATE("(OH)",IF(F13&gt;1,VALUE(F13),""))),IF(G13=0,"",CONCATENATE("(OH2)",IF(G13&gt;1,VALUE(G13),"")))),"]")</f>
        <v>[Al3(OH)(OH2)7]</v>
      </c>
      <c r="T13" s="5" t="str">
        <f aca="false">CONCATENATE("[",CONCATENATE("Al",IF(H13=0,"",CONCATENATE("O",IF(H13&gt;1,VALUE(H13),""))),CONCATENATE(IF((4-H13)&gt;0,"(OH)",""),IF((4-H13)&gt;1,VALUE(4-H13),""))),"]")</f>
        <v>[Al(OH)4]</v>
      </c>
      <c r="U13" s="5" t="str">
        <f aca="false">IF(B13&gt;0,IF(M13="","",CONCATENATE("[",IF(M13="","",CONCATENATE("Al",IF(D13&gt;1,VALUE(D13),""),IF(E13=0,"",CONCATENATE(" O",IF(E13&gt;1,VALUE(E13),""))),IF(F13=0,"",CONCATENATE("(OH)",IF(F13&gt;1,VALUE(F13),""))),IF(G13=0,"",CONCATENATE("(OH2)",IF(G13&gt;1,VALUE(G13),""))))),"]",IF(M13="","",IF(J13&gt;1,(CONCATENATE(VALUE(J13),"+")),"+")))),"")</f>
        <v/>
      </c>
    </row>
    <row r="14" s="4" customFormat="true" ht="14.05" hidden="false" customHeight="false" outlineLevel="0" collapsed="false">
      <c r="A14" s="5" t="n">
        <v>4</v>
      </c>
      <c r="B14" s="5" t="n">
        <v>0</v>
      </c>
      <c r="C14" s="5" t="n">
        <v>0</v>
      </c>
      <c r="D14" s="5" t="n">
        <v>4</v>
      </c>
      <c r="E14" s="5" t="n">
        <v>0</v>
      </c>
      <c r="F14" s="5" t="n">
        <v>2</v>
      </c>
      <c r="G14" s="5" t="n">
        <v>8</v>
      </c>
      <c r="H14" s="5" t="n">
        <v>0</v>
      </c>
      <c r="I14" s="5" t="n">
        <v>286</v>
      </c>
      <c r="J14" s="5" t="n">
        <v>10</v>
      </c>
      <c r="K14" s="6" t="n">
        <v>28.6</v>
      </c>
      <c r="L14" s="7" t="n">
        <v>28.6</v>
      </c>
      <c r="M14" s="5" t="str">
        <f aca="false">IF(K14="no cation","",IF(L14="","non-candidate",""))</f>
        <v/>
      </c>
      <c r="N14" s="5" t="str">
        <f aca="false">IF(M14="","",IF(B14&gt;0,U14,CONCATENATE("[",IF(M14="","",CONCATENATE("Al",IF(C14+(D14*(1+(C14*3)))&gt;1,VALUE(C14+(D14*(1+(C14*3)))),""),CONCATENATE(IF((E14*(1+(C14*3)))+(C14*H14)&gt;0," O",""),IF((E14*(1+(C14*3)))+(C14*H14)&gt;1,VALUE((E14*(1+(C14*3)))+(C14*H14)),"")),IF(F14=0,"",CONCATENATE("(OH)",IF((F14*(1+(C14*3)))+(C14*(4-H14))&gt;1,VALUE((F14*(1+(C14*3)))+(C14*(4-H14))),""))),IF(G14=0,"",CONCATENATE("(OH2)",IF(G14&gt;1,VALUE(G14),""))))),"]",IF(M14="","",IF(J14&gt;1,(CONCATENATE(VALUE(J14),"+")),"+")))))</f>
        <v/>
      </c>
      <c r="O14" s="5" t="str">
        <f aca="false">IF(B14&gt;0,"",IF(C14=0,CONCATENATE("[",CONCATENATE("Al",IF(D14&gt;1,VALUE(D14),""),IF(E14=0,"",CONCATENATE(" O",IF(E14&gt;1,VALUE(E14),""))),IF(F14=0,"",CONCATENATE("(OH)",IF(F14&gt;1,VALUE(F14),""))),IF(G14=0,"",CONCATENATE("(OH2)",IF(G14&gt;1,VALUE(G14),"")))),"]",IF(J14&gt;1,(CONCATENATE(VALUE(J14),"+")),"+")),CONCATENATE("[",S14,IF(P14&gt;1,VALUE(P14),""),IF((D14*3)&gt;((E14*2)+F14),"+","")," ]",VALUE(4)," ",T14,IF(H14&gt;0,VALUE(H14+1),""),"-"," ")))</f>
        <v>[Al4(OH)2(OH2)8]10+</v>
      </c>
      <c r="P14" s="5" t="str">
        <f aca="false">IF(C14&lt;1,"",(IF((3*D14)-(2*E14)-F14&gt;0, (3*D14)-(2*E14)-F14, 0)))</f>
        <v/>
      </c>
      <c r="Q14" s="5" t="str">
        <f aca="false">IF(C14&lt;1,"",(27*D14)+(16*(E14+F14+G14))+(F14+(G14*2)))</f>
        <v/>
      </c>
      <c r="R14" s="5" t="str">
        <f aca="false">IF(C14&lt;1,"",27+(16*(H14+(4-H14)))+(4-H14))</f>
        <v/>
      </c>
      <c r="S14" s="5" t="str">
        <f aca="false">CONCATENATE("[",CONCATENATE("Al",IF(D14&gt;1,VALUE(D14),""),IF(E14=0,"",CONCATENATE(" O",IF(E14&gt;1,VALUE(E14),""))),IF(F14=0,"",CONCATENATE("(OH)",IF(F14&gt;1,VALUE(F14),""))),IF(G14=0,"",CONCATENATE("(OH2)",IF(G14&gt;1,VALUE(G14),"")))),"]")</f>
        <v>[Al4(OH)2(OH2)8]</v>
      </c>
      <c r="T14" s="5" t="str">
        <f aca="false">CONCATENATE("[",CONCATENATE("Al",IF(H14=0,"",CONCATENATE("O",IF(H14&gt;1,VALUE(H14),""))),CONCATENATE(IF((4-H14)&gt;0,"(OH)",""),IF((4-H14)&gt;1,VALUE(4-H14),""))),"]")</f>
        <v>[Al(OH)4]</v>
      </c>
      <c r="U14" s="5" t="str">
        <f aca="false">IF(B14&gt;0,IF(M14="","",CONCATENATE("[",IF(M14="","",CONCATENATE("Al",IF(D14&gt;1,VALUE(D14),""),IF(E14=0,"",CONCATENATE(" O",IF(E14&gt;1,VALUE(E14),""))),IF(F14=0,"",CONCATENATE("(OH)",IF(F14&gt;1,VALUE(F14),""))),IF(G14=0,"",CONCATENATE("(OH2)",IF(G14&gt;1,VALUE(G14),""))))),"]",IF(M14="","",IF(J14&gt;1,(CONCATENATE(VALUE(J14),"+")),"+")))),"")</f>
        <v/>
      </c>
    </row>
    <row r="15" s="4" customFormat="true" ht="14.05" hidden="false" customHeight="false" outlineLevel="0" collapsed="false">
      <c r="A15" s="5" t="n">
        <v>4</v>
      </c>
      <c r="B15" s="5" t="n">
        <v>0</v>
      </c>
      <c r="C15" s="5" t="n">
        <v>0</v>
      </c>
      <c r="D15" s="5" t="n">
        <v>5</v>
      </c>
      <c r="E15" s="5" t="n">
        <v>0</v>
      </c>
      <c r="F15" s="5" t="n">
        <v>3</v>
      </c>
      <c r="G15" s="5" t="n">
        <v>9</v>
      </c>
      <c r="H15" s="5" t="n">
        <v>0</v>
      </c>
      <c r="I15" s="5" t="n">
        <v>348</v>
      </c>
      <c r="J15" s="5" t="n">
        <v>12</v>
      </c>
      <c r="K15" s="6" t="n">
        <v>29</v>
      </c>
      <c r="L15" s="7" t="n">
        <v>29</v>
      </c>
      <c r="M15" s="5" t="str">
        <f aca="false">IF(K15="no cation","",IF(L15="","non-candidate",""))</f>
        <v/>
      </c>
      <c r="N15" s="5" t="str">
        <f aca="false">IF(M15="","",IF(B15&gt;0,U15,CONCATENATE("[",IF(M15="","",CONCATENATE("Al",IF(C15+(D15*(1+(C15*3)))&gt;1,VALUE(C15+(D15*(1+(C15*3)))),""),CONCATENATE(IF((E15*(1+(C15*3)))+(C15*H15)&gt;0," O",""),IF((E15*(1+(C15*3)))+(C15*H15)&gt;1,VALUE((E15*(1+(C15*3)))+(C15*H15)),"")),IF(F15=0,"",CONCATENATE("(OH)",IF((F15*(1+(C15*3)))+(C15*(4-H15))&gt;1,VALUE((F15*(1+(C15*3)))+(C15*(4-H15))),""))),IF(G15=0,"",CONCATENATE("(OH2)",IF(G15&gt;1,VALUE(G15),""))))),"]",IF(M15="","",IF(J15&gt;1,(CONCATENATE(VALUE(J15),"+")),"+")))))</f>
        <v/>
      </c>
      <c r="O15" s="5" t="str">
        <f aca="false">IF(B15&gt;0,"",IF(C15=0,CONCATENATE("[",CONCATENATE("Al",IF(D15&gt;1,VALUE(D15),""),IF(E15=0,"",CONCATENATE(" O",IF(E15&gt;1,VALUE(E15),""))),IF(F15=0,"",CONCATENATE("(OH)",IF(F15&gt;1,VALUE(F15),""))),IF(G15=0,"",CONCATENATE("(OH2)",IF(G15&gt;1,VALUE(G15),"")))),"]",IF(J15&gt;1,(CONCATENATE(VALUE(J15),"+")),"+")),CONCATENATE("[",S15,IF(P15&gt;1,VALUE(P15),""),IF((D15*3)&gt;((E15*2)+F15),"+","")," ]",VALUE(4)," ",T15,IF(H15&gt;0,VALUE(H15+1),""),"-"," ")))</f>
        <v>[Al5(OH)3(OH2)9]12+</v>
      </c>
      <c r="P15" s="5" t="str">
        <f aca="false">IF(C15&lt;1,"",(IF((3*D15)-(2*E15)-F15&gt;0, (3*D15)-(2*E15)-F15, 0)))</f>
        <v/>
      </c>
      <c r="Q15" s="5" t="str">
        <f aca="false">IF(C15&lt;1,"",(27*D15)+(16*(E15+F15+G15))+(F15+(G15*2)))</f>
        <v/>
      </c>
      <c r="R15" s="5" t="str">
        <f aca="false">IF(C15&lt;1,"",27+(16*(H15+(4-H15)))+(4-H15))</f>
        <v/>
      </c>
      <c r="S15" s="5" t="str">
        <f aca="false">CONCATENATE("[",CONCATENATE("Al",IF(D15&gt;1,VALUE(D15),""),IF(E15=0,"",CONCATENATE(" O",IF(E15&gt;1,VALUE(E15),""))),IF(F15=0,"",CONCATENATE("(OH)",IF(F15&gt;1,VALUE(F15),""))),IF(G15=0,"",CONCATENATE("(OH2)",IF(G15&gt;1,VALUE(G15),"")))),"]")</f>
        <v>[Al5(OH)3(OH2)9]</v>
      </c>
      <c r="T15" s="5" t="str">
        <f aca="false">CONCATENATE("[",CONCATENATE("Al",IF(H15=0,"",CONCATENATE("O",IF(H15&gt;1,VALUE(H15),""))),CONCATENATE(IF((4-H15)&gt;0,"(OH)",""),IF((4-H15)&gt;1,VALUE(4-H15),""))),"]")</f>
        <v>[Al(OH)4]</v>
      </c>
      <c r="U15" s="5" t="str">
        <f aca="false">IF(B15&gt;0,IF(M15="","",CONCATENATE("[",IF(M15="","",CONCATENATE("Al",IF(D15&gt;1,VALUE(D15),""),IF(E15=0,"",CONCATENATE(" O",IF(E15&gt;1,VALUE(E15),""))),IF(F15=0,"",CONCATENATE("(OH)",IF(F15&gt;1,VALUE(F15),""))),IF(G15=0,"",CONCATENATE("(OH2)",IF(G15&gt;1,VALUE(G15),""))))),"]",IF(M15="","",IF(J15&gt;1,(CONCATENATE(VALUE(J15),"+")),"+")))),"")</f>
        <v/>
      </c>
    </row>
    <row r="16" s="4" customFormat="true" ht="14.05" hidden="false" customHeight="false" outlineLevel="0" collapsed="false">
      <c r="A16" s="5" t="n">
        <v>4</v>
      </c>
      <c r="B16" s="5" t="n">
        <v>0</v>
      </c>
      <c r="C16" s="5" t="n">
        <v>0</v>
      </c>
      <c r="D16" s="5" t="n">
        <v>6</v>
      </c>
      <c r="E16" s="5" t="n">
        <v>0</v>
      </c>
      <c r="F16" s="5" t="n">
        <v>4</v>
      </c>
      <c r="G16" s="5" t="n">
        <v>10</v>
      </c>
      <c r="H16" s="5" t="n">
        <v>0</v>
      </c>
      <c r="I16" s="5" t="n">
        <v>410</v>
      </c>
      <c r="J16" s="5" t="n">
        <v>14</v>
      </c>
      <c r="K16" s="6" t="n">
        <v>29.2857142857143</v>
      </c>
      <c r="L16" s="7" t="n">
        <v>29.2857142857143</v>
      </c>
      <c r="M16" s="5" t="str">
        <f aca="false">IF(K16="no cation","",IF(L16="","non-candidate",""))</f>
        <v/>
      </c>
      <c r="N16" s="5" t="str">
        <f aca="false">IF(M16="","",IF(B16&gt;0,U16,CONCATENATE("[",IF(M16="","",CONCATENATE("Al",IF(C16+(D16*(1+(C16*3)))&gt;1,VALUE(C16+(D16*(1+(C16*3)))),""),CONCATENATE(IF((E16*(1+(C16*3)))+(C16*H16)&gt;0," O",""),IF((E16*(1+(C16*3)))+(C16*H16)&gt;1,VALUE((E16*(1+(C16*3)))+(C16*H16)),"")),IF(F16=0,"",CONCATENATE("(OH)",IF((F16*(1+(C16*3)))+(C16*(4-H16))&gt;1,VALUE((F16*(1+(C16*3)))+(C16*(4-H16))),""))),IF(G16=0,"",CONCATENATE("(OH2)",IF(G16&gt;1,VALUE(G16),""))))),"]",IF(M16="","",IF(J16&gt;1,(CONCATENATE(VALUE(J16),"+")),"+")))))</f>
        <v/>
      </c>
      <c r="O16" s="5" t="str">
        <f aca="false">IF(B16&gt;0,"",IF(C16=0,CONCATENATE("[",CONCATENATE("Al",IF(D16&gt;1,VALUE(D16),""),IF(E16=0,"",CONCATENATE(" O",IF(E16&gt;1,VALUE(E16),""))),IF(F16=0,"",CONCATENATE("(OH)",IF(F16&gt;1,VALUE(F16),""))),IF(G16=0,"",CONCATENATE("(OH2)",IF(G16&gt;1,VALUE(G16),"")))),"]",IF(J16&gt;1,(CONCATENATE(VALUE(J16),"+")),"+")),CONCATENATE("[",S16,IF(P16&gt;1,VALUE(P16),""),IF((D16*3)&gt;((E16*2)+F16),"+","")," ]",VALUE(4)," ",T16,IF(H16&gt;0,VALUE(H16+1),""),"-"," ")))</f>
        <v>[Al6(OH)4(OH2)10]14+</v>
      </c>
      <c r="P16" s="5" t="str">
        <f aca="false">IF(C16&lt;1,"",(IF((3*D16)-(2*E16)-F16&gt;0, (3*D16)-(2*E16)-F16, 0)))</f>
        <v/>
      </c>
      <c r="Q16" s="5" t="str">
        <f aca="false">IF(C16&lt;1,"",(27*D16)+(16*(E16+F16+G16))+(F16+(G16*2)))</f>
        <v/>
      </c>
      <c r="R16" s="5" t="str">
        <f aca="false">IF(C16&lt;1,"",27+(16*(H16+(4-H16)))+(4-H16))</f>
        <v/>
      </c>
      <c r="S16" s="5" t="str">
        <f aca="false">CONCATENATE("[",CONCATENATE("Al",IF(D16&gt;1,VALUE(D16),""),IF(E16=0,"",CONCATENATE(" O",IF(E16&gt;1,VALUE(E16),""))),IF(F16=0,"",CONCATENATE("(OH)",IF(F16&gt;1,VALUE(F16),""))),IF(G16=0,"",CONCATENATE("(OH2)",IF(G16&gt;1,VALUE(G16),"")))),"]")</f>
        <v>[Al6(OH)4(OH2)10]</v>
      </c>
      <c r="T16" s="5" t="str">
        <f aca="false">CONCATENATE("[",CONCATENATE("Al",IF(H16=0,"",CONCATENATE("O",IF(H16&gt;1,VALUE(H16),""))),CONCATENATE(IF((4-H16)&gt;0,"(OH)",""),IF((4-H16)&gt;1,VALUE(4-H16),""))),"]")</f>
        <v>[Al(OH)4]</v>
      </c>
      <c r="U16" s="5" t="str">
        <f aca="false">IF(B16&gt;0,IF(M16="","",CONCATENATE("[",IF(M16="","",CONCATENATE("Al",IF(D16&gt;1,VALUE(D16),""),IF(E16=0,"",CONCATENATE(" O",IF(E16&gt;1,VALUE(E16),""))),IF(F16=0,"",CONCATENATE("(OH)",IF(F16&gt;1,VALUE(F16),""))),IF(G16=0,"",CONCATENATE("(OH2)",IF(G16&gt;1,VALUE(G16),""))))),"]",IF(M16="","",IF(J16&gt;1,(CONCATENATE(VALUE(J16),"+")),"+")))),"")</f>
        <v/>
      </c>
    </row>
    <row r="17" s="4" customFormat="true" ht="14.05" hidden="false" customHeight="false" outlineLevel="0" collapsed="false">
      <c r="A17" s="5" t="n">
        <v>4</v>
      </c>
      <c r="B17" s="5" t="n">
        <v>0</v>
      </c>
      <c r="C17" s="5" t="n">
        <v>0</v>
      </c>
      <c r="D17" s="5" t="n">
        <v>6</v>
      </c>
      <c r="E17" s="5" t="n">
        <v>2</v>
      </c>
      <c r="F17" s="5" t="n">
        <v>0</v>
      </c>
      <c r="G17" s="5" t="n">
        <v>12</v>
      </c>
      <c r="H17" s="5" t="n">
        <v>0</v>
      </c>
      <c r="I17" s="5" t="n">
        <v>410</v>
      </c>
      <c r="J17" s="5" t="n">
        <v>14</v>
      </c>
      <c r="K17" s="6" t="n">
        <v>29.2857142857143</v>
      </c>
      <c r="L17" s="7" t="n">
        <v>29.2857142857143</v>
      </c>
      <c r="M17" s="5" t="str">
        <f aca="false">IF(K17="no cation","",IF(L17="","non-candidate",""))</f>
        <v/>
      </c>
      <c r="N17" s="5" t="str">
        <f aca="false">IF(M17="","",IF(B17&gt;0,U17,CONCATENATE("[",IF(M17="","",CONCATENATE("Al",IF(C17+(D17*(1+(C17*3)))&gt;1,VALUE(C17+(D17*(1+(C17*3)))),""),CONCATENATE(IF((E17*(1+(C17*3)))+(C17*H17)&gt;0," O",""),IF((E17*(1+(C17*3)))+(C17*H17)&gt;1,VALUE((E17*(1+(C17*3)))+(C17*H17)),"")),IF(F17=0,"",CONCATENATE("(OH)",IF((F17*(1+(C17*3)))+(C17*(4-H17))&gt;1,VALUE((F17*(1+(C17*3)))+(C17*(4-H17))),""))),IF(G17=0,"",CONCATENATE("(OH2)",IF(G17&gt;1,VALUE(G17),""))))),"]",IF(M17="","",IF(J17&gt;1,(CONCATENATE(VALUE(J17),"+")),"+")))))</f>
        <v/>
      </c>
      <c r="O17" s="5" t="str">
        <f aca="false">IF(B17&gt;0,"",IF(C17=0,CONCATENATE("[",CONCATENATE("Al",IF(D17&gt;1,VALUE(D17),""),IF(E17=0,"",CONCATENATE(" O",IF(E17&gt;1,VALUE(E17),""))),IF(F17=0,"",CONCATENATE("(OH)",IF(F17&gt;1,VALUE(F17),""))),IF(G17=0,"",CONCATENATE("(OH2)",IF(G17&gt;1,VALUE(G17),"")))),"]",IF(J17&gt;1,(CONCATENATE(VALUE(J17),"+")),"+")),CONCATENATE("[",S17,IF(P17&gt;1,VALUE(P17),""),IF((D17*3)&gt;((E17*2)+F17),"+","")," ]",VALUE(4)," ",T17,IF(H17&gt;0,VALUE(H17+1),""),"-"," ")))</f>
        <v>[Al6 O2(OH2)12]14+</v>
      </c>
      <c r="P17" s="5" t="str">
        <f aca="false">IF(C17&lt;1,"",(IF((3*D17)-(2*E17)-F17&gt;0, (3*D17)-(2*E17)-F17, 0)))</f>
        <v/>
      </c>
      <c r="Q17" s="5" t="str">
        <f aca="false">IF(C17&lt;1,"",(27*D17)+(16*(E17+F17+G17))+(F17+(G17*2)))</f>
        <v/>
      </c>
      <c r="R17" s="5" t="str">
        <f aca="false">IF(C17&lt;1,"",27+(16*(H17+(4-H17)))+(4-H17))</f>
        <v/>
      </c>
      <c r="S17" s="5" t="str">
        <f aca="false">CONCATENATE("[",CONCATENATE("Al",IF(D17&gt;1,VALUE(D17),""),IF(E17=0,"",CONCATENATE(" O",IF(E17&gt;1,VALUE(E17),""))),IF(F17=0,"",CONCATENATE("(OH)",IF(F17&gt;1,VALUE(F17),""))),IF(G17=0,"",CONCATENATE("(OH2)",IF(G17&gt;1,VALUE(G17),"")))),"]")</f>
        <v>[Al6 O2(OH2)12]</v>
      </c>
      <c r="T17" s="5" t="str">
        <f aca="false">CONCATENATE("[",CONCATENATE("Al",IF(H17=0,"",CONCATENATE("O",IF(H17&gt;1,VALUE(H17),""))),CONCATENATE(IF((4-H17)&gt;0,"(OH)",""),IF((4-H17)&gt;1,VALUE(4-H17),""))),"]")</f>
        <v>[Al(OH)4]</v>
      </c>
      <c r="U17" s="5" t="str">
        <f aca="false">IF(B17&gt;0,IF(M17="","",CONCATENATE("[",IF(M17="","",CONCATENATE("Al",IF(D17&gt;1,VALUE(D17),""),IF(E17=0,"",CONCATENATE(" O",IF(E17&gt;1,VALUE(E17),""))),IF(F17=0,"",CONCATENATE("(OH)",IF(F17&gt;1,VALUE(F17),""))),IF(G17=0,"",CONCATENATE("(OH2)",IF(G17&gt;1,VALUE(G17),""))))),"]",IF(M17="","",IF(J17&gt;1,(CONCATENATE(VALUE(J17),"+")),"+")))),"")</f>
        <v/>
      </c>
    </row>
    <row r="18" s="4" customFormat="true" ht="14.05" hidden="false" customHeight="false" outlineLevel="0" collapsed="false">
      <c r="A18" s="5" t="n">
        <v>4</v>
      </c>
      <c r="B18" s="5" t="n">
        <v>0</v>
      </c>
      <c r="C18" s="5" t="n">
        <v>0</v>
      </c>
      <c r="D18" s="3" t="n">
        <v>6</v>
      </c>
      <c r="E18" s="3" t="n">
        <v>0</v>
      </c>
      <c r="F18" s="5" t="n">
        <v>5</v>
      </c>
      <c r="G18" s="5" t="n">
        <v>9</v>
      </c>
      <c r="H18" s="5" t="n">
        <v>0</v>
      </c>
      <c r="I18" s="5" t="n">
        <v>409</v>
      </c>
      <c r="J18" s="5" t="n">
        <v>13</v>
      </c>
      <c r="K18" s="6" t="n">
        <v>31.4615384615385</v>
      </c>
      <c r="L18" s="7" t="n">
        <v>31.4615384615385</v>
      </c>
      <c r="M18" s="5" t="str">
        <f aca="false">IF(K18="no cation","",IF(L18="","non-candidate",""))</f>
        <v/>
      </c>
      <c r="N18" s="5" t="str">
        <f aca="false">IF(M18="","",IF(B18&gt;0,U18,CONCATENATE("[",IF(M18="","",CONCATENATE("Al",IF(C18+(D18*(1+(C18*3)))&gt;1,VALUE(C18+(D18*(1+(C18*3)))),""),CONCATENATE(IF((E18*(1+(C18*3)))+(C18*H18)&gt;0," O",""),IF((E18*(1+(C18*3)))+(C18*H18)&gt;1,VALUE((E18*(1+(C18*3)))+(C18*H18)),"")),IF(F18=0,"",CONCATENATE("(OH)",IF((F18*(1+(C18*3)))+(C18*(4-H18))&gt;1,VALUE((F18*(1+(C18*3)))+(C18*(4-H18))),""))),IF(G18=0,"",CONCATENATE("(OH2)",IF(G18&gt;1,VALUE(G18),""))))),"]",IF(M18="","",IF(J18&gt;1,(CONCATENATE(VALUE(J18),"+")),"+")))))</f>
        <v/>
      </c>
      <c r="O18" s="5" t="str">
        <f aca="false">IF(B18&gt;0,"",IF(C18=0,CONCATENATE("[",CONCATENATE("Al",IF(D18&gt;1,VALUE(D18),""),IF(E18=0,"",CONCATENATE(" O",IF(E18&gt;1,VALUE(E18),""))),IF(F18=0,"",CONCATENATE("(OH)",IF(F18&gt;1,VALUE(F18),""))),IF(G18=0,"",CONCATENATE("(OH2)",IF(G18&gt;1,VALUE(G18),"")))),"]",IF(J18&gt;1,(CONCATENATE(VALUE(J18),"+")),"+")),CONCATENATE("[",S18,IF(P18&gt;1,VALUE(P18),""),IF((D18*3)&gt;((E18*2)+F18),"+","")," ]",VALUE(4)," ",T18,IF(H18&gt;0,VALUE(H18+1),""),"-"," ")))</f>
        <v>[Al6(OH)5(OH2)9]13+</v>
      </c>
      <c r="P18" s="5" t="str">
        <f aca="false">IF(C18&lt;1,"",(IF((3*D18)-(2*E18)-F18&gt;0, (3*D18)-(2*E18)-F18, 0)))</f>
        <v/>
      </c>
      <c r="Q18" s="5" t="str">
        <f aca="false">IF(C18&lt;1,"",(27*D18)+(16*(E18+F18+G18))+(F18+(G18*2)))</f>
        <v/>
      </c>
      <c r="R18" s="5" t="str">
        <f aca="false">IF(C18&lt;1,"",27+(16*(H18+(4-H18)))+(4-H18))</f>
        <v/>
      </c>
      <c r="S18" s="5" t="str">
        <f aca="false">CONCATENATE("[",CONCATENATE("Al",IF(D18&gt;1,VALUE(D18),""),IF(E18=0,"",CONCATENATE(" O",IF(E18&gt;1,VALUE(E18),""))),IF(F18=0,"",CONCATENATE("(OH)",IF(F18&gt;1,VALUE(F18),""))),IF(G18=0,"",CONCATENATE("(OH2)",IF(G18&gt;1,VALUE(G18),"")))),"]")</f>
        <v>[Al6(OH)5(OH2)9]</v>
      </c>
      <c r="T18" s="5" t="str">
        <f aca="false">CONCATENATE("[",CONCATENATE("Al",IF(H18=0,"",CONCATENATE("O",IF(H18&gt;1,VALUE(H18),""))),CONCATENATE(IF((4-H18)&gt;0,"(OH)",""),IF((4-H18)&gt;1,VALUE(4-H18),""))),"]")</f>
        <v>[Al(OH)4]</v>
      </c>
      <c r="U18" s="5" t="str">
        <f aca="false">IF(B18&gt;0,IF(M18="","",CONCATENATE("[",IF(M18="","",CONCATENATE("Al",IF(D18&gt;1,VALUE(D18),""),IF(E18=0,"",CONCATENATE(" O",IF(E18&gt;1,VALUE(E18),""))),IF(F18=0,"",CONCATENATE("(OH)",IF(F18&gt;1,VALUE(F18),""))),IF(G18=0,"",CONCATENATE("(OH2)",IF(G18&gt;1,VALUE(G18),""))))),"]",IF(M18="","",IF(J18&gt;1,(CONCATENATE(VALUE(J18),"+")),"+")))),"")</f>
        <v/>
      </c>
    </row>
    <row r="19" s="4" customFormat="true" ht="14.05" hidden="false" customHeight="false" outlineLevel="0" collapsed="false">
      <c r="A19" s="3" t="n">
        <v>4</v>
      </c>
      <c r="B19" s="5" t="n">
        <v>0</v>
      </c>
      <c r="C19" s="3" t="n">
        <v>0</v>
      </c>
      <c r="D19" s="3" t="n">
        <v>6</v>
      </c>
      <c r="E19" s="3" t="n">
        <v>2</v>
      </c>
      <c r="F19" s="5" t="n">
        <v>1</v>
      </c>
      <c r="G19" s="5" t="n">
        <v>11</v>
      </c>
      <c r="H19" s="3" t="n">
        <v>0</v>
      </c>
      <c r="I19" s="5" t="n">
        <v>409</v>
      </c>
      <c r="J19" s="5" t="n">
        <v>13</v>
      </c>
      <c r="K19" s="6" t="n">
        <v>31.4615384615385</v>
      </c>
      <c r="L19" s="7" t="n">
        <v>31.4615384615385</v>
      </c>
      <c r="M19" s="5" t="str">
        <f aca="false">IF(K19="no cation","",IF(L19="","non-candidate",""))</f>
        <v/>
      </c>
      <c r="N19" s="5" t="str">
        <f aca="false">IF(M19="","",IF(B19&gt;0,U19,CONCATENATE("[",IF(M19="","",CONCATENATE("Al",IF(C19+(D19*(1+(C19*3)))&gt;1,VALUE(C19+(D19*(1+(C19*3)))),""),CONCATENATE(IF((E19*(1+(C19*3)))+(C19*H19)&gt;0," O",""),IF((E19*(1+(C19*3)))+(C19*H19)&gt;1,VALUE((E19*(1+(C19*3)))+(C19*H19)),"")),IF(F19=0,"",CONCATENATE("(OH)",IF((F19*(1+(C19*3)))+(C19*(4-H19))&gt;1,VALUE((F19*(1+(C19*3)))+(C19*(4-H19))),""))),IF(G19=0,"",CONCATENATE("(OH2)",IF(G19&gt;1,VALUE(G19),""))))),"]",IF(M19="","",IF(J19&gt;1,(CONCATENATE(VALUE(J19),"+")),"+")))))</f>
        <v/>
      </c>
      <c r="O19" s="5" t="str">
        <f aca="false">IF(B19&gt;0,"",IF(C19=0,CONCATENATE("[",CONCATENATE("Al",IF(D19&gt;1,VALUE(D19),""),IF(E19=0,"",CONCATENATE(" O",IF(E19&gt;1,VALUE(E19),""))),IF(F19=0,"",CONCATENATE("(OH)",IF(F19&gt;1,VALUE(F19),""))),IF(G19=0,"",CONCATENATE("(OH2)",IF(G19&gt;1,VALUE(G19),"")))),"]",IF(J19&gt;1,(CONCATENATE(VALUE(J19),"+")),"+")),CONCATENATE("[",S19,IF(P19&gt;1,VALUE(P19),""),IF((D19*3)&gt;((E19*2)+F19),"+","")," ]",VALUE(4)," ",T19,IF(H19&gt;0,VALUE(H19+1),""),"-"," ")))</f>
        <v>[Al6 O2(OH)(OH2)11]13+</v>
      </c>
      <c r="P19" s="5" t="str">
        <f aca="false">IF(C19&lt;1,"",(IF((3*D19)-(2*E19)-F19&gt;0, (3*D19)-(2*E19)-F19, 0)))</f>
        <v/>
      </c>
      <c r="Q19" s="5" t="str">
        <f aca="false">IF(C19&lt;1,"",(27*D19)+(16*(E19+F19+G19))+(F19+(G19*2)))</f>
        <v/>
      </c>
      <c r="R19" s="5" t="str">
        <f aca="false">IF(C19&lt;1,"",27+(16*(H19+(4-H19)))+(4-H19))</f>
        <v/>
      </c>
      <c r="S19" s="5" t="str">
        <f aca="false">CONCATENATE("[",CONCATENATE("Al",IF(D19&gt;1,VALUE(D19),""),IF(E19=0,"",CONCATENATE(" O",IF(E19&gt;1,VALUE(E19),""))),IF(F19=0,"",CONCATENATE("(OH)",IF(F19&gt;1,VALUE(F19),""))),IF(G19=0,"",CONCATENATE("(OH2)",IF(G19&gt;1,VALUE(G19),"")))),"]")</f>
        <v>[Al6 O2(OH)(OH2)11]</v>
      </c>
      <c r="T19" s="5" t="str">
        <f aca="false">CONCATENATE("[",CONCATENATE("Al",IF(H19=0,"",CONCATENATE("O",IF(H19&gt;1,VALUE(H19),""))),CONCATENATE(IF((4-H19)&gt;0,"(OH)",""),IF((4-H19)&gt;1,VALUE(4-H19),""))),"]")</f>
        <v>[Al(OH)4]</v>
      </c>
      <c r="U19" s="5" t="str">
        <f aca="false">IF(B19&gt;0,IF(M19="","",CONCATENATE("[",IF(M19="","",CONCATENATE("Al",IF(D19&gt;1,VALUE(D19),""),IF(E19=0,"",CONCATENATE(" O",IF(E19&gt;1,VALUE(E19),""))),IF(F19=0,"",CONCATENATE("(OH)",IF(F19&gt;1,VALUE(F19),""))),IF(G19=0,"",CONCATENATE("(OH2)",IF(G19&gt;1,VALUE(G19),""))))),"]",IF(M19="","",IF(J19&gt;1,(CONCATENATE(VALUE(J19),"+")),"+")))),"")</f>
        <v/>
      </c>
    </row>
    <row r="20" s="4" customFormat="true" ht="14.05" hidden="false" customHeight="false" outlineLevel="0" collapsed="false">
      <c r="A20" s="3" t="n">
        <v>4</v>
      </c>
      <c r="B20" s="5" t="n">
        <v>0</v>
      </c>
      <c r="C20" s="3" t="n">
        <v>0</v>
      </c>
      <c r="D20" s="3" t="n">
        <v>5</v>
      </c>
      <c r="E20" s="3" t="n">
        <v>0</v>
      </c>
      <c r="F20" s="5" t="n">
        <v>4</v>
      </c>
      <c r="G20" s="5" t="n">
        <v>8</v>
      </c>
      <c r="H20" s="3" t="n">
        <v>0</v>
      </c>
      <c r="I20" s="5" t="n">
        <v>347</v>
      </c>
      <c r="J20" s="5" t="n">
        <v>11</v>
      </c>
      <c r="K20" s="6" t="n">
        <v>31.5454545454545</v>
      </c>
      <c r="L20" s="7" t="n">
        <v>31.5454545454545</v>
      </c>
      <c r="M20" s="5" t="str">
        <f aca="false">IF(K20="no cation","",IF(L20="","non-candidate",""))</f>
        <v/>
      </c>
      <c r="N20" s="5" t="str">
        <f aca="false">IF(M20="","",IF(B20&gt;0,U20,CONCATENATE("[",IF(M20="","",CONCATENATE("Al",IF(C20+(D20*(1+(C20*3)))&gt;1,VALUE(C20+(D20*(1+(C20*3)))),""),CONCATENATE(IF((E20*(1+(C20*3)))+(C20*H20)&gt;0," O",""),IF((E20*(1+(C20*3)))+(C20*H20)&gt;1,VALUE((E20*(1+(C20*3)))+(C20*H20)),"")),IF(F20=0,"",CONCATENATE("(OH)",IF((F20*(1+(C20*3)))+(C20*(4-H20))&gt;1,VALUE((F20*(1+(C20*3)))+(C20*(4-H20))),""))),IF(G20=0,"",CONCATENATE("(OH2)",IF(G20&gt;1,VALUE(G20),""))))),"]",IF(M20="","",IF(J20&gt;1,(CONCATENATE(VALUE(J20),"+")),"+")))))</f>
        <v/>
      </c>
      <c r="O20" s="5" t="str">
        <f aca="false">IF(B20&gt;0,"",IF(C20=0,CONCATENATE("[",CONCATENATE("Al",IF(D20&gt;1,VALUE(D20),""),IF(E20=0,"",CONCATENATE(" O",IF(E20&gt;1,VALUE(E20),""))),IF(F20=0,"",CONCATENATE("(OH)",IF(F20&gt;1,VALUE(F20),""))),IF(G20=0,"",CONCATENATE("(OH2)",IF(G20&gt;1,VALUE(G20),"")))),"]",IF(J20&gt;1,(CONCATENATE(VALUE(J20),"+")),"+")),CONCATENATE("[",S20,IF(P20&gt;1,VALUE(P20),""),IF((D20*3)&gt;((E20*2)+F20),"+","")," ]",VALUE(4)," ",T20,IF(H20&gt;0,VALUE(H20+1),""),"-"," ")))</f>
        <v>[Al5(OH)4(OH2)8]11+</v>
      </c>
      <c r="P20" s="5" t="str">
        <f aca="false">IF(C20&lt;1,"",(IF((3*D20)-(2*E20)-F20&gt;0, (3*D20)-(2*E20)-F20, 0)))</f>
        <v/>
      </c>
      <c r="Q20" s="5" t="str">
        <f aca="false">IF(C20&lt;1,"",(27*D20)+(16*(E20+F20+G20))+(F20+(G20*2)))</f>
        <v/>
      </c>
      <c r="R20" s="5" t="str">
        <f aca="false">IF(C20&lt;1,"",27+(16*(H20+(4-H20)))+(4-H20))</f>
        <v/>
      </c>
      <c r="S20" s="5" t="str">
        <f aca="false">CONCATENATE("[",CONCATENATE("Al",IF(D20&gt;1,VALUE(D20),""),IF(E20=0,"",CONCATENATE(" O",IF(E20&gt;1,VALUE(E20),""))),IF(F20=0,"",CONCATENATE("(OH)",IF(F20&gt;1,VALUE(F20),""))),IF(G20=0,"",CONCATENATE("(OH2)",IF(G20&gt;1,VALUE(G20),"")))),"]")</f>
        <v>[Al5(OH)4(OH2)8]</v>
      </c>
      <c r="T20" s="5" t="str">
        <f aca="false">CONCATENATE("[",CONCATENATE("Al",IF(H20=0,"",CONCATENATE("O",IF(H20&gt;1,VALUE(H20),""))),CONCATENATE(IF((4-H20)&gt;0,"(OH)",""),IF((4-H20)&gt;1,VALUE(4-H20),""))),"]")</f>
        <v>[Al(OH)4]</v>
      </c>
      <c r="U20" s="5" t="str">
        <f aca="false">IF(B20&gt;0,IF(M20="","",CONCATENATE("[",IF(M20="","",CONCATENATE("Al",IF(D20&gt;1,VALUE(D20),""),IF(E20=0,"",CONCATENATE(" O",IF(E20&gt;1,VALUE(E20),""))),IF(F20=0,"",CONCATENATE("(OH)",IF(F20&gt;1,VALUE(F20),""))),IF(G20=0,"",CONCATENATE("(OH2)",IF(G20&gt;1,VALUE(G20),""))))),"]",IF(M20="","",IF(J20&gt;1,(CONCATENATE(VALUE(J20),"+")),"+")))),"")</f>
        <v/>
      </c>
    </row>
    <row r="21" s="4" customFormat="true" ht="14.05" hidden="false" customHeight="false" outlineLevel="0" collapsed="false">
      <c r="A21" s="5" t="n">
        <v>4</v>
      </c>
      <c r="B21" s="5" t="n">
        <v>0</v>
      </c>
      <c r="C21" s="5" t="n">
        <v>0</v>
      </c>
      <c r="D21" s="5" t="n">
        <v>5</v>
      </c>
      <c r="E21" s="5" t="n">
        <v>2</v>
      </c>
      <c r="F21" s="5" t="n">
        <v>0</v>
      </c>
      <c r="G21" s="5" t="n">
        <v>10</v>
      </c>
      <c r="H21" s="5" t="n">
        <v>0</v>
      </c>
      <c r="I21" s="5" t="n">
        <v>347</v>
      </c>
      <c r="J21" s="5" t="n">
        <v>11</v>
      </c>
      <c r="K21" s="6" t="n">
        <v>31.5454545454545</v>
      </c>
      <c r="L21" s="7" t="n">
        <v>31.5454545454545</v>
      </c>
      <c r="M21" s="5" t="str">
        <f aca="false">IF(K21="no cation","",IF(L21="","non-candidate",""))</f>
        <v/>
      </c>
      <c r="N21" s="5" t="str">
        <f aca="false">IF(M21="","",IF(B21&gt;0,U21,CONCATENATE("[",IF(M21="","",CONCATENATE("Al",IF(C21+(D21*(1+(C21*3)))&gt;1,VALUE(C21+(D21*(1+(C21*3)))),""),CONCATENATE(IF((E21*(1+(C21*3)))+(C21*H21)&gt;0," O",""),IF((E21*(1+(C21*3)))+(C21*H21)&gt;1,VALUE((E21*(1+(C21*3)))+(C21*H21)),"")),IF(F21=0,"",CONCATENATE("(OH)",IF((F21*(1+(C21*3)))+(C21*(4-H21))&gt;1,VALUE((F21*(1+(C21*3)))+(C21*(4-H21))),""))),IF(G21=0,"",CONCATENATE("(OH2)",IF(G21&gt;1,VALUE(G21),""))))),"]",IF(M21="","",IF(J21&gt;1,(CONCATENATE(VALUE(J21),"+")),"+")))))</f>
        <v/>
      </c>
      <c r="O21" s="5" t="str">
        <f aca="false">IF(B21&gt;0,"",IF(C21=0,CONCATENATE("[",CONCATENATE("Al",IF(D21&gt;1,VALUE(D21),""),IF(E21=0,"",CONCATENATE(" O",IF(E21&gt;1,VALUE(E21),""))),IF(F21=0,"",CONCATENATE("(OH)",IF(F21&gt;1,VALUE(F21),""))),IF(G21=0,"",CONCATENATE("(OH2)",IF(G21&gt;1,VALUE(G21),"")))),"]",IF(J21&gt;1,(CONCATENATE(VALUE(J21),"+")),"+")),CONCATENATE("[",S21,IF(P21&gt;1,VALUE(P21),""),IF((D21*3)&gt;((E21*2)+F21),"+","")," ]",VALUE(4)," ",T21,IF(H21&gt;0,VALUE(H21+1),""),"-"," ")))</f>
        <v>[Al5 O2(OH2)10]11+</v>
      </c>
      <c r="P21" s="5" t="str">
        <f aca="false">IF(C21&lt;1,"",(IF((3*D21)-(2*E21)-F21&gt;0, (3*D21)-(2*E21)-F21, 0)))</f>
        <v/>
      </c>
      <c r="Q21" s="5" t="str">
        <f aca="false">IF(C21&lt;1,"",(27*D21)+(16*(E21+F21+G21))+(F21+(G21*2)))</f>
        <v/>
      </c>
      <c r="R21" s="5" t="str">
        <f aca="false">IF(C21&lt;1,"",27+(16*(H21+(4-H21)))+(4-H21))</f>
        <v/>
      </c>
      <c r="S21" s="5" t="str">
        <f aca="false">CONCATENATE("[",CONCATENATE("Al",IF(D21&gt;1,VALUE(D21),""),IF(E21=0,"",CONCATENATE(" O",IF(E21&gt;1,VALUE(E21),""))),IF(F21=0,"",CONCATENATE("(OH)",IF(F21&gt;1,VALUE(F21),""))),IF(G21=0,"",CONCATENATE("(OH2)",IF(G21&gt;1,VALUE(G21),"")))),"]")</f>
        <v>[Al5 O2(OH2)10]</v>
      </c>
      <c r="T21" s="5" t="str">
        <f aca="false">CONCATENATE("[",CONCATENATE("Al",IF(H21=0,"",CONCATENATE("O",IF(H21&gt;1,VALUE(H21),""))),CONCATENATE(IF((4-H21)&gt;0,"(OH)",""),IF((4-H21)&gt;1,VALUE(4-H21),""))),"]")</f>
        <v>[Al(OH)4]</v>
      </c>
      <c r="U21" s="5" t="str">
        <f aca="false">IF(B21&gt;0,IF(M21="","",CONCATENATE("[",IF(M21="","",CONCATENATE("Al",IF(D21&gt;1,VALUE(D21),""),IF(E21=0,"",CONCATENATE(" O",IF(E21&gt;1,VALUE(E21),""))),IF(F21=0,"",CONCATENATE("(OH)",IF(F21&gt;1,VALUE(F21),""))),IF(G21=0,"",CONCATENATE("(OH2)",IF(G21&gt;1,VALUE(G21),""))))),"]",IF(M21="","",IF(J21&gt;1,(CONCATENATE(VALUE(J21),"+")),"+")))),"")</f>
        <v/>
      </c>
    </row>
    <row r="22" s="4" customFormat="true" ht="14.05" hidden="false" customHeight="false" outlineLevel="0" collapsed="false">
      <c r="A22" s="5" t="n">
        <v>4</v>
      </c>
      <c r="B22" s="5" t="n">
        <v>0</v>
      </c>
      <c r="C22" s="5" t="n">
        <v>0</v>
      </c>
      <c r="D22" s="5" t="n">
        <v>4</v>
      </c>
      <c r="E22" s="5" t="n">
        <v>0</v>
      </c>
      <c r="F22" s="5" t="n">
        <v>3</v>
      </c>
      <c r="G22" s="5" t="n">
        <v>7</v>
      </c>
      <c r="H22" s="5" t="n">
        <v>0</v>
      </c>
      <c r="I22" s="5" t="n">
        <v>285</v>
      </c>
      <c r="J22" s="5" t="n">
        <v>9</v>
      </c>
      <c r="K22" s="6" t="n">
        <v>31.6666666666667</v>
      </c>
      <c r="L22" s="7" t="n">
        <v>31.6666666666667</v>
      </c>
      <c r="M22" s="5" t="str">
        <f aca="false">IF(K22="no cation","",IF(L22="","non-candidate",""))</f>
        <v/>
      </c>
      <c r="N22" s="5" t="str">
        <f aca="false">IF(M22="","",IF(B22&gt;0,U22,CONCATENATE("[",IF(M22="","",CONCATENATE("Al",IF(C22+(D22*(1+(C22*3)))&gt;1,VALUE(C22+(D22*(1+(C22*3)))),""),CONCATENATE(IF((E22*(1+(C22*3)))+(C22*H22)&gt;0," O",""),IF((E22*(1+(C22*3)))+(C22*H22)&gt;1,VALUE((E22*(1+(C22*3)))+(C22*H22)),"")),IF(F22=0,"",CONCATENATE("(OH)",IF((F22*(1+(C22*3)))+(C22*(4-H22))&gt;1,VALUE((F22*(1+(C22*3)))+(C22*(4-H22))),""))),IF(G22=0,"",CONCATENATE("(OH2)",IF(G22&gt;1,VALUE(G22),""))))),"]",IF(M22="","",IF(J22&gt;1,(CONCATENATE(VALUE(J22),"+")),"+")))))</f>
        <v/>
      </c>
      <c r="O22" s="5" t="str">
        <f aca="false">IF(B22&gt;0,"",IF(C22=0,CONCATENATE("[",CONCATENATE("Al",IF(D22&gt;1,VALUE(D22),""),IF(E22=0,"",CONCATENATE(" O",IF(E22&gt;1,VALUE(E22),""))),IF(F22=0,"",CONCATENATE("(OH)",IF(F22&gt;1,VALUE(F22),""))),IF(G22=0,"",CONCATENATE("(OH2)",IF(G22&gt;1,VALUE(G22),"")))),"]",IF(J22&gt;1,(CONCATENATE(VALUE(J22),"+")),"+")),CONCATENATE("[",S22,IF(P22&gt;1,VALUE(P22),""),IF((D22*3)&gt;((E22*2)+F22),"+","")," ]",VALUE(4)," ",T22,IF(H22&gt;0,VALUE(H22+1),""),"-"," ")))</f>
        <v>[Al4(OH)3(OH2)7]9+</v>
      </c>
      <c r="P22" s="5" t="str">
        <f aca="false">IF(C22&lt;1,"",(IF((3*D22)-(2*E22)-F22&gt;0, (3*D22)-(2*E22)-F22, 0)))</f>
        <v/>
      </c>
      <c r="Q22" s="5" t="str">
        <f aca="false">IF(C22&lt;1,"",(27*D22)+(16*(E22+F22+G22))+(F22+(G22*2)))</f>
        <v/>
      </c>
      <c r="R22" s="5" t="str">
        <f aca="false">IF(C22&lt;1,"",27+(16*(H22+(4-H22)))+(4-H22))</f>
        <v/>
      </c>
      <c r="S22" s="5" t="str">
        <f aca="false">CONCATENATE("[",CONCATENATE("Al",IF(D22&gt;1,VALUE(D22),""),IF(E22=0,"",CONCATENATE(" O",IF(E22&gt;1,VALUE(E22),""))),IF(F22=0,"",CONCATENATE("(OH)",IF(F22&gt;1,VALUE(F22),""))),IF(G22=0,"",CONCATENATE("(OH2)",IF(G22&gt;1,VALUE(G22),"")))),"]")</f>
        <v>[Al4(OH)3(OH2)7]</v>
      </c>
      <c r="T22" s="5" t="str">
        <f aca="false">CONCATENATE("[",CONCATENATE("Al",IF(H22=0,"",CONCATENATE("O",IF(H22&gt;1,VALUE(H22),""))),CONCATENATE(IF((4-H22)&gt;0,"(OH)",""),IF((4-H22)&gt;1,VALUE(4-H22),""))),"]")</f>
        <v>[Al(OH)4]</v>
      </c>
      <c r="U22" s="5" t="str">
        <f aca="false">IF(B22&gt;0,IF(M22="","",CONCATENATE("[",IF(M22="","",CONCATENATE("Al",IF(D22&gt;1,VALUE(D22),""),IF(E22=0,"",CONCATENATE(" O",IF(E22&gt;1,VALUE(E22),""))),IF(F22=0,"",CONCATENATE("(OH)",IF(F22&gt;1,VALUE(F22),""))),IF(G22=0,"",CONCATENATE("(OH2)",IF(G22&gt;1,VALUE(G22),""))))),"]",IF(M22="","",IF(J22&gt;1,(CONCATENATE(VALUE(J22),"+")),"+")))),"")</f>
        <v/>
      </c>
    </row>
    <row r="23" s="4" customFormat="true" ht="14.05" hidden="false" customHeight="false" outlineLevel="0" collapsed="false">
      <c r="A23" s="5" t="n">
        <v>4</v>
      </c>
      <c r="B23" s="5" t="n">
        <v>0</v>
      </c>
      <c r="C23" s="5" t="n">
        <v>0</v>
      </c>
      <c r="D23" s="5" t="n">
        <v>3</v>
      </c>
      <c r="E23" s="5" t="n">
        <v>0</v>
      </c>
      <c r="F23" s="5" t="n">
        <v>2</v>
      </c>
      <c r="G23" s="5" t="n">
        <v>6</v>
      </c>
      <c r="H23" s="5" t="n">
        <v>0</v>
      </c>
      <c r="I23" s="5" t="n">
        <v>223</v>
      </c>
      <c r="J23" s="5" t="n">
        <v>7</v>
      </c>
      <c r="K23" s="6" t="n">
        <v>31.8571428571429</v>
      </c>
      <c r="L23" s="7" t="n">
        <v>31.8571428571429</v>
      </c>
      <c r="M23" s="5" t="str">
        <f aca="false">IF(K23="no cation","",IF(L23="","non-candidate",""))</f>
        <v/>
      </c>
      <c r="N23" s="5" t="str">
        <f aca="false">IF(M23="","",IF(B23&gt;0,U23,CONCATENATE("[",IF(M23="","",CONCATENATE("Al",IF(C23+(D23*(1+(C23*3)))&gt;1,VALUE(C23+(D23*(1+(C23*3)))),""),CONCATENATE(IF((E23*(1+(C23*3)))+(C23*H23)&gt;0," O",""),IF((E23*(1+(C23*3)))+(C23*H23)&gt;1,VALUE((E23*(1+(C23*3)))+(C23*H23)),"")),IF(F23=0,"",CONCATENATE("(OH)",IF((F23*(1+(C23*3)))+(C23*(4-H23))&gt;1,VALUE((F23*(1+(C23*3)))+(C23*(4-H23))),""))),IF(G23=0,"",CONCATENATE("(OH2)",IF(G23&gt;1,VALUE(G23),""))))),"]",IF(M23="","",IF(J23&gt;1,(CONCATENATE(VALUE(J23),"+")),"+")))))</f>
        <v/>
      </c>
      <c r="O23" s="5" t="str">
        <f aca="false">IF(B23&gt;0,"",IF(C23=0,CONCATENATE("[",CONCATENATE("Al",IF(D23&gt;1,VALUE(D23),""),IF(E23=0,"",CONCATENATE(" O",IF(E23&gt;1,VALUE(E23),""))),IF(F23=0,"",CONCATENATE("(OH)",IF(F23&gt;1,VALUE(F23),""))),IF(G23=0,"",CONCATENATE("(OH2)",IF(G23&gt;1,VALUE(G23),"")))),"]",IF(J23&gt;1,(CONCATENATE(VALUE(J23),"+")),"+")),CONCATENATE("[",S23,IF(P23&gt;1,VALUE(P23),""),IF((D23*3)&gt;((E23*2)+F23),"+","")," ]",VALUE(4)," ",T23,IF(H23&gt;0,VALUE(H23+1),""),"-"," ")))</f>
        <v>[Al3(OH)2(OH2)6]7+</v>
      </c>
      <c r="P23" s="5" t="str">
        <f aca="false">IF(C23&lt;1,"",(IF((3*D23)-(2*E23)-F23&gt;0, (3*D23)-(2*E23)-F23, 0)))</f>
        <v/>
      </c>
      <c r="Q23" s="5" t="str">
        <f aca="false">IF(C23&lt;1,"",(27*D23)+(16*(E23+F23+G23))+(F23+(G23*2)))</f>
        <v/>
      </c>
      <c r="R23" s="5" t="str">
        <f aca="false">IF(C23&lt;1,"",27+(16*(H23+(4-H23)))+(4-H23))</f>
        <v/>
      </c>
      <c r="S23" s="5" t="str">
        <f aca="false">CONCATENATE("[",CONCATENATE("Al",IF(D23&gt;1,VALUE(D23),""),IF(E23=0,"",CONCATENATE(" O",IF(E23&gt;1,VALUE(E23),""))),IF(F23=0,"",CONCATENATE("(OH)",IF(F23&gt;1,VALUE(F23),""))),IF(G23=0,"",CONCATENATE("(OH2)",IF(G23&gt;1,VALUE(G23),"")))),"]")</f>
        <v>[Al3(OH)2(OH2)6]</v>
      </c>
      <c r="T23" s="5" t="str">
        <f aca="false">CONCATENATE("[",CONCATENATE("Al",IF(H23=0,"",CONCATENATE("O",IF(H23&gt;1,VALUE(H23),""))),CONCATENATE(IF((4-H23)&gt;0,"(OH)",""),IF((4-H23)&gt;1,VALUE(4-H23),""))),"]")</f>
        <v>[Al(OH)4]</v>
      </c>
      <c r="U23" s="5" t="str">
        <f aca="false">IF(B23&gt;0,IF(M23="","",CONCATENATE("[",IF(M23="","",CONCATENATE("Al",IF(D23&gt;1,VALUE(D23),""),IF(E23=0,"",CONCATENATE(" O",IF(E23&gt;1,VALUE(E23),""))),IF(F23=0,"",CONCATENATE("(OH)",IF(F23&gt;1,VALUE(F23),""))),IF(G23=0,"",CONCATENATE("(OH2)",IF(G23&gt;1,VALUE(G23),""))))),"]",IF(M23="","",IF(J23&gt;1,(CONCATENATE(VALUE(J23),"+")),"+")))),"")</f>
        <v/>
      </c>
    </row>
    <row r="24" s="4" customFormat="true" ht="14.05" hidden="false" customHeight="false" outlineLevel="0" collapsed="false">
      <c r="A24" s="5" t="n">
        <v>4</v>
      </c>
      <c r="B24" s="5" t="n">
        <v>0</v>
      </c>
      <c r="C24" s="5" t="n">
        <v>0</v>
      </c>
      <c r="D24" s="3" t="n">
        <v>2</v>
      </c>
      <c r="E24" s="3" t="n">
        <v>0</v>
      </c>
      <c r="F24" s="5" t="n">
        <v>1</v>
      </c>
      <c r="G24" s="5" t="n">
        <v>5</v>
      </c>
      <c r="H24" s="5" t="n">
        <v>0</v>
      </c>
      <c r="I24" s="5" t="n">
        <v>161</v>
      </c>
      <c r="J24" s="5" t="n">
        <v>5</v>
      </c>
      <c r="K24" s="6" t="n">
        <v>32.2</v>
      </c>
      <c r="L24" s="7" t="n">
        <v>32.2</v>
      </c>
      <c r="M24" s="5" t="str">
        <f aca="false">IF(K24="no cation","",IF(L24="","non-candidate",""))</f>
        <v/>
      </c>
      <c r="N24" s="5" t="str">
        <f aca="false">IF(M24="","",IF(B24&gt;0,U24,CONCATENATE("[",IF(M24="","",CONCATENATE("Al",IF(C24+(D24*(1+(C24*3)))&gt;1,VALUE(C24+(D24*(1+(C24*3)))),""),CONCATENATE(IF((E24*(1+(C24*3)))+(C24*H24)&gt;0," O",""),IF((E24*(1+(C24*3)))+(C24*H24)&gt;1,VALUE((E24*(1+(C24*3)))+(C24*H24)),"")),IF(F24=0,"",CONCATENATE("(OH)",IF((F24*(1+(C24*3)))+(C24*(4-H24))&gt;1,VALUE((F24*(1+(C24*3)))+(C24*(4-H24))),""))),IF(G24=0,"",CONCATENATE("(OH2)",IF(G24&gt;1,VALUE(G24),""))))),"]",IF(M24="","",IF(J24&gt;1,(CONCATENATE(VALUE(J24),"+")),"+")))))</f>
        <v/>
      </c>
      <c r="O24" s="5" t="str">
        <f aca="false">IF(B24&gt;0,"",IF(C24=0,CONCATENATE("[",CONCATENATE("Al",IF(D24&gt;1,VALUE(D24),""),IF(E24=0,"",CONCATENATE(" O",IF(E24&gt;1,VALUE(E24),""))),IF(F24=0,"",CONCATENATE("(OH)",IF(F24&gt;1,VALUE(F24),""))),IF(G24=0,"",CONCATENATE("(OH2)",IF(G24&gt;1,VALUE(G24),"")))),"]",IF(J24&gt;1,(CONCATENATE(VALUE(J24),"+")),"+")),CONCATENATE("[",S24,IF(P24&gt;1,VALUE(P24),""),IF((D24*3)&gt;((E24*2)+F24),"+","")," ]",VALUE(4)," ",T24,IF(H24&gt;0,VALUE(H24+1),""),"-"," ")))</f>
        <v>[Al2(OH)(OH2)5]5+</v>
      </c>
      <c r="P24" s="5" t="str">
        <f aca="false">IF(C24&lt;1,"",(IF((3*D24)-(2*E24)-F24&gt;0, (3*D24)-(2*E24)-F24, 0)))</f>
        <v/>
      </c>
      <c r="Q24" s="5" t="str">
        <f aca="false">IF(C24&lt;1,"",(27*D24)+(16*(E24+F24+G24))+(F24+(G24*2)))</f>
        <v/>
      </c>
      <c r="R24" s="5" t="str">
        <f aca="false">IF(C24&lt;1,"",27+(16*(H24+(4-H24)))+(4-H24))</f>
        <v/>
      </c>
      <c r="S24" s="5" t="str">
        <f aca="false">CONCATENATE("[",CONCATENATE("Al",IF(D24&gt;1,VALUE(D24),""),IF(E24=0,"",CONCATENATE(" O",IF(E24&gt;1,VALUE(E24),""))),IF(F24=0,"",CONCATENATE("(OH)",IF(F24&gt;1,VALUE(F24),""))),IF(G24=0,"",CONCATENATE("(OH2)",IF(G24&gt;1,VALUE(G24),"")))),"]")</f>
        <v>[Al2(OH)(OH2)5]</v>
      </c>
      <c r="T24" s="5" t="str">
        <f aca="false">CONCATENATE("[",CONCATENATE("Al",IF(H24=0,"",CONCATENATE("O",IF(H24&gt;1,VALUE(H24),""))),CONCATENATE(IF((4-H24)&gt;0,"(OH)",""),IF((4-H24)&gt;1,VALUE(4-H24),""))),"]")</f>
        <v>[Al(OH)4]</v>
      </c>
      <c r="U24" s="5" t="str">
        <f aca="false">IF(B24&gt;0,IF(M24="","",CONCATENATE("[",IF(M24="","",CONCATENATE("Al",IF(D24&gt;1,VALUE(D24),""),IF(E24=0,"",CONCATENATE(" O",IF(E24&gt;1,VALUE(E24),""))),IF(F24=0,"",CONCATENATE("(OH)",IF(F24&gt;1,VALUE(F24),""))),IF(G24=0,"",CONCATENATE("(OH2)",IF(G24&gt;1,VALUE(G24),""))))),"]",IF(M24="","",IF(J24&gt;1,(CONCATENATE(VALUE(J24),"+")),"+")))),"")</f>
        <v/>
      </c>
    </row>
    <row r="25" s="4" customFormat="true" ht="14.05" hidden="false" customHeight="false" outlineLevel="0" collapsed="false">
      <c r="A25" s="5" t="n">
        <v>4</v>
      </c>
      <c r="B25" s="5" t="n">
        <v>0</v>
      </c>
      <c r="C25" s="5" t="n">
        <v>0</v>
      </c>
      <c r="D25" s="5" t="n">
        <v>1</v>
      </c>
      <c r="E25" s="5" t="n">
        <v>0</v>
      </c>
      <c r="F25" s="5" t="n">
        <v>0</v>
      </c>
      <c r="G25" s="5" t="n">
        <v>4</v>
      </c>
      <c r="H25" s="5" t="n">
        <v>0</v>
      </c>
      <c r="I25" s="5" t="n">
        <v>99</v>
      </c>
      <c r="J25" s="5" t="n">
        <v>3</v>
      </c>
      <c r="K25" s="6" t="n">
        <v>33</v>
      </c>
      <c r="L25" s="7" t="n">
        <v>33</v>
      </c>
      <c r="M25" s="5" t="str">
        <f aca="false">IF(K25="no cation","",IF(L25="","non-candidate",""))</f>
        <v/>
      </c>
      <c r="N25" s="5" t="str">
        <f aca="false">IF(M25="","",IF(B25&gt;0,U25,CONCATENATE("[",IF(M25="","",CONCATENATE("Al",IF(C25+(D25*(1+(C25*3)))&gt;1,VALUE(C25+(D25*(1+(C25*3)))),""),CONCATENATE(IF((E25*(1+(C25*3)))+(C25*H25)&gt;0," O",""),IF((E25*(1+(C25*3)))+(C25*H25)&gt;1,VALUE((E25*(1+(C25*3)))+(C25*H25)),"")),IF(F25=0,"",CONCATENATE("(OH)",IF((F25*(1+(C25*3)))+(C25*(4-H25))&gt;1,VALUE((F25*(1+(C25*3)))+(C25*(4-H25))),""))),IF(G25=0,"",CONCATENATE("(OH2)",IF(G25&gt;1,VALUE(G25),""))))),"]",IF(M25="","",IF(J25&gt;1,(CONCATENATE(VALUE(J25),"+")),"+")))))</f>
        <v/>
      </c>
      <c r="O25" s="5" t="str">
        <f aca="false">IF(B25&gt;0,"",IF(C25=0,CONCATENATE("[",CONCATENATE("Al",IF(D25&gt;1,VALUE(D25),""),IF(E25=0,"",CONCATENATE(" O",IF(E25&gt;1,VALUE(E25),""))),IF(F25=0,"",CONCATENATE("(OH)",IF(F25&gt;1,VALUE(F25),""))),IF(G25=0,"",CONCATENATE("(OH2)",IF(G25&gt;1,VALUE(G25),"")))),"]",IF(J25&gt;1,(CONCATENATE(VALUE(J25),"+")),"+")),CONCATENATE("[",S25,IF(P25&gt;1,VALUE(P25),""),IF((D25*3)&gt;((E25*2)+F25),"+","")," ]",VALUE(4)," ",T25,IF(H25&gt;0,VALUE(H25+1),""),"-"," ")))</f>
        <v>[Al(OH2)4]3+</v>
      </c>
      <c r="P25" s="5" t="str">
        <f aca="false">IF(C25&lt;1,"",(IF((3*D25)-(2*E25)-F25&gt;0, (3*D25)-(2*E25)-F25, 0)))</f>
        <v/>
      </c>
      <c r="Q25" s="5" t="str">
        <f aca="false">IF(C25&lt;1,"",(27*D25)+(16*(E25+F25+G25))+(F25+(G25*2)))</f>
        <v/>
      </c>
      <c r="R25" s="5" t="str">
        <f aca="false">IF(C25&lt;1,"",27+(16*(H25+(4-H25)))+(4-H25))</f>
        <v/>
      </c>
      <c r="S25" s="5" t="str">
        <f aca="false">CONCATENATE("[",CONCATENATE("Al",IF(D25&gt;1,VALUE(D25),""),IF(E25=0,"",CONCATENATE(" O",IF(E25&gt;1,VALUE(E25),""))),IF(F25=0,"",CONCATENATE("(OH)",IF(F25&gt;1,VALUE(F25),""))),IF(G25=0,"",CONCATENATE("(OH2)",IF(G25&gt;1,VALUE(G25),"")))),"]")</f>
        <v>[Al(OH2)4]</v>
      </c>
      <c r="T25" s="5" t="str">
        <f aca="false">CONCATENATE("[",CONCATENATE("Al",IF(H25=0,"",CONCATENATE("O",IF(H25&gt;1,VALUE(H25),""))),CONCATENATE(IF((4-H25)&gt;0,"(OH)",""),IF((4-H25)&gt;1,VALUE(4-H25),""))),"]")</f>
        <v>[Al(OH)4]</v>
      </c>
      <c r="U25" s="5" t="str">
        <f aca="false">IF(B25&gt;0,IF(M25="","",CONCATENATE("[",IF(M25="","",CONCATENATE("Al",IF(D25&gt;1,VALUE(D25),""),IF(E25=0,"",CONCATENATE(" O",IF(E25&gt;1,VALUE(E25),""))),IF(F25=0,"",CONCATENATE("(OH)",IF(F25&gt;1,VALUE(F25),""))),IF(G25=0,"",CONCATENATE("(OH2)",IF(G25&gt;1,VALUE(G25),""))))),"]",IF(M25="","",IF(J25&gt;1,(CONCATENATE(VALUE(J25),"+")),"+")))),"")</f>
        <v/>
      </c>
    </row>
    <row r="26" s="4" customFormat="true" ht="14.05" hidden="false" customHeight="false" outlineLevel="0" collapsed="false">
      <c r="A26" s="5" t="n">
        <v>6</v>
      </c>
      <c r="B26" s="5" t="n">
        <v>1</v>
      </c>
      <c r="C26" s="5" t="n">
        <v>0</v>
      </c>
      <c r="D26" s="5" t="n">
        <v>6</v>
      </c>
      <c r="E26" s="5" t="n">
        <v>0</v>
      </c>
      <c r="F26" s="5" t="n">
        <v>0</v>
      </c>
      <c r="G26" s="5" t="n">
        <v>24</v>
      </c>
      <c r="H26" s="5" t="n">
        <v>0</v>
      </c>
      <c r="I26" s="5" t="n">
        <v>594</v>
      </c>
      <c r="J26" s="5" t="n">
        <v>18</v>
      </c>
      <c r="K26" s="6" t="n">
        <v>33</v>
      </c>
      <c r="L26" s="7" t="n">
        <v>33</v>
      </c>
      <c r="M26" s="5" t="str">
        <f aca="false">IF(K26="no cation","",IF(L26="","non-candidate",""))</f>
        <v/>
      </c>
      <c r="N26" s="5" t="str">
        <f aca="false">IF(M26="","",IF(B26&gt;0,U26,CONCATENATE("[",IF(M26="","",CONCATENATE("Al",IF(C26+(D26*(1+(C26*3)))&gt;1,VALUE(C26+(D26*(1+(C26*3)))),""),CONCATENATE(IF((E26*(1+(C26*3)))+(C26*H26)&gt;0," O",""),IF((E26*(1+(C26*3)))+(C26*H26)&gt;1,VALUE((E26*(1+(C26*3)))+(C26*H26)),"")),IF(F26=0,"",CONCATENATE("(OH)",IF((F26*(1+(C26*3)))+(C26*(4-H26))&gt;1,VALUE((F26*(1+(C26*3)))+(C26*(4-H26))),""))),IF(G26=0,"",CONCATENATE("(OH2)",IF(G26&gt;1,VALUE(G26),""))))),"]",IF(M26="","",IF(J26&gt;1,(CONCATENATE(VALUE(J26),"+")),"+")))))</f>
        <v/>
      </c>
      <c r="O26" s="5" t="str">
        <f aca="false">IF(B26&gt;0,"",IF(C26=0,CONCATENATE("[",CONCATENATE("Al",IF(D26&gt;1,VALUE(D26),""),IF(E26=0,"",CONCATENATE(" O",IF(E26&gt;1,VALUE(E26),""))),IF(F26=0,"",CONCATENATE("(OH)",IF(F26&gt;1,VALUE(F26),""))),IF(G26=0,"",CONCATENATE("(OH2)",IF(G26&gt;1,VALUE(G26),"")))),"]",IF(J26&gt;1,(CONCATENATE(VALUE(J26),"+")),"+")),CONCATENATE("[",S26,IF(P26&gt;1,VALUE(P26),""),IF((D26*3)&gt;((E26*2)+F26),"+","")," ]",VALUE(4)," ",T26,IF(H26&gt;0,VALUE(H26+1),""),"-"," ")))</f>
        <v/>
      </c>
      <c r="P26" s="5" t="str">
        <f aca="false">IF(C26&lt;1,"",(IF((3*D26)-(2*E26)-F26&gt;0, (3*D26)-(2*E26)-F26, 0)))</f>
        <v/>
      </c>
      <c r="Q26" s="5" t="str">
        <f aca="false">IF(C26&lt;1,"",(27*D26)+(16*(E26+F26+G26))+(F26+(G26*2)))</f>
        <v/>
      </c>
      <c r="R26" s="5" t="str">
        <f aca="false">IF(C26&lt;1,"",27+(16*(H26+(4-H26)))+(4-H26))</f>
        <v/>
      </c>
      <c r="S26" s="5" t="str">
        <f aca="false">CONCATENATE("[",CONCATENATE("Al",IF(D26&gt;1,VALUE(D26),""),IF(E26=0,"",CONCATENATE(" O",IF(E26&gt;1,VALUE(E26),""))),IF(F26=0,"",CONCATENATE("(OH)",IF(F26&gt;1,VALUE(F26),""))),IF(G26=0,"",CONCATENATE("(OH2)",IF(G26&gt;1,VALUE(G26),"")))),"]")</f>
        <v>[Al6(OH2)24]</v>
      </c>
      <c r="T26" s="5" t="str">
        <f aca="false">CONCATENATE("[",CONCATENATE("Al",IF(H26=0,"",CONCATENATE("O",IF(H26&gt;1,VALUE(H26),""))),CONCATENATE(IF((4-H26)&gt;0,"(OH)",""),IF((4-H26)&gt;1,VALUE(4-H26),""))),"]")</f>
        <v>[Al(OH)4]</v>
      </c>
      <c r="U26" s="5" t="str">
        <f aca="false">IF(B26&gt;0,IF(M26="","",CONCATENATE("[",IF(M26="","",CONCATENATE("Al",IF(D26&gt;1,VALUE(D26),""),IF(E26=0,"",CONCATENATE(" O",IF(E26&gt;1,VALUE(E26),""))),IF(F26=0,"",CONCATENATE("(OH)",IF(F26&gt;1,VALUE(F26),""))),IF(G26=0,"",CONCATENATE("(OH2)",IF(G26&gt;1,VALUE(G26),""))))),"]",IF(M26="","",IF(J26&gt;1,(CONCATENATE(VALUE(J26),"+")),"+")))),"")</f>
        <v/>
      </c>
    </row>
    <row r="27" s="4" customFormat="true" ht="14.05" hidden="false" customHeight="false" outlineLevel="0" collapsed="false">
      <c r="A27" s="5" t="n">
        <v>4</v>
      </c>
      <c r="B27" s="5" t="n">
        <v>0</v>
      </c>
      <c r="C27" s="5" t="n">
        <v>0</v>
      </c>
      <c r="D27" s="5" t="n">
        <v>6</v>
      </c>
      <c r="E27" s="5" t="n">
        <v>0</v>
      </c>
      <c r="F27" s="5" t="n">
        <v>6</v>
      </c>
      <c r="G27" s="5" t="n">
        <v>8</v>
      </c>
      <c r="H27" s="5" t="n">
        <v>0</v>
      </c>
      <c r="I27" s="5" t="n">
        <v>408</v>
      </c>
      <c r="J27" s="5" t="n">
        <v>12</v>
      </c>
      <c r="K27" s="6" t="n">
        <v>34</v>
      </c>
      <c r="L27" s="7" t="n">
        <v>34</v>
      </c>
      <c r="M27" s="5" t="str">
        <f aca="false">IF(K27="no cation","",IF(L27="","non-candidate",""))</f>
        <v/>
      </c>
      <c r="N27" s="5" t="str">
        <f aca="false">IF(M27="","",IF(B27&gt;0,U27,CONCATENATE("[",IF(M27="","",CONCATENATE("Al",IF(C27+(D27*(1+(C27*3)))&gt;1,VALUE(C27+(D27*(1+(C27*3)))),""),CONCATENATE(IF((E27*(1+(C27*3)))+(C27*H27)&gt;0," O",""),IF((E27*(1+(C27*3)))+(C27*H27)&gt;1,VALUE((E27*(1+(C27*3)))+(C27*H27)),"")),IF(F27=0,"",CONCATENATE("(OH)",IF((F27*(1+(C27*3)))+(C27*(4-H27))&gt;1,VALUE((F27*(1+(C27*3)))+(C27*(4-H27))),""))),IF(G27=0,"",CONCATENATE("(OH2)",IF(G27&gt;1,VALUE(G27),""))))),"]",IF(M27="","",IF(J27&gt;1,(CONCATENATE(VALUE(J27),"+")),"+")))))</f>
        <v/>
      </c>
      <c r="O27" s="5" t="str">
        <f aca="false">IF(B27&gt;0,"",IF(C27=0,CONCATENATE("[",CONCATENATE("Al",IF(D27&gt;1,VALUE(D27),""),IF(E27=0,"",CONCATENATE(" O",IF(E27&gt;1,VALUE(E27),""))),IF(F27=0,"",CONCATENATE("(OH)",IF(F27&gt;1,VALUE(F27),""))),IF(G27=0,"",CONCATENATE("(OH2)",IF(G27&gt;1,VALUE(G27),"")))),"]",IF(J27&gt;1,(CONCATENATE(VALUE(J27),"+")),"+")),CONCATENATE("[",S27,IF(P27&gt;1,VALUE(P27),""),IF((D27*3)&gt;((E27*2)+F27),"+","")," ]",VALUE(4)," ",T27,IF(H27&gt;0,VALUE(H27+1),""),"-"," ")))</f>
        <v>[Al6(OH)6(OH2)8]12+</v>
      </c>
      <c r="P27" s="5" t="str">
        <f aca="false">IF(C27&lt;1,"",(IF((3*D27)-(2*E27)-F27&gt;0, (3*D27)-(2*E27)-F27, 0)))</f>
        <v/>
      </c>
      <c r="Q27" s="5" t="str">
        <f aca="false">IF(C27&lt;1,"",(27*D27)+(16*(E27+F27+G27))+(F27+(G27*2)))</f>
        <v/>
      </c>
      <c r="R27" s="5" t="str">
        <f aca="false">IF(C27&lt;1,"",27+(16*(H27+(4-H27)))+(4-H27))</f>
        <v/>
      </c>
      <c r="S27" s="5" t="str">
        <f aca="false">CONCATENATE("[",CONCATENATE("Al",IF(D27&gt;1,VALUE(D27),""),IF(E27=0,"",CONCATENATE(" O",IF(E27&gt;1,VALUE(E27),""))),IF(F27=0,"",CONCATENATE("(OH)",IF(F27&gt;1,VALUE(F27),""))),IF(G27=0,"",CONCATENATE("(OH2)",IF(G27&gt;1,VALUE(G27),"")))),"]")</f>
        <v>[Al6(OH)6(OH2)8]</v>
      </c>
      <c r="T27" s="5" t="str">
        <f aca="false">CONCATENATE("[",CONCATENATE("Al",IF(H27=0,"",CONCATENATE("O",IF(H27&gt;1,VALUE(H27),""))),CONCATENATE(IF((4-H27)&gt;0,"(OH)",""),IF((4-H27)&gt;1,VALUE(4-H27),""))),"]")</f>
        <v>[Al(OH)4]</v>
      </c>
      <c r="U27" s="5" t="str">
        <f aca="false">IF(B27&gt;0,IF(M27="","",CONCATENATE("[",IF(M27="","",CONCATENATE("Al",IF(D27&gt;1,VALUE(D27),""),IF(E27=0,"",CONCATENATE(" O",IF(E27&gt;1,VALUE(E27),""))),IF(F27=0,"",CONCATENATE("(OH)",IF(F27&gt;1,VALUE(F27),""))),IF(G27=0,"",CONCATENATE("(OH2)",IF(G27&gt;1,VALUE(G27),""))))),"]",IF(M27="","",IF(J27&gt;1,(CONCATENATE(VALUE(J27),"+")),"+")))),"")</f>
        <v/>
      </c>
    </row>
    <row r="28" s="4" customFormat="true" ht="14.05" hidden="false" customHeight="false" outlineLevel="0" collapsed="false">
      <c r="A28" s="5" t="n">
        <v>4</v>
      </c>
      <c r="B28" s="5" t="n">
        <v>0</v>
      </c>
      <c r="C28" s="5" t="n">
        <v>0</v>
      </c>
      <c r="D28" s="5" t="n">
        <v>6</v>
      </c>
      <c r="E28" s="5" t="n">
        <v>2</v>
      </c>
      <c r="F28" s="5" t="n">
        <v>2</v>
      </c>
      <c r="G28" s="5" t="n">
        <v>10</v>
      </c>
      <c r="H28" s="5" t="n">
        <v>0</v>
      </c>
      <c r="I28" s="5" t="n">
        <v>408</v>
      </c>
      <c r="J28" s="5" t="n">
        <v>12</v>
      </c>
      <c r="K28" s="6" t="n">
        <v>34</v>
      </c>
      <c r="L28" s="7" t="n">
        <v>34</v>
      </c>
      <c r="M28" s="5" t="str">
        <f aca="false">IF(K28="no cation","",IF(L28="","non-candidate",""))</f>
        <v/>
      </c>
      <c r="N28" s="5" t="str">
        <f aca="false">IF(M28="","",IF(B28&gt;0,U28,CONCATENATE("[",IF(M28="","",CONCATENATE("Al",IF(C28+(D28*(1+(C28*3)))&gt;1,VALUE(C28+(D28*(1+(C28*3)))),""),CONCATENATE(IF((E28*(1+(C28*3)))+(C28*H28)&gt;0," O",""),IF((E28*(1+(C28*3)))+(C28*H28)&gt;1,VALUE((E28*(1+(C28*3)))+(C28*H28)),"")),IF(F28=0,"",CONCATENATE("(OH)",IF((F28*(1+(C28*3)))+(C28*(4-H28))&gt;1,VALUE((F28*(1+(C28*3)))+(C28*(4-H28))),""))),IF(G28=0,"",CONCATENATE("(OH2)",IF(G28&gt;1,VALUE(G28),""))))),"]",IF(M28="","",IF(J28&gt;1,(CONCATENATE(VALUE(J28),"+")),"+")))))</f>
        <v/>
      </c>
      <c r="O28" s="5" t="str">
        <f aca="false">IF(B28&gt;0,"",IF(C28=0,CONCATENATE("[",CONCATENATE("Al",IF(D28&gt;1,VALUE(D28),""),IF(E28=0,"",CONCATENATE(" O",IF(E28&gt;1,VALUE(E28),""))),IF(F28=0,"",CONCATENATE("(OH)",IF(F28&gt;1,VALUE(F28),""))),IF(G28=0,"",CONCATENATE("(OH2)",IF(G28&gt;1,VALUE(G28),"")))),"]",IF(J28&gt;1,(CONCATENATE(VALUE(J28),"+")),"+")),CONCATENATE("[",S28,IF(P28&gt;1,VALUE(P28),""),IF((D28*3)&gt;((E28*2)+F28),"+","")," ]",VALUE(4)," ",T28,IF(H28&gt;0,VALUE(H28+1),""),"-"," ")))</f>
        <v>[Al6 O2(OH)2(OH2)10]12+</v>
      </c>
      <c r="P28" s="5" t="str">
        <f aca="false">IF(C28&lt;1,"",(IF((3*D28)-(2*E28)-F28&gt;0, (3*D28)-(2*E28)-F28, 0)))</f>
        <v/>
      </c>
      <c r="Q28" s="5" t="str">
        <f aca="false">IF(C28&lt;1,"",(27*D28)+(16*(E28+F28+G28))+(F28+(G28*2)))</f>
        <v/>
      </c>
      <c r="R28" s="5" t="str">
        <f aca="false">IF(C28&lt;1,"",27+(16*(H28+(4-H28)))+(4-H28))</f>
        <v/>
      </c>
      <c r="S28" s="5" t="str">
        <f aca="false">CONCATENATE("[",CONCATENATE("Al",IF(D28&gt;1,VALUE(D28),""),IF(E28=0,"",CONCATENATE(" O",IF(E28&gt;1,VALUE(E28),""))),IF(F28=0,"",CONCATENATE("(OH)",IF(F28&gt;1,VALUE(F28),""))),IF(G28=0,"",CONCATENATE("(OH2)",IF(G28&gt;1,VALUE(G28),"")))),"]")</f>
        <v>[Al6 O2(OH)2(OH2)10]</v>
      </c>
      <c r="T28" s="5" t="str">
        <f aca="false">CONCATENATE("[",CONCATENATE("Al",IF(H28=0,"",CONCATENATE("O",IF(H28&gt;1,VALUE(H28),""))),CONCATENATE(IF((4-H28)&gt;0,"(OH)",""),IF((4-H28)&gt;1,VALUE(4-H28),""))),"]")</f>
        <v>[Al(OH)4]</v>
      </c>
      <c r="U28" s="5" t="str">
        <f aca="false">IF(B28&gt;0,IF(M28="","",CONCATENATE("[",IF(M28="","",CONCATENATE("Al",IF(D28&gt;1,VALUE(D28),""),IF(E28=0,"",CONCATENATE(" O",IF(E28&gt;1,VALUE(E28),""))),IF(F28=0,"",CONCATENATE("(OH)",IF(F28&gt;1,VALUE(F28),""))),IF(G28=0,"",CONCATENATE("(OH2)",IF(G28&gt;1,VALUE(G28),""))))),"]",IF(M28="","",IF(J28&gt;1,(CONCATENATE(VALUE(J28),"+")),"+")))),"")</f>
        <v/>
      </c>
    </row>
    <row r="29" s="4" customFormat="true" ht="14.05" hidden="false" customHeight="false" outlineLevel="0" collapsed="false">
      <c r="A29" s="3" t="n">
        <v>4</v>
      </c>
      <c r="B29" s="3" t="n">
        <v>0</v>
      </c>
      <c r="C29" s="3" t="n">
        <v>0</v>
      </c>
      <c r="D29" s="3" t="n">
        <v>5</v>
      </c>
      <c r="E29" s="3" t="n">
        <v>0</v>
      </c>
      <c r="F29" s="5" t="n">
        <v>5</v>
      </c>
      <c r="G29" s="5" t="n">
        <v>7</v>
      </c>
      <c r="H29" s="3" t="n">
        <v>0</v>
      </c>
      <c r="I29" s="5" t="n">
        <v>346</v>
      </c>
      <c r="J29" s="5" t="n">
        <v>10</v>
      </c>
      <c r="K29" s="6" t="n">
        <v>34.6</v>
      </c>
      <c r="L29" s="7" t="n">
        <v>34.6</v>
      </c>
      <c r="M29" s="5" t="str">
        <f aca="false">IF(K29="no cation","",IF(L29="","non-candidate",""))</f>
        <v/>
      </c>
      <c r="N29" s="5" t="str">
        <f aca="false">IF(M29="","",IF(B29&gt;0,U29,CONCATENATE("[",IF(M29="","",CONCATENATE("Al",IF(C29+(D29*(1+(C29*3)))&gt;1,VALUE(C29+(D29*(1+(C29*3)))),""),CONCATENATE(IF((E29*(1+(C29*3)))+(C29*H29)&gt;0," O",""),IF((E29*(1+(C29*3)))+(C29*H29)&gt;1,VALUE((E29*(1+(C29*3)))+(C29*H29)),"")),IF(F29=0,"",CONCATENATE("(OH)",IF((F29*(1+(C29*3)))+(C29*(4-H29))&gt;1,VALUE((F29*(1+(C29*3)))+(C29*(4-H29))),""))),IF(G29=0,"",CONCATENATE("(OH2)",IF(G29&gt;1,VALUE(G29),""))))),"]",IF(M29="","",IF(J29&gt;1,(CONCATENATE(VALUE(J29),"+")),"+")))))</f>
        <v/>
      </c>
      <c r="O29" s="5" t="str">
        <f aca="false">IF(B29&gt;0,"",IF(C29=0,CONCATENATE("[",CONCATENATE("Al",IF(D29&gt;1,VALUE(D29),""),IF(E29=0,"",CONCATENATE(" O",IF(E29&gt;1,VALUE(E29),""))),IF(F29=0,"",CONCATENATE("(OH)",IF(F29&gt;1,VALUE(F29),""))),IF(G29=0,"",CONCATENATE("(OH2)",IF(G29&gt;1,VALUE(G29),"")))),"]",IF(J29&gt;1,(CONCATENATE(VALUE(J29),"+")),"+")),CONCATENATE("[",S29,IF(P29&gt;1,VALUE(P29),""),IF((D29*3)&gt;((E29*2)+F29),"+","")," ]",VALUE(4)," ",T29,IF(H29&gt;0,VALUE(H29+1),""),"-"," ")))</f>
        <v>[Al5(OH)5(OH2)7]10+</v>
      </c>
      <c r="P29" s="5" t="str">
        <f aca="false">IF(C29&lt;1,"",(IF((3*D29)-(2*E29)-F29&gt;0, (3*D29)-(2*E29)-F29, 0)))</f>
        <v/>
      </c>
      <c r="Q29" s="5" t="str">
        <f aca="false">IF(C29&lt;1,"",(27*D29)+(16*(E29+F29+G29))+(F29+(G29*2)))</f>
        <v/>
      </c>
      <c r="R29" s="5" t="str">
        <f aca="false">IF(C29&lt;1,"",27+(16*(H29+(4-H29)))+(4-H29))</f>
        <v/>
      </c>
      <c r="S29" s="5" t="str">
        <f aca="false">CONCATENATE("[",CONCATENATE("Al",IF(D29&gt;1,VALUE(D29),""),IF(E29=0,"",CONCATENATE(" O",IF(E29&gt;1,VALUE(E29),""))),IF(F29=0,"",CONCATENATE("(OH)",IF(F29&gt;1,VALUE(F29),""))),IF(G29=0,"",CONCATENATE("(OH2)",IF(G29&gt;1,VALUE(G29),"")))),"]")</f>
        <v>[Al5(OH)5(OH2)7]</v>
      </c>
      <c r="T29" s="5" t="str">
        <f aca="false">CONCATENATE("[",CONCATENATE("Al",IF(H29=0,"",CONCATENATE("O",IF(H29&gt;1,VALUE(H29),""))),CONCATENATE(IF((4-H29)&gt;0,"(OH)",""),IF((4-H29)&gt;1,VALUE(4-H29),""))),"]")</f>
        <v>[Al(OH)4]</v>
      </c>
      <c r="U29" s="5" t="str">
        <f aca="false">IF(B29&gt;0,IF(M29="","",CONCATENATE("[",IF(M29="","",CONCATENATE("Al",IF(D29&gt;1,VALUE(D29),""),IF(E29=0,"",CONCATENATE(" O",IF(E29&gt;1,VALUE(E29),""))),IF(F29=0,"",CONCATENATE("(OH)",IF(F29&gt;1,VALUE(F29),""))),IF(G29=0,"",CONCATENATE("(OH2)",IF(G29&gt;1,VALUE(G29),""))))),"]",IF(M29="","",IF(J29&gt;1,(CONCATENATE(VALUE(J29),"+")),"+")))),"")</f>
        <v/>
      </c>
    </row>
    <row r="30" s="4" customFormat="true" ht="14.05" hidden="false" customHeight="false" outlineLevel="0" collapsed="false">
      <c r="A30" s="5" t="n">
        <v>4</v>
      </c>
      <c r="B30" s="5" t="n">
        <v>0</v>
      </c>
      <c r="C30" s="5" t="n">
        <v>0</v>
      </c>
      <c r="D30" s="5" t="n">
        <v>5</v>
      </c>
      <c r="E30" s="5" t="n">
        <v>2</v>
      </c>
      <c r="F30" s="5" t="n">
        <v>1</v>
      </c>
      <c r="G30" s="5" t="n">
        <v>9</v>
      </c>
      <c r="H30" s="5" t="n">
        <v>0</v>
      </c>
      <c r="I30" s="5" t="n">
        <v>346</v>
      </c>
      <c r="J30" s="5" t="n">
        <v>10</v>
      </c>
      <c r="K30" s="6" t="n">
        <v>34.6</v>
      </c>
      <c r="L30" s="7" t="n">
        <v>34.6</v>
      </c>
      <c r="M30" s="5" t="str">
        <f aca="false">IF(K30="no cation","",IF(L30="","non-candidate",""))</f>
        <v/>
      </c>
      <c r="N30" s="5" t="str">
        <f aca="false">IF(M30="","",IF(B30&gt;0,U30,CONCATENATE("[",IF(M30="","",CONCATENATE("Al",IF(C30+(D30*(1+(C30*3)))&gt;1,VALUE(C30+(D30*(1+(C30*3)))),""),CONCATENATE(IF((E30*(1+(C30*3)))+(C30*H30)&gt;0," O",""),IF((E30*(1+(C30*3)))+(C30*H30)&gt;1,VALUE((E30*(1+(C30*3)))+(C30*H30)),"")),IF(F30=0,"",CONCATENATE("(OH)",IF((F30*(1+(C30*3)))+(C30*(4-H30))&gt;1,VALUE((F30*(1+(C30*3)))+(C30*(4-H30))),""))),IF(G30=0,"",CONCATENATE("(OH2)",IF(G30&gt;1,VALUE(G30),""))))),"]",IF(M30="","",IF(J30&gt;1,(CONCATENATE(VALUE(J30),"+")),"+")))))</f>
        <v/>
      </c>
      <c r="O30" s="5" t="str">
        <f aca="false">IF(B30&gt;0,"",IF(C30=0,CONCATENATE("[",CONCATENATE("Al",IF(D30&gt;1,VALUE(D30),""),IF(E30=0,"",CONCATENATE(" O",IF(E30&gt;1,VALUE(E30),""))),IF(F30=0,"",CONCATENATE("(OH)",IF(F30&gt;1,VALUE(F30),""))),IF(G30=0,"",CONCATENATE("(OH2)",IF(G30&gt;1,VALUE(G30),"")))),"]",IF(J30&gt;1,(CONCATENATE(VALUE(J30),"+")),"+")),CONCATENATE("[",S30,IF(P30&gt;1,VALUE(P30),""),IF((D30*3)&gt;((E30*2)+F30),"+","")," ]",VALUE(4)," ",T30,IF(H30&gt;0,VALUE(H30+1),""),"-"," ")))</f>
        <v>[Al5 O2(OH)(OH2)9]10+</v>
      </c>
      <c r="P30" s="5" t="str">
        <f aca="false">IF(C30&lt;1,"",(IF((3*D30)-(2*E30)-F30&gt;0, (3*D30)-(2*E30)-F30, 0)))</f>
        <v/>
      </c>
      <c r="Q30" s="5" t="str">
        <f aca="false">IF(C30&lt;1,"",(27*D30)+(16*(E30+F30+G30))+(F30+(G30*2)))</f>
        <v/>
      </c>
      <c r="R30" s="5" t="str">
        <f aca="false">IF(C30&lt;1,"",27+(16*(H30+(4-H30)))+(4-H30))</f>
        <v/>
      </c>
      <c r="S30" s="5" t="str">
        <f aca="false">CONCATENATE("[",CONCATENATE("Al",IF(D30&gt;1,VALUE(D30),""),IF(E30=0,"",CONCATENATE(" O",IF(E30&gt;1,VALUE(E30),""))),IF(F30=0,"",CONCATENATE("(OH)",IF(F30&gt;1,VALUE(F30),""))),IF(G30=0,"",CONCATENATE("(OH2)",IF(G30&gt;1,VALUE(G30),"")))),"]")</f>
        <v>[Al5 O2(OH)(OH2)9]</v>
      </c>
      <c r="T30" s="5" t="str">
        <f aca="false">CONCATENATE("[",CONCATENATE("Al",IF(H30=0,"",CONCATENATE("O",IF(H30&gt;1,VALUE(H30),""))),CONCATENATE(IF((4-H30)&gt;0,"(OH)",""),IF((4-H30)&gt;1,VALUE(4-H30),""))),"]")</f>
        <v>[Al(OH)4]</v>
      </c>
      <c r="U30" s="5" t="str">
        <f aca="false">IF(B30&gt;0,IF(M30="","",CONCATENATE("[",IF(M30="","",CONCATENATE("Al",IF(D30&gt;1,VALUE(D30),""),IF(E30=0,"",CONCATENATE(" O",IF(E30&gt;1,VALUE(E30),""))),IF(F30=0,"",CONCATENATE("(OH)",IF(F30&gt;1,VALUE(F30),""))),IF(G30=0,"",CONCATENATE("(OH2)",IF(G30&gt;1,VALUE(G30),""))))),"]",IF(M30="","",IF(J30&gt;1,(CONCATENATE(VALUE(J30),"+")),"+")))),"")</f>
        <v/>
      </c>
    </row>
    <row r="31" s="4" customFormat="true" ht="14.05" hidden="false" customHeight="false" outlineLevel="0" collapsed="false">
      <c r="A31" s="5" t="n">
        <v>6</v>
      </c>
      <c r="B31" s="5" t="n">
        <v>0</v>
      </c>
      <c r="C31" s="5" t="n">
        <v>0</v>
      </c>
      <c r="D31" s="5" t="n">
        <v>6</v>
      </c>
      <c r="E31" s="5" t="n">
        <v>0</v>
      </c>
      <c r="F31" s="5" t="n">
        <v>0</v>
      </c>
      <c r="G31" s="5" t="n">
        <v>26</v>
      </c>
      <c r="H31" s="5" t="n">
        <v>0</v>
      </c>
      <c r="I31" s="5" t="n">
        <v>630</v>
      </c>
      <c r="J31" s="5" t="n">
        <v>18</v>
      </c>
      <c r="K31" s="6" t="n">
        <v>35</v>
      </c>
      <c r="L31" s="7" t="n">
        <v>35</v>
      </c>
      <c r="M31" s="5" t="str">
        <f aca="false">IF(K31="no cation","",IF(L31="","non-candidate",""))</f>
        <v/>
      </c>
      <c r="N31" s="5" t="str">
        <f aca="false">IF(M31="","",IF(B31&gt;0,U31,CONCATENATE("[",IF(M31="","",CONCATENATE("Al",IF(C31+(D31*(1+(C31*3)))&gt;1,VALUE(C31+(D31*(1+(C31*3)))),""),CONCATENATE(IF((E31*(1+(C31*3)))+(C31*H31)&gt;0," O",""),IF((E31*(1+(C31*3)))+(C31*H31)&gt;1,VALUE((E31*(1+(C31*3)))+(C31*H31)),"")),IF(F31=0,"",CONCATENATE("(OH)",IF((F31*(1+(C31*3)))+(C31*(4-H31))&gt;1,VALUE((F31*(1+(C31*3)))+(C31*(4-H31))),""))),IF(G31=0,"",CONCATENATE("(OH2)",IF(G31&gt;1,VALUE(G31),""))))),"]",IF(M31="","",IF(J31&gt;1,(CONCATENATE(VALUE(J31),"+")),"+")))))</f>
        <v/>
      </c>
      <c r="O31" s="5" t="str">
        <f aca="false">IF(B31&gt;0,"",IF(C31=0,CONCATENATE("[",CONCATENATE("Al",IF(D31&gt;1,VALUE(D31),""),IF(E31=0,"",CONCATENATE(" O",IF(E31&gt;1,VALUE(E31),""))),IF(F31=0,"",CONCATENATE("(OH)",IF(F31&gt;1,VALUE(F31),""))),IF(G31=0,"",CONCATENATE("(OH2)",IF(G31&gt;1,VALUE(G31),"")))),"]",IF(J31&gt;1,(CONCATENATE(VALUE(J31),"+")),"+")),CONCATENATE("[",S31,IF(P31&gt;1,VALUE(P31),""),IF((D31*3)&gt;((E31*2)+F31),"+","")," ]",VALUE(4)," ",T31,IF(H31&gt;0,VALUE(H31+1),""),"-"," ")))</f>
        <v>[Al6(OH2)26]18+</v>
      </c>
      <c r="P31" s="5" t="str">
        <f aca="false">IF(C31&lt;1,"",(IF((3*D31)-(2*E31)-F31&gt;0, (3*D31)-(2*E31)-F31, 0)))</f>
        <v/>
      </c>
      <c r="Q31" s="5" t="str">
        <f aca="false">IF(C31&lt;1,"",(27*D31)+(16*(E31+F31+G31))+(F31+(G31*2)))</f>
        <v/>
      </c>
      <c r="R31" s="5" t="str">
        <f aca="false">IF(C31&lt;1,"",27+(16*(H31+(4-H31)))+(4-H31))</f>
        <v/>
      </c>
      <c r="S31" s="5" t="str">
        <f aca="false">CONCATENATE("[",CONCATENATE("Al",IF(D31&gt;1,VALUE(D31),""),IF(E31=0,"",CONCATENATE(" O",IF(E31&gt;1,VALUE(E31),""))),IF(F31=0,"",CONCATENATE("(OH)",IF(F31&gt;1,VALUE(F31),""))),IF(G31=0,"",CONCATENATE("(OH2)",IF(G31&gt;1,VALUE(G31),"")))),"]")</f>
        <v>[Al6(OH2)26]</v>
      </c>
      <c r="T31" s="5" t="str">
        <f aca="false">CONCATENATE("[",CONCATENATE("Al",IF(H31=0,"",CONCATENATE("O",IF(H31&gt;1,VALUE(H31),""))),CONCATENATE(IF((4-H31)&gt;0,"(OH)",""),IF((4-H31)&gt;1,VALUE(4-H31),""))),"]")</f>
        <v>[Al(OH)4]</v>
      </c>
      <c r="U31" s="5" t="str">
        <f aca="false">IF(B31&gt;0,IF(M31="","",CONCATENATE("[",IF(M31="","",CONCATENATE("Al",IF(D31&gt;1,VALUE(D31),""),IF(E31=0,"",CONCATENATE(" O",IF(E31&gt;1,VALUE(E31),""))),IF(F31=0,"",CONCATENATE("(OH)",IF(F31&gt;1,VALUE(F31),""))),IF(G31=0,"",CONCATENATE("(OH2)",IF(G31&gt;1,VALUE(G31),""))))),"]",IF(M31="","",IF(J31&gt;1,(CONCATENATE(VALUE(J31),"+")),"+")))),"")</f>
        <v/>
      </c>
    </row>
    <row r="32" s="4" customFormat="true" ht="14.05" hidden="false" customHeight="false" outlineLevel="0" collapsed="false">
      <c r="A32" s="5" t="n">
        <v>6</v>
      </c>
      <c r="B32" s="5" t="n">
        <v>0</v>
      </c>
      <c r="C32" s="5" t="n">
        <v>0</v>
      </c>
      <c r="D32" s="5" t="n">
        <v>5</v>
      </c>
      <c r="E32" s="5" t="n">
        <v>0</v>
      </c>
      <c r="F32" s="5" t="n">
        <v>0</v>
      </c>
      <c r="G32" s="5" t="n">
        <v>22</v>
      </c>
      <c r="H32" s="5" t="n">
        <v>0</v>
      </c>
      <c r="I32" s="5" t="n">
        <v>531</v>
      </c>
      <c r="J32" s="5" t="n">
        <v>15</v>
      </c>
      <c r="K32" s="6" t="n">
        <v>35.4</v>
      </c>
      <c r="L32" s="7" t="n">
        <v>35.4</v>
      </c>
      <c r="M32" s="5" t="str">
        <f aca="false">IF(K32="no cation","",IF(L32="","non-candidate",""))</f>
        <v/>
      </c>
      <c r="N32" s="5" t="str">
        <f aca="false">IF(M32="","",IF(B32&gt;0,U32,CONCATENATE("[",IF(M32="","",CONCATENATE("Al",IF(C32+(D32*(1+(C32*3)))&gt;1,VALUE(C32+(D32*(1+(C32*3)))),""),CONCATENATE(IF((E32*(1+(C32*3)))+(C32*H32)&gt;0," O",""),IF((E32*(1+(C32*3)))+(C32*H32)&gt;1,VALUE((E32*(1+(C32*3)))+(C32*H32)),"")),IF(F32=0,"",CONCATENATE("(OH)",IF((F32*(1+(C32*3)))+(C32*(4-H32))&gt;1,VALUE((F32*(1+(C32*3)))+(C32*(4-H32))),""))),IF(G32=0,"",CONCATENATE("(OH2)",IF(G32&gt;1,VALUE(G32),""))))),"]",IF(M32="","",IF(J32&gt;1,(CONCATENATE(VALUE(J32),"+")),"+")))))</f>
        <v/>
      </c>
      <c r="O32" s="5" t="str">
        <f aca="false">IF(B32&gt;0,"",IF(C32=0,CONCATENATE("[",CONCATENATE("Al",IF(D32&gt;1,VALUE(D32),""),IF(E32=0,"",CONCATENATE(" O",IF(E32&gt;1,VALUE(E32),""))),IF(F32=0,"",CONCATENATE("(OH)",IF(F32&gt;1,VALUE(F32),""))),IF(G32=0,"",CONCATENATE("(OH2)",IF(G32&gt;1,VALUE(G32),"")))),"]",IF(J32&gt;1,(CONCATENATE(VALUE(J32),"+")),"+")),CONCATENATE("[",S32,IF(P32&gt;1,VALUE(P32),""),IF((D32*3)&gt;((E32*2)+F32),"+","")," ]",VALUE(4)," ",T32,IF(H32&gt;0,VALUE(H32+1),""),"-"," ")))</f>
        <v>[Al5(OH2)22]15+</v>
      </c>
      <c r="P32" s="5" t="str">
        <f aca="false">IF(C32&lt;1,"",(IF((3*D32)-(2*E32)-F32&gt;0, (3*D32)-(2*E32)-F32, 0)))</f>
        <v/>
      </c>
      <c r="Q32" s="5" t="str">
        <f aca="false">IF(C32&lt;1,"",(27*D32)+(16*(E32+F32+G32))+(F32+(G32*2)))</f>
        <v/>
      </c>
      <c r="R32" s="5" t="str">
        <f aca="false">IF(C32&lt;1,"",27+(16*(H32+(4-H32)))+(4-H32))</f>
        <v/>
      </c>
      <c r="S32" s="5" t="str">
        <f aca="false">CONCATENATE("[",CONCATENATE("Al",IF(D32&gt;1,VALUE(D32),""),IF(E32=0,"",CONCATENATE(" O",IF(E32&gt;1,VALUE(E32),""))),IF(F32=0,"",CONCATENATE("(OH)",IF(F32&gt;1,VALUE(F32),""))),IF(G32=0,"",CONCATENATE("(OH2)",IF(G32&gt;1,VALUE(G32),"")))),"]")</f>
        <v>[Al5(OH2)22]</v>
      </c>
      <c r="T32" s="5" t="str">
        <f aca="false">CONCATENATE("[",CONCATENATE("Al",IF(H32=0,"",CONCATENATE("O",IF(H32&gt;1,VALUE(H32),""))),CONCATENATE(IF((4-H32)&gt;0,"(OH)",""),IF((4-H32)&gt;1,VALUE(4-H32),""))),"]")</f>
        <v>[Al(OH)4]</v>
      </c>
      <c r="U32" s="5" t="str">
        <f aca="false">IF(B32&gt;0,IF(M32="","",CONCATENATE("[",IF(M32="","",CONCATENATE("Al",IF(D32&gt;1,VALUE(D32),""),IF(E32=0,"",CONCATENATE(" O",IF(E32&gt;1,VALUE(E32),""))),IF(F32=0,"",CONCATENATE("(OH)",IF(F32&gt;1,VALUE(F32),""))),IF(G32=0,"",CONCATENATE("(OH2)",IF(G32&gt;1,VALUE(G32),""))))),"]",IF(M32="","",IF(J32&gt;1,(CONCATENATE(VALUE(J32),"+")),"+")))),"")</f>
        <v/>
      </c>
    </row>
    <row r="33" s="4" customFormat="true" ht="14.05" hidden="false" customHeight="false" outlineLevel="0" collapsed="false">
      <c r="A33" s="5" t="n">
        <v>4</v>
      </c>
      <c r="B33" s="5" t="n">
        <v>0</v>
      </c>
      <c r="C33" s="5" t="n">
        <v>0</v>
      </c>
      <c r="D33" s="5" t="n">
        <v>4</v>
      </c>
      <c r="E33" s="5" t="n">
        <v>0</v>
      </c>
      <c r="F33" s="5" t="n">
        <v>4</v>
      </c>
      <c r="G33" s="5" t="n">
        <v>6</v>
      </c>
      <c r="H33" s="5" t="n">
        <v>0</v>
      </c>
      <c r="I33" s="5" t="n">
        <v>284</v>
      </c>
      <c r="J33" s="5" t="n">
        <v>8</v>
      </c>
      <c r="K33" s="6" t="n">
        <v>35.5</v>
      </c>
      <c r="L33" s="7" t="n">
        <v>35.5</v>
      </c>
      <c r="M33" s="5" t="str">
        <f aca="false">IF(K33="no cation","",IF(L33="","non-candidate",""))</f>
        <v/>
      </c>
      <c r="N33" s="5" t="str">
        <f aca="false">IF(M33="","",IF(B33&gt;0,U33,CONCATENATE("[",IF(M33="","",CONCATENATE("Al",IF(C33+(D33*(1+(C33*3)))&gt;1,VALUE(C33+(D33*(1+(C33*3)))),""),CONCATENATE(IF((E33*(1+(C33*3)))+(C33*H33)&gt;0," O",""),IF((E33*(1+(C33*3)))+(C33*H33)&gt;1,VALUE((E33*(1+(C33*3)))+(C33*H33)),"")),IF(F33=0,"",CONCATENATE("(OH)",IF((F33*(1+(C33*3)))+(C33*(4-H33))&gt;1,VALUE((F33*(1+(C33*3)))+(C33*(4-H33))),""))),IF(G33=0,"",CONCATENATE("(OH2)",IF(G33&gt;1,VALUE(G33),""))))),"]",IF(M33="","",IF(J33&gt;1,(CONCATENATE(VALUE(J33),"+")),"+")))))</f>
        <v/>
      </c>
      <c r="O33" s="5" t="str">
        <f aca="false">IF(B33&gt;0,"",IF(C33=0,CONCATENATE("[",CONCATENATE("Al",IF(D33&gt;1,VALUE(D33),""),IF(E33=0,"",CONCATENATE(" O",IF(E33&gt;1,VALUE(E33),""))),IF(F33=0,"",CONCATENATE("(OH)",IF(F33&gt;1,VALUE(F33),""))),IF(G33=0,"",CONCATENATE("(OH2)",IF(G33&gt;1,VALUE(G33),"")))),"]",IF(J33&gt;1,(CONCATENATE(VALUE(J33),"+")),"+")),CONCATENATE("[",S33,IF(P33&gt;1,VALUE(P33),""),IF((D33*3)&gt;((E33*2)+F33),"+","")," ]",VALUE(4)," ",T33,IF(H33&gt;0,VALUE(H33+1),""),"-"," ")))</f>
        <v>[Al4(OH)4(OH2)6]8+</v>
      </c>
      <c r="P33" s="5" t="str">
        <f aca="false">IF(C33&lt;1,"",(IF((3*D33)-(2*E33)-F33&gt;0, (3*D33)-(2*E33)-F33, 0)))</f>
        <v/>
      </c>
      <c r="Q33" s="5" t="str">
        <f aca="false">IF(C33&lt;1,"",(27*D33)+(16*(E33+F33+G33))+(F33+(G33*2)))</f>
        <v/>
      </c>
      <c r="R33" s="5" t="str">
        <f aca="false">IF(C33&lt;1,"",27+(16*(H33+(4-H33)))+(4-H33))</f>
        <v/>
      </c>
      <c r="S33" s="5" t="str">
        <f aca="false">CONCATENATE("[",CONCATENATE("Al",IF(D33&gt;1,VALUE(D33),""),IF(E33=0,"",CONCATENATE(" O",IF(E33&gt;1,VALUE(E33),""))),IF(F33=0,"",CONCATENATE("(OH)",IF(F33&gt;1,VALUE(F33),""))),IF(G33=0,"",CONCATENATE("(OH2)",IF(G33&gt;1,VALUE(G33),"")))),"]")</f>
        <v>[Al4(OH)4(OH2)6]</v>
      </c>
      <c r="T33" s="5" t="str">
        <f aca="false">CONCATENATE("[",CONCATENATE("Al",IF(H33=0,"",CONCATENATE("O",IF(H33&gt;1,VALUE(H33),""))),CONCATENATE(IF((4-H33)&gt;0,"(OH)",""),IF((4-H33)&gt;1,VALUE(4-H33),""))),"]")</f>
        <v>[Al(OH)4]</v>
      </c>
      <c r="U33" s="5" t="str">
        <f aca="false">IF(B33&gt;0,IF(M33="","",CONCATENATE("[",IF(M33="","",CONCATENATE("Al",IF(D33&gt;1,VALUE(D33),""),IF(E33=0,"",CONCATENATE(" O",IF(E33&gt;1,VALUE(E33),""))),IF(F33=0,"",CONCATENATE("(OH)",IF(F33&gt;1,VALUE(F33),""))),IF(G33=0,"",CONCATENATE("(OH2)",IF(G33&gt;1,VALUE(G33),""))))),"]",IF(M33="","",IF(J33&gt;1,(CONCATENATE(VALUE(J33),"+")),"+")))),"")</f>
        <v/>
      </c>
    </row>
    <row r="34" s="4" customFormat="true" ht="14.05" hidden="false" customHeight="false" outlineLevel="0" collapsed="false">
      <c r="A34" s="5" t="n">
        <v>4</v>
      </c>
      <c r="B34" s="5" t="n">
        <v>0</v>
      </c>
      <c r="C34" s="5" t="n">
        <v>0</v>
      </c>
      <c r="D34" s="5" t="n">
        <v>4</v>
      </c>
      <c r="E34" s="5" t="n">
        <v>2</v>
      </c>
      <c r="F34" s="5" t="n">
        <v>0</v>
      </c>
      <c r="G34" s="5" t="n">
        <v>8</v>
      </c>
      <c r="H34" s="5" t="n">
        <v>0</v>
      </c>
      <c r="I34" s="5" t="n">
        <v>284</v>
      </c>
      <c r="J34" s="5" t="n">
        <v>8</v>
      </c>
      <c r="K34" s="6" t="n">
        <v>35.5</v>
      </c>
      <c r="L34" s="7" t="n">
        <v>35.5</v>
      </c>
      <c r="M34" s="5" t="str">
        <f aca="false">IF(K34="no cation","",IF(L34="","non-candidate",""))</f>
        <v/>
      </c>
      <c r="N34" s="5" t="str">
        <f aca="false">IF(M34="","",IF(B34&gt;0,U34,CONCATENATE("[",IF(M34="","",CONCATENATE("Al",IF(C34+(D34*(1+(C34*3)))&gt;1,VALUE(C34+(D34*(1+(C34*3)))),""),CONCATENATE(IF((E34*(1+(C34*3)))+(C34*H34)&gt;0," O",""),IF((E34*(1+(C34*3)))+(C34*H34)&gt;1,VALUE((E34*(1+(C34*3)))+(C34*H34)),"")),IF(F34=0,"",CONCATENATE("(OH)",IF((F34*(1+(C34*3)))+(C34*(4-H34))&gt;1,VALUE((F34*(1+(C34*3)))+(C34*(4-H34))),""))),IF(G34=0,"",CONCATENATE("(OH2)",IF(G34&gt;1,VALUE(G34),""))))),"]",IF(M34="","",IF(J34&gt;1,(CONCATENATE(VALUE(J34),"+")),"+")))))</f>
        <v/>
      </c>
      <c r="O34" s="5" t="str">
        <f aca="false">IF(B34&gt;0,"",IF(C34=0,CONCATENATE("[",CONCATENATE("Al",IF(D34&gt;1,VALUE(D34),""),IF(E34=0,"",CONCATENATE(" O",IF(E34&gt;1,VALUE(E34),""))),IF(F34=0,"",CONCATENATE("(OH)",IF(F34&gt;1,VALUE(F34),""))),IF(G34=0,"",CONCATENATE("(OH2)",IF(G34&gt;1,VALUE(G34),"")))),"]",IF(J34&gt;1,(CONCATENATE(VALUE(J34),"+")),"+")),CONCATENATE("[",S34,IF(P34&gt;1,VALUE(P34),""),IF((D34*3)&gt;((E34*2)+F34),"+","")," ]",VALUE(4)," ",T34,IF(H34&gt;0,VALUE(H34+1),""),"-"," ")))</f>
        <v>[Al4 O2(OH2)8]8+</v>
      </c>
      <c r="P34" s="5" t="str">
        <f aca="false">IF(C34&lt;1,"",(IF((3*D34)-(2*E34)-F34&gt;0, (3*D34)-(2*E34)-F34, 0)))</f>
        <v/>
      </c>
      <c r="Q34" s="5" t="str">
        <f aca="false">IF(C34&lt;1,"",(27*D34)+(16*(E34+F34+G34))+(F34+(G34*2)))</f>
        <v/>
      </c>
      <c r="R34" s="5" t="str">
        <f aca="false">IF(C34&lt;1,"",27+(16*(H34+(4-H34)))+(4-H34))</f>
        <v/>
      </c>
      <c r="S34" s="5" t="str">
        <f aca="false">CONCATENATE("[",CONCATENATE("Al",IF(D34&gt;1,VALUE(D34),""),IF(E34=0,"",CONCATENATE(" O",IF(E34&gt;1,VALUE(E34),""))),IF(F34=0,"",CONCATENATE("(OH)",IF(F34&gt;1,VALUE(F34),""))),IF(G34=0,"",CONCATENATE("(OH2)",IF(G34&gt;1,VALUE(G34),"")))),"]")</f>
        <v>[Al4 O2(OH2)8]</v>
      </c>
      <c r="T34" s="5" t="str">
        <f aca="false">CONCATENATE("[",CONCATENATE("Al",IF(H34=0,"",CONCATENATE("O",IF(H34&gt;1,VALUE(H34),""))),CONCATENATE(IF((4-H34)&gt;0,"(OH)",""),IF((4-H34)&gt;1,VALUE(4-H34),""))),"]")</f>
        <v>[Al(OH)4]</v>
      </c>
      <c r="U34" s="5" t="str">
        <f aca="false">IF(B34&gt;0,IF(M34="","",CONCATENATE("[",IF(M34="","",CONCATENATE("Al",IF(D34&gt;1,VALUE(D34),""),IF(E34=0,"",CONCATENATE(" O",IF(E34&gt;1,VALUE(E34),""))),IF(F34=0,"",CONCATENATE("(OH)",IF(F34&gt;1,VALUE(F34),""))),IF(G34=0,"",CONCATENATE("(OH2)",IF(G34&gt;1,VALUE(G34),""))))),"]",IF(M34="","",IF(J34&gt;1,(CONCATENATE(VALUE(J34),"+")),"+")))),"")</f>
        <v/>
      </c>
    </row>
    <row r="35" s="4" customFormat="true" ht="14.05" hidden="false" customHeight="false" outlineLevel="0" collapsed="false">
      <c r="A35" s="5" t="n">
        <v>6</v>
      </c>
      <c r="B35" s="5" t="n">
        <v>0</v>
      </c>
      <c r="C35" s="5" t="n">
        <v>0</v>
      </c>
      <c r="D35" s="5" t="n">
        <v>4</v>
      </c>
      <c r="E35" s="5" t="n">
        <v>0</v>
      </c>
      <c r="F35" s="5" t="n">
        <v>0</v>
      </c>
      <c r="G35" s="5" t="n">
        <v>18</v>
      </c>
      <c r="H35" s="5" t="n">
        <v>0</v>
      </c>
      <c r="I35" s="5" t="n">
        <v>432</v>
      </c>
      <c r="J35" s="5" t="n">
        <v>12</v>
      </c>
      <c r="K35" s="6" t="n">
        <v>36</v>
      </c>
      <c r="L35" s="7" t="n">
        <v>36</v>
      </c>
      <c r="M35" s="5" t="str">
        <f aca="false">IF(K35="no cation","",IF(L35="","non-candidate",""))</f>
        <v/>
      </c>
      <c r="N35" s="5" t="str">
        <f aca="false">IF(M35="","",IF(B35&gt;0,U35,CONCATENATE("[",IF(M35="","",CONCATENATE("Al",IF(C35+(D35*(1+(C35*3)))&gt;1,VALUE(C35+(D35*(1+(C35*3)))),""),CONCATENATE(IF((E35*(1+(C35*3)))+(C35*H35)&gt;0," O",""),IF((E35*(1+(C35*3)))+(C35*H35)&gt;1,VALUE((E35*(1+(C35*3)))+(C35*H35)),"")),IF(F35=0,"",CONCATENATE("(OH)",IF((F35*(1+(C35*3)))+(C35*(4-H35))&gt;1,VALUE((F35*(1+(C35*3)))+(C35*(4-H35))),""))),IF(G35=0,"",CONCATENATE("(OH2)",IF(G35&gt;1,VALUE(G35),""))))),"]",IF(M35="","",IF(J35&gt;1,(CONCATENATE(VALUE(J35),"+")),"+")))))</f>
        <v/>
      </c>
      <c r="O35" s="5" t="str">
        <f aca="false">IF(B35&gt;0,"",IF(C35=0,CONCATENATE("[",CONCATENATE("Al",IF(D35&gt;1,VALUE(D35),""),IF(E35=0,"",CONCATENATE(" O",IF(E35&gt;1,VALUE(E35),""))),IF(F35=0,"",CONCATENATE("(OH)",IF(F35&gt;1,VALUE(F35),""))),IF(G35=0,"",CONCATENATE("(OH2)",IF(G35&gt;1,VALUE(G35),"")))),"]",IF(J35&gt;1,(CONCATENATE(VALUE(J35),"+")),"+")),CONCATENATE("[",S35,IF(P35&gt;1,VALUE(P35),""),IF((D35*3)&gt;((E35*2)+F35),"+","")," ]",VALUE(4)," ",T35,IF(H35&gt;0,VALUE(H35+1),""),"-"," ")))</f>
        <v>[Al4(OH2)18]12+</v>
      </c>
      <c r="P35" s="5" t="str">
        <f aca="false">IF(C35&lt;1,"",(IF((3*D35)-(2*E35)-F35&gt;0, (3*D35)-(2*E35)-F35, 0)))</f>
        <v/>
      </c>
      <c r="Q35" s="5" t="str">
        <f aca="false">IF(C35&lt;1,"",(27*D35)+(16*(E35+F35+G35))+(F35+(G35*2)))</f>
        <v/>
      </c>
      <c r="R35" s="5" t="str">
        <f aca="false">IF(C35&lt;1,"",27+(16*(H35+(4-H35)))+(4-H35))</f>
        <v/>
      </c>
      <c r="S35" s="5" t="str">
        <f aca="false">CONCATENATE("[",CONCATENATE("Al",IF(D35&gt;1,VALUE(D35),""),IF(E35=0,"",CONCATENATE(" O",IF(E35&gt;1,VALUE(E35),""))),IF(F35=0,"",CONCATENATE("(OH)",IF(F35&gt;1,VALUE(F35),""))),IF(G35=0,"",CONCATENATE("(OH2)",IF(G35&gt;1,VALUE(G35),"")))),"]")</f>
        <v>[Al4(OH2)18]</v>
      </c>
      <c r="T35" s="5" t="str">
        <f aca="false">CONCATENATE("[",CONCATENATE("Al",IF(H35=0,"",CONCATENATE("O",IF(H35&gt;1,VALUE(H35),""))),CONCATENATE(IF((4-H35)&gt;0,"(OH)",""),IF((4-H35)&gt;1,VALUE(4-H35),""))),"]")</f>
        <v>[Al(OH)4]</v>
      </c>
      <c r="U35" s="5" t="str">
        <f aca="false">IF(B35&gt;0,IF(M35="","",CONCATENATE("[",IF(M35="","",CONCATENATE("Al",IF(D35&gt;1,VALUE(D35),""),IF(E35=0,"",CONCATENATE(" O",IF(E35&gt;1,VALUE(E35),""))),IF(F35=0,"",CONCATENATE("(OH)",IF(F35&gt;1,VALUE(F35),""))),IF(G35=0,"",CONCATENATE("(OH2)",IF(G35&gt;1,VALUE(G35),""))))),"]",IF(M35="","",IF(J35&gt;1,(CONCATENATE(VALUE(J35),"+")),"+")))),"")</f>
        <v/>
      </c>
    </row>
    <row r="36" s="4" customFormat="true" ht="14.05" hidden="false" customHeight="false" outlineLevel="0" collapsed="false">
      <c r="A36" s="5" t="n">
        <v>6</v>
      </c>
      <c r="B36" s="5" t="n">
        <v>0</v>
      </c>
      <c r="C36" s="5" t="n">
        <v>0</v>
      </c>
      <c r="D36" s="5" t="n">
        <v>3</v>
      </c>
      <c r="E36" s="5" t="n">
        <v>0</v>
      </c>
      <c r="F36" s="5" t="n">
        <v>0</v>
      </c>
      <c r="G36" s="5" t="n">
        <v>14</v>
      </c>
      <c r="H36" s="5" t="n">
        <v>0</v>
      </c>
      <c r="I36" s="5" t="n">
        <v>333</v>
      </c>
      <c r="J36" s="5" t="n">
        <v>9</v>
      </c>
      <c r="K36" s="6" t="n">
        <v>37</v>
      </c>
      <c r="L36" s="7" t="n">
        <v>37</v>
      </c>
      <c r="M36" s="5" t="str">
        <f aca="false">IF(K36="no cation","",IF(L36="","non-candidate",""))</f>
        <v/>
      </c>
      <c r="N36" s="5" t="str">
        <f aca="false">IF(M36="","",IF(B36&gt;0,U36,CONCATENATE("[",IF(M36="","",CONCATENATE("Al",IF(C36+(D36*(1+(C36*3)))&gt;1,VALUE(C36+(D36*(1+(C36*3)))),""),CONCATENATE(IF((E36*(1+(C36*3)))+(C36*H36)&gt;0," O",""),IF((E36*(1+(C36*3)))+(C36*H36)&gt;1,VALUE((E36*(1+(C36*3)))+(C36*H36)),"")),IF(F36=0,"",CONCATENATE("(OH)",IF((F36*(1+(C36*3)))+(C36*(4-H36))&gt;1,VALUE((F36*(1+(C36*3)))+(C36*(4-H36))),""))),IF(G36=0,"",CONCATENATE("(OH2)",IF(G36&gt;1,VALUE(G36),""))))),"]",IF(M36="","",IF(J36&gt;1,(CONCATENATE(VALUE(J36),"+")),"+")))))</f>
        <v/>
      </c>
      <c r="O36" s="5" t="str">
        <f aca="false">IF(B36&gt;0,"",IF(C36=0,CONCATENATE("[",CONCATENATE("Al",IF(D36&gt;1,VALUE(D36),""),IF(E36=0,"",CONCATENATE(" O",IF(E36&gt;1,VALUE(E36),""))),IF(F36=0,"",CONCATENATE("(OH)",IF(F36&gt;1,VALUE(F36),""))),IF(G36=0,"",CONCATENATE("(OH2)",IF(G36&gt;1,VALUE(G36),"")))),"]",IF(J36&gt;1,(CONCATENATE(VALUE(J36),"+")),"+")),CONCATENATE("[",S36,IF(P36&gt;1,VALUE(P36),""),IF((D36*3)&gt;((E36*2)+F36),"+","")," ]",VALUE(4)," ",T36,IF(H36&gt;0,VALUE(H36+1),""),"-"," ")))</f>
        <v>[Al3(OH2)14]9+</v>
      </c>
      <c r="P36" s="5" t="str">
        <f aca="false">IF(C36&lt;1,"",(IF((3*D36)-(2*E36)-F36&gt;0, (3*D36)-(2*E36)-F36, 0)))</f>
        <v/>
      </c>
      <c r="Q36" s="5" t="str">
        <f aca="false">IF(C36&lt;1,"",(27*D36)+(16*(E36+F36+G36))+(F36+(G36*2)))</f>
        <v/>
      </c>
      <c r="R36" s="5" t="str">
        <f aca="false">IF(C36&lt;1,"",27+(16*(H36+(4-H36)))+(4-H36))</f>
        <v/>
      </c>
      <c r="S36" s="5" t="str">
        <f aca="false">CONCATENATE("[",CONCATENATE("Al",IF(D36&gt;1,VALUE(D36),""),IF(E36=0,"",CONCATENATE(" O",IF(E36&gt;1,VALUE(E36),""))),IF(F36=0,"",CONCATENATE("(OH)",IF(F36&gt;1,VALUE(F36),""))),IF(G36=0,"",CONCATENATE("(OH2)",IF(G36&gt;1,VALUE(G36),"")))),"]")</f>
        <v>[Al3(OH2)14]</v>
      </c>
      <c r="T36" s="5" t="str">
        <f aca="false">CONCATENATE("[",CONCATENATE("Al",IF(H36=0,"",CONCATENATE("O",IF(H36&gt;1,VALUE(H36),""))),CONCATENATE(IF((4-H36)&gt;0,"(OH)",""),IF((4-H36)&gt;1,VALUE(4-H36),""))),"]")</f>
        <v>[Al(OH)4]</v>
      </c>
      <c r="U36" s="5" t="str">
        <f aca="false">IF(B36&gt;0,IF(M36="","",CONCATENATE("[",IF(M36="","",CONCATENATE("Al",IF(D36&gt;1,VALUE(D36),""),IF(E36=0,"",CONCATENATE(" O",IF(E36&gt;1,VALUE(E36),""))),IF(F36=0,"",CONCATENATE("(OH)",IF(F36&gt;1,VALUE(F36),""))),IF(G36=0,"",CONCATENATE("(OH2)",IF(G36&gt;1,VALUE(G36),""))))),"]",IF(M36="","",IF(J36&gt;1,(CONCATENATE(VALUE(J36),"+")),"+")))),"")</f>
        <v/>
      </c>
    </row>
    <row r="37" s="4" customFormat="true" ht="14.05" hidden="false" customHeight="false" outlineLevel="0" collapsed="false">
      <c r="A37" s="5" t="n">
        <v>4</v>
      </c>
      <c r="B37" s="5" t="n">
        <v>0</v>
      </c>
      <c r="C37" s="5" t="n">
        <v>0</v>
      </c>
      <c r="D37" s="5" t="n">
        <v>3</v>
      </c>
      <c r="E37" s="5" t="n">
        <v>0</v>
      </c>
      <c r="F37" s="5" t="n">
        <v>3</v>
      </c>
      <c r="G37" s="5" t="n">
        <v>5</v>
      </c>
      <c r="H37" s="5" t="n">
        <v>0</v>
      </c>
      <c r="I37" s="5" t="n">
        <v>222</v>
      </c>
      <c r="J37" s="5" t="n">
        <v>6</v>
      </c>
      <c r="K37" s="6" t="n">
        <v>37</v>
      </c>
      <c r="L37" s="7" t="n">
        <v>37</v>
      </c>
      <c r="M37" s="5" t="str">
        <f aca="false">IF(K37="no cation","",IF(L37="","non-candidate",""))</f>
        <v/>
      </c>
      <c r="N37" s="5" t="str">
        <f aca="false">IF(M37="","",IF(B37&gt;0,U37,CONCATENATE("[",IF(M37="","",CONCATENATE("Al",IF(C37+(D37*(1+(C37*3)))&gt;1,VALUE(C37+(D37*(1+(C37*3)))),""),CONCATENATE(IF((E37*(1+(C37*3)))+(C37*H37)&gt;0," O",""),IF((E37*(1+(C37*3)))+(C37*H37)&gt;1,VALUE((E37*(1+(C37*3)))+(C37*H37)),"")),IF(F37=0,"",CONCATENATE("(OH)",IF((F37*(1+(C37*3)))+(C37*(4-H37))&gt;1,VALUE((F37*(1+(C37*3)))+(C37*(4-H37))),""))),IF(G37=0,"",CONCATENATE("(OH2)",IF(G37&gt;1,VALUE(G37),""))))),"]",IF(M37="","",IF(J37&gt;1,(CONCATENATE(VALUE(J37),"+")),"+")))))</f>
        <v/>
      </c>
      <c r="O37" s="5" t="str">
        <f aca="false">IF(B37&gt;0,"",IF(C37=0,CONCATENATE("[",CONCATENATE("Al",IF(D37&gt;1,VALUE(D37),""),IF(E37=0,"",CONCATENATE(" O",IF(E37&gt;1,VALUE(E37),""))),IF(F37=0,"",CONCATENATE("(OH)",IF(F37&gt;1,VALUE(F37),""))),IF(G37=0,"",CONCATENATE("(OH2)",IF(G37&gt;1,VALUE(G37),"")))),"]",IF(J37&gt;1,(CONCATENATE(VALUE(J37),"+")),"+")),CONCATENATE("[",S37,IF(P37&gt;1,VALUE(P37),""),IF((D37*3)&gt;((E37*2)+F37),"+","")," ]",VALUE(4)," ",T37,IF(H37&gt;0,VALUE(H37+1),""),"-"," ")))</f>
        <v>[Al3(OH)3(OH2)5]6+</v>
      </c>
      <c r="P37" s="5" t="str">
        <f aca="false">IF(C37&lt;1,"",(IF((3*D37)-(2*E37)-F37&gt;0, (3*D37)-(2*E37)-F37, 0)))</f>
        <v/>
      </c>
      <c r="Q37" s="5" t="str">
        <f aca="false">IF(C37&lt;1,"",(27*D37)+(16*(E37+F37+G37))+(F37+(G37*2)))</f>
        <v/>
      </c>
      <c r="R37" s="5" t="str">
        <f aca="false">IF(C37&lt;1,"",27+(16*(H37+(4-H37)))+(4-H37))</f>
        <v/>
      </c>
      <c r="S37" s="5" t="str">
        <f aca="false">CONCATENATE("[",CONCATENATE("Al",IF(D37&gt;1,VALUE(D37),""),IF(E37=0,"",CONCATENATE(" O",IF(E37&gt;1,VALUE(E37),""))),IF(F37=0,"",CONCATENATE("(OH)",IF(F37&gt;1,VALUE(F37),""))),IF(G37=0,"",CONCATENATE("(OH2)",IF(G37&gt;1,VALUE(G37),"")))),"]")</f>
        <v>[Al3(OH)3(OH2)5]</v>
      </c>
      <c r="T37" s="5" t="str">
        <f aca="false">CONCATENATE("[",CONCATENATE("Al",IF(H37=0,"",CONCATENATE("O",IF(H37&gt;1,VALUE(H37),""))),CONCATENATE(IF((4-H37)&gt;0,"(OH)",""),IF((4-H37)&gt;1,VALUE(4-H37),""))),"]")</f>
        <v>[Al(OH)4]</v>
      </c>
      <c r="U37" s="5" t="str">
        <f aca="false">IF(B37&gt;0,IF(M37="","",CONCATENATE("[",IF(M37="","",CONCATENATE("Al",IF(D37&gt;1,VALUE(D37),""),IF(E37=0,"",CONCATENATE(" O",IF(E37&gt;1,VALUE(E37),""))),IF(F37=0,"",CONCATENATE("(OH)",IF(F37&gt;1,VALUE(F37),""))),IF(G37=0,"",CONCATENATE("(OH2)",IF(G37&gt;1,VALUE(G37),""))))),"]",IF(M37="","",IF(J37&gt;1,(CONCATENATE(VALUE(J37),"+")),"+")))),"")</f>
        <v/>
      </c>
    </row>
    <row r="38" s="4" customFormat="true" ht="14.05" hidden="false" customHeight="false" outlineLevel="0" collapsed="false">
      <c r="A38" s="5" t="n">
        <v>6</v>
      </c>
      <c r="B38" s="5" t="n">
        <v>0</v>
      </c>
      <c r="C38" s="5" t="n">
        <v>0</v>
      </c>
      <c r="D38" s="5" t="n">
        <v>6</v>
      </c>
      <c r="E38" s="5" t="n">
        <v>0</v>
      </c>
      <c r="F38" s="5" t="n">
        <v>1</v>
      </c>
      <c r="G38" s="5" t="n">
        <v>25</v>
      </c>
      <c r="H38" s="5" t="n">
        <v>0</v>
      </c>
      <c r="I38" s="5" t="n">
        <v>629</v>
      </c>
      <c r="J38" s="5" t="n">
        <v>17</v>
      </c>
      <c r="K38" s="6" t="n">
        <v>37</v>
      </c>
      <c r="L38" s="7" t="n">
        <v>37</v>
      </c>
      <c r="M38" s="5" t="str">
        <f aca="false">IF(K38="no cation","",IF(L38="","non-candidate",""))</f>
        <v/>
      </c>
      <c r="N38" s="5" t="str">
        <f aca="false">IF(M38="","",IF(B38&gt;0,U38,CONCATENATE("[",IF(M38="","",CONCATENATE("Al",IF(C38+(D38*(1+(C38*3)))&gt;1,VALUE(C38+(D38*(1+(C38*3)))),""),CONCATENATE(IF((E38*(1+(C38*3)))+(C38*H38)&gt;0," O",""),IF((E38*(1+(C38*3)))+(C38*H38)&gt;1,VALUE((E38*(1+(C38*3)))+(C38*H38)),"")),IF(F38=0,"",CONCATENATE("(OH)",IF((F38*(1+(C38*3)))+(C38*(4-H38))&gt;1,VALUE((F38*(1+(C38*3)))+(C38*(4-H38))),""))),IF(G38=0,"",CONCATENATE("(OH2)",IF(G38&gt;1,VALUE(G38),""))))),"]",IF(M38="","",IF(J38&gt;1,(CONCATENATE(VALUE(J38),"+")),"+")))))</f>
        <v/>
      </c>
      <c r="O38" s="5" t="str">
        <f aca="false">IF(B38&gt;0,"",IF(C38=0,CONCATENATE("[",CONCATENATE("Al",IF(D38&gt;1,VALUE(D38),""),IF(E38=0,"",CONCATENATE(" O",IF(E38&gt;1,VALUE(E38),""))),IF(F38=0,"",CONCATENATE("(OH)",IF(F38&gt;1,VALUE(F38),""))),IF(G38=0,"",CONCATENATE("(OH2)",IF(G38&gt;1,VALUE(G38),"")))),"]",IF(J38&gt;1,(CONCATENATE(VALUE(J38),"+")),"+")),CONCATENATE("[",S38,IF(P38&gt;1,VALUE(P38),""),IF((D38*3)&gt;((E38*2)+F38),"+","")," ]",VALUE(4)," ",T38,IF(H38&gt;0,VALUE(H38+1),""),"-"," ")))</f>
        <v>[Al6(OH)(OH2)25]17+</v>
      </c>
      <c r="P38" s="5" t="str">
        <f aca="false">IF(C38&lt;1,"",(IF((3*D38)-(2*E38)-F38&gt;0, (3*D38)-(2*E38)-F38, 0)))</f>
        <v/>
      </c>
      <c r="Q38" s="5" t="str">
        <f aca="false">IF(C38&lt;1,"",(27*D38)+(16*(E38+F38+G38))+(F38+(G38*2)))</f>
        <v/>
      </c>
      <c r="R38" s="5" t="str">
        <f aca="false">IF(C38&lt;1,"",27+(16*(H38+(4-H38)))+(4-H38))</f>
        <v/>
      </c>
      <c r="S38" s="5" t="str">
        <f aca="false">CONCATENATE("[",CONCATENATE("Al",IF(D38&gt;1,VALUE(D38),""),IF(E38=0,"",CONCATENATE(" O",IF(E38&gt;1,VALUE(E38),""))),IF(F38=0,"",CONCATENATE("(OH)",IF(F38&gt;1,VALUE(F38),""))),IF(G38=0,"",CONCATENATE("(OH2)",IF(G38&gt;1,VALUE(G38),"")))),"]")</f>
        <v>[Al6(OH)(OH2)25]</v>
      </c>
      <c r="T38" s="5" t="str">
        <f aca="false">CONCATENATE("[",CONCATENATE("Al",IF(H38=0,"",CONCATENATE("O",IF(H38&gt;1,VALUE(H38),""))),CONCATENATE(IF((4-H38)&gt;0,"(OH)",""),IF((4-H38)&gt;1,VALUE(4-H38),""))),"]")</f>
        <v>[Al(OH)4]</v>
      </c>
      <c r="U38" s="5" t="str">
        <f aca="false">IF(B38&gt;0,IF(M38="","",CONCATENATE("[",IF(M38="","",CONCATENATE("Al",IF(D38&gt;1,VALUE(D38),""),IF(E38=0,"",CONCATENATE(" O",IF(E38&gt;1,VALUE(E38),""))),IF(F38=0,"",CONCATENATE("(OH)",IF(F38&gt;1,VALUE(F38),""))),IF(G38=0,"",CONCATENATE("(OH2)",IF(G38&gt;1,VALUE(G38),""))))),"]",IF(M38="","",IF(J38&gt;1,(CONCATENATE(VALUE(J38),"+")),"+")))),"")</f>
        <v/>
      </c>
    </row>
    <row r="39" s="4" customFormat="true" ht="14.05" hidden="false" customHeight="false" outlineLevel="0" collapsed="false">
      <c r="A39" s="5" t="n">
        <v>6</v>
      </c>
      <c r="B39" s="5" t="n">
        <v>1</v>
      </c>
      <c r="C39" s="5" t="n">
        <v>0</v>
      </c>
      <c r="D39" s="5" t="n">
        <v>6</v>
      </c>
      <c r="E39" s="5" t="n">
        <v>0</v>
      </c>
      <c r="F39" s="5" t="n">
        <v>2</v>
      </c>
      <c r="G39" s="5" t="n">
        <v>22</v>
      </c>
      <c r="H39" s="5" t="n">
        <v>0</v>
      </c>
      <c r="I39" s="5" t="n">
        <v>592</v>
      </c>
      <c r="J39" s="5" t="n">
        <v>16</v>
      </c>
      <c r="K39" s="6" t="n">
        <v>37</v>
      </c>
      <c r="L39" s="7" t="n">
        <v>37</v>
      </c>
      <c r="M39" s="5" t="str">
        <f aca="false">IF(K39="no cation","",IF(L39="","non-candidate",""))</f>
        <v/>
      </c>
      <c r="N39" s="5" t="str">
        <f aca="false">IF(M39="","",IF(B39&gt;0,U39,CONCATENATE("[",IF(M39="","",CONCATENATE("Al",IF(C39+(D39*(1+(C39*3)))&gt;1,VALUE(C39+(D39*(1+(C39*3)))),""),CONCATENATE(IF((E39*(1+(C39*3)))+(C39*H39)&gt;0," O",""),IF((E39*(1+(C39*3)))+(C39*H39)&gt;1,VALUE((E39*(1+(C39*3)))+(C39*H39)),"")),IF(F39=0,"",CONCATENATE("(OH)",IF((F39*(1+(C39*3)))+(C39*(4-H39))&gt;1,VALUE((F39*(1+(C39*3)))+(C39*(4-H39))),""))),IF(G39=0,"",CONCATENATE("(OH2)",IF(G39&gt;1,VALUE(G39),""))))),"]",IF(M39="","",IF(J39&gt;1,(CONCATENATE(VALUE(J39),"+")),"+")))))</f>
        <v/>
      </c>
      <c r="O39" s="5" t="str">
        <f aca="false">IF(B39&gt;0,"",IF(C39=0,CONCATENATE("[",CONCATENATE("Al",IF(D39&gt;1,VALUE(D39),""),IF(E39=0,"",CONCATENATE(" O",IF(E39&gt;1,VALUE(E39),""))),IF(F39=0,"",CONCATENATE("(OH)",IF(F39&gt;1,VALUE(F39),""))),IF(G39=0,"",CONCATENATE("(OH2)",IF(G39&gt;1,VALUE(G39),"")))),"]",IF(J39&gt;1,(CONCATENATE(VALUE(J39),"+")),"+")),CONCATENATE("[",S39,IF(P39&gt;1,VALUE(P39),""),IF((D39*3)&gt;((E39*2)+F39),"+","")," ]",VALUE(4)," ",T39,IF(H39&gt;0,VALUE(H39+1),""),"-"," ")))</f>
        <v/>
      </c>
      <c r="P39" s="5" t="str">
        <f aca="false">IF(C39&lt;1,"",(IF((3*D39)-(2*E39)-F39&gt;0, (3*D39)-(2*E39)-F39, 0)))</f>
        <v/>
      </c>
      <c r="Q39" s="5" t="str">
        <f aca="false">IF(C39&lt;1,"",(27*D39)+(16*(E39+F39+G39))+(F39+(G39*2)))</f>
        <v/>
      </c>
      <c r="R39" s="5" t="str">
        <f aca="false">IF(C39&lt;1,"",27+(16*(H39+(4-H39)))+(4-H39))</f>
        <v/>
      </c>
      <c r="S39" s="5" t="str">
        <f aca="false">CONCATENATE("[",CONCATENATE("Al",IF(D39&gt;1,VALUE(D39),""),IF(E39=0,"",CONCATENATE(" O",IF(E39&gt;1,VALUE(E39),""))),IF(F39=0,"",CONCATENATE("(OH)",IF(F39&gt;1,VALUE(F39),""))),IF(G39=0,"",CONCATENATE("(OH2)",IF(G39&gt;1,VALUE(G39),"")))),"]")</f>
        <v>[Al6(OH)2(OH2)22]</v>
      </c>
      <c r="T39" s="5" t="str">
        <f aca="false">CONCATENATE("[",CONCATENATE("Al",IF(H39=0,"",CONCATENATE("O",IF(H39&gt;1,VALUE(H39),""))),CONCATENATE(IF((4-H39)&gt;0,"(OH)",""),IF((4-H39)&gt;1,VALUE(4-H39),""))),"]")</f>
        <v>[Al(OH)4]</v>
      </c>
      <c r="U39" s="5" t="str">
        <f aca="false">IF(B39&gt;0,IF(M39="","",CONCATENATE("[",IF(M39="","",CONCATENATE("Al",IF(D39&gt;1,VALUE(D39),""),IF(E39=0,"",CONCATENATE(" O",IF(E39&gt;1,VALUE(E39),""))),IF(F39=0,"",CONCATENATE("(OH)",IF(F39&gt;1,VALUE(F39),""))),IF(G39=0,"",CONCATENATE("(OH2)",IF(G39&gt;1,VALUE(G39),""))))),"]",IF(M39="","",IF(J39&gt;1,(CONCATENATE(VALUE(J39),"+")),"+")))),"")</f>
        <v/>
      </c>
    </row>
    <row r="40" s="4" customFormat="true" ht="14.05" hidden="false" customHeight="false" outlineLevel="0" collapsed="false">
      <c r="A40" s="5" t="n">
        <v>4</v>
      </c>
      <c r="B40" s="5" t="n">
        <v>0</v>
      </c>
      <c r="C40" s="5" t="n">
        <v>0</v>
      </c>
      <c r="D40" s="5" t="n">
        <v>6</v>
      </c>
      <c r="E40" s="5" t="n">
        <v>0</v>
      </c>
      <c r="F40" s="5" t="n">
        <v>7</v>
      </c>
      <c r="G40" s="5" t="n">
        <v>7</v>
      </c>
      <c r="H40" s="5" t="n">
        <v>0</v>
      </c>
      <c r="I40" s="5" t="n">
        <v>407</v>
      </c>
      <c r="J40" s="5" t="n">
        <v>11</v>
      </c>
      <c r="K40" s="6" t="n">
        <v>37</v>
      </c>
      <c r="L40" s="7" t="n">
        <v>37</v>
      </c>
      <c r="M40" s="5" t="str">
        <f aca="false">IF(K40="no cation","",IF(L40="","non-candidate",""))</f>
        <v/>
      </c>
      <c r="N40" s="5" t="str">
        <f aca="false">IF(M40="","",IF(B40&gt;0,U40,CONCATENATE("[",IF(M40="","",CONCATENATE("Al",IF(C40+(D40*(1+(C40*3)))&gt;1,VALUE(C40+(D40*(1+(C40*3)))),""),CONCATENATE(IF((E40*(1+(C40*3)))+(C40*H40)&gt;0," O",""),IF((E40*(1+(C40*3)))+(C40*H40)&gt;1,VALUE((E40*(1+(C40*3)))+(C40*H40)),"")),IF(F40=0,"",CONCATENATE("(OH)",IF((F40*(1+(C40*3)))+(C40*(4-H40))&gt;1,VALUE((F40*(1+(C40*3)))+(C40*(4-H40))),""))),IF(G40=0,"",CONCATENATE("(OH2)",IF(G40&gt;1,VALUE(G40),""))))),"]",IF(M40="","",IF(J40&gt;1,(CONCATENATE(VALUE(J40),"+")),"+")))))</f>
        <v/>
      </c>
      <c r="O40" s="5" t="str">
        <f aca="false">IF(B40&gt;0,"",IF(C40=0,CONCATENATE("[",CONCATENATE("Al",IF(D40&gt;1,VALUE(D40),""),IF(E40=0,"",CONCATENATE(" O",IF(E40&gt;1,VALUE(E40),""))),IF(F40=0,"",CONCATENATE("(OH)",IF(F40&gt;1,VALUE(F40),""))),IF(G40=0,"",CONCATENATE("(OH2)",IF(G40&gt;1,VALUE(G40),"")))),"]",IF(J40&gt;1,(CONCATENATE(VALUE(J40),"+")),"+")),CONCATENATE("[",S40,IF(P40&gt;1,VALUE(P40),""),IF((D40*3)&gt;((E40*2)+F40),"+","")," ]",VALUE(4)," ",T40,IF(H40&gt;0,VALUE(H40+1),""),"-"," ")))</f>
        <v>[Al6(OH)7(OH2)7]11+</v>
      </c>
      <c r="P40" s="5" t="str">
        <f aca="false">IF(C40&lt;1,"",(IF((3*D40)-(2*E40)-F40&gt;0, (3*D40)-(2*E40)-F40, 0)))</f>
        <v/>
      </c>
      <c r="Q40" s="5" t="str">
        <f aca="false">IF(C40&lt;1,"",(27*D40)+(16*(E40+F40+G40))+(F40+(G40*2)))</f>
        <v/>
      </c>
      <c r="R40" s="5" t="str">
        <f aca="false">IF(C40&lt;1,"",27+(16*(H40+(4-H40)))+(4-H40))</f>
        <v/>
      </c>
      <c r="S40" s="5" t="str">
        <f aca="false">CONCATENATE("[",CONCATENATE("Al",IF(D40&gt;1,VALUE(D40),""),IF(E40=0,"",CONCATENATE(" O",IF(E40&gt;1,VALUE(E40),""))),IF(F40=0,"",CONCATENATE("(OH)",IF(F40&gt;1,VALUE(F40),""))),IF(G40=0,"",CONCATENATE("(OH2)",IF(G40&gt;1,VALUE(G40),"")))),"]")</f>
        <v>[Al6(OH)7(OH2)7]</v>
      </c>
      <c r="T40" s="5" t="str">
        <f aca="false">CONCATENATE("[",CONCATENATE("Al",IF(H40=0,"",CONCATENATE("O",IF(H40&gt;1,VALUE(H40),""))),CONCATENATE(IF((4-H40)&gt;0,"(OH)",""),IF((4-H40)&gt;1,VALUE(4-H40),""))),"]")</f>
        <v>[Al(OH)4]</v>
      </c>
      <c r="U40" s="5" t="str">
        <f aca="false">IF(B40&gt;0,IF(M40="","",CONCATENATE("[",IF(M40="","",CONCATENATE("Al",IF(D40&gt;1,VALUE(D40),""),IF(E40=0,"",CONCATENATE(" O",IF(E40&gt;1,VALUE(E40),""))),IF(F40=0,"",CONCATENATE("(OH)",IF(F40&gt;1,VALUE(F40),""))),IF(G40=0,"",CONCATENATE("(OH2)",IF(G40&gt;1,VALUE(G40),""))))),"]",IF(M40="","",IF(J40&gt;1,(CONCATENATE(VALUE(J40),"+")),"+")))),"")</f>
        <v/>
      </c>
    </row>
    <row r="41" s="4" customFormat="true" ht="14.05" hidden="false" customHeight="false" outlineLevel="0" collapsed="false">
      <c r="A41" s="5" t="n">
        <v>4</v>
      </c>
      <c r="B41" s="5" t="n">
        <v>0</v>
      </c>
      <c r="C41" s="5" t="n">
        <v>0</v>
      </c>
      <c r="D41" s="5" t="n">
        <v>6</v>
      </c>
      <c r="E41" s="5" t="n">
        <v>2</v>
      </c>
      <c r="F41" s="5" t="n">
        <v>3</v>
      </c>
      <c r="G41" s="5" t="n">
        <v>9</v>
      </c>
      <c r="H41" s="5" t="n">
        <v>0</v>
      </c>
      <c r="I41" s="5" t="n">
        <v>407</v>
      </c>
      <c r="J41" s="5" t="n">
        <v>11</v>
      </c>
      <c r="K41" s="6" t="n">
        <v>37</v>
      </c>
      <c r="L41" s="7" t="n">
        <v>37</v>
      </c>
      <c r="M41" s="5" t="str">
        <f aca="false">IF(K41="no cation","",IF(L41="","non-candidate",""))</f>
        <v/>
      </c>
      <c r="N41" s="5" t="str">
        <f aca="false">IF(M41="","",IF(B41&gt;0,U41,CONCATENATE("[",IF(M41="","",CONCATENATE("Al",IF(C41+(D41*(1+(C41*3)))&gt;1,VALUE(C41+(D41*(1+(C41*3)))),""),CONCATENATE(IF((E41*(1+(C41*3)))+(C41*H41)&gt;0," O",""),IF((E41*(1+(C41*3)))+(C41*H41)&gt;1,VALUE((E41*(1+(C41*3)))+(C41*H41)),"")),IF(F41=0,"",CONCATENATE("(OH)",IF((F41*(1+(C41*3)))+(C41*(4-H41))&gt;1,VALUE((F41*(1+(C41*3)))+(C41*(4-H41))),""))),IF(G41=0,"",CONCATENATE("(OH2)",IF(G41&gt;1,VALUE(G41),""))))),"]",IF(M41="","",IF(J41&gt;1,(CONCATENATE(VALUE(J41),"+")),"+")))))</f>
        <v/>
      </c>
      <c r="O41" s="5" t="str">
        <f aca="false">IF(B41&gt;0,"",IF(C41=0,CONCATENATE("[",CONCATENATE("Al",IF(D41&gt;1,VALUE(D41),""),IF(E41=0,"",CONCATENATE(" O",IF(E41&gt;1,VALUE(E41),""))),IF(F41=0,"",CONCATENATE("(OH)",IF(F41&gt;1,VALUE(F41),""))),IF(G41=0,"",CONCATENATE("(OH2)",IF(G41&gt;1,VALUE(G41),"")))),"]",IF(J41&gt;1,(CONCATENATE(VALUE(J41),"+")),"+")),CONCATENATE("[",S41,IF(P41&gt;1,VALUE(P41),""),IF((D41*3)&gt;((E41*2)+F41),"+","")," ]",VALUE(4)," ",T41,IF(H41&gt;0,VALUE(H41+1),""),"-"," ")))</f>
        <v>[Al6 O2(OH)3(OH2)9]11+</v>
      </c>
      <c r="P41" s="5" t="str">
        <f aca="false">IF(C41&lt;1,"",(IF((3*D41)-(2*E41)-F41&gt;0, (3*D41)-(2*E41)-F41, 0)))</f>
        <v/>
      </c>
      <c r="Q41" s="5" t="str">
        <f aca="false">IF(C41&lt;1,"",(27*D41)+(16*(E41+F41+G41))+(F41+(G41*2)))</f>
        <v/>
      </c>
      <c r="R41" s="5" t="str">
        <f aca="false">IF(C41&lt;1,"",27+(16*(H41+(4-H41)))+(4-H41))</f>
        <v/>
      </c>
      <c r="S41" s="5" t="str">
        <f aca="false">CONCATENATE("[",CONCATENATE("Al",IF(D41&gt;1,VALUE(D41),""),IF(E41=0,"",CONCATENATE(" O",IF(E41&gt;1,VALUE(E41),""))),IF(F41=0,"",CONCATENATE("(OH)",IF(F41&gt;1,VALUE(F41),""))),IF(G41=0,"",CONCATENATE("(OH2)",IF(G41&gt;1,VALUE(G41),"")))),"]")</f>
        <v>[Al6 O2(OH)3(OH2)9]</v>
      </c>
      <c r="T41" s="5" t="str">
        <f aca="false">CONCATENATE("[",CONCATENATE("Al",IF(H41=0,"",CONCATENATE("O",IF(H41&gt;1,VALUE(H41),""))),CONCATENATE(IF((4-H41)&gt;0,"(OH)",""),IF((4-H41)&gt;1,VALUE(4-H41),""))),"]")</f>
        <v>[Al(OH)4]</v>
      </c>
      <c r="U41" s="5" t="str">
        <f aca="false">IF(B41&gt;0,IF(M41="","",CONCATENATE("[",IF(M41="","",CONCATENATE("Al",IF(D41&gt;1,VALUE(D41),""),IF(E41=0,"",CONCATENATE(" O",IF(E41&gt;1,VALUE(E41),""))),IF(F41=0,"",CONCATENATE("(OH)",IF(F41&gt;1,VALUE(F41),""))),IF(G41=0,"",CONCATENATE("(OH2)",IF(G41&gt;1,VALUE(G41),""))))),"]",IF(M41="","",IF(J41&gt;1,(CONCATENATE(VALUE(J41),"+")),"+")))),"")</f>
        <v/>
      </c>
    </row>
    <row r="42" s="4" customFormat="true" ht="14.05" hidden="false" customHeight="false" outlineLevel="0" collapsed="false">
      <c r="A42" s="5" t="n">
        <v>6</v>
      </c>
      <c r="B42" s="5" t="n">
        <v>0</v>
      </c>
      <c r="C42" s="5" t="n">
        <v>0</v>
      </c>
      <c r="D42" s="3" t="n">
        <v>5</v>
      </c>
      <c r="E42" s="3" t="n">
        <v>0</v>
      </c>
      <c r="F42" s="5" t="n">
        <v>1</v>
      </c>
      <c r="G42" s="5" t="n">
        <v>21</v>
      </c>
      <c r="H42" s="5" t="n">
        <v>0</v>
      </c>
      <c r="I42" s="5" t="n">
        <v>530</v>
      </c>
      <c r="J42" s="5" t="n">
        <v>14</v>
      </c>
      <c r="K42" s="6" t="n">
        <v>37.8571428571429</v>
      </c>
      <c r="L42" s="7" t="n">
        <v>37.8571428571429</v>
      </c>
      <c r="M42" s="5" t="str">
        <f aca="false">IF(K42="no cation","",IF(L42="","non-candidate",""))</f>
        <v/>
      </c>
      <c r="N42" s="5" t="str">
        <f aca="false">IF(M42="","",IF(B42&gt;0,U42,CONCATENATE("[",IF(M42="","",CONCATENATE("Al",IF(C42+(D42*(1+(C42*3)))&gt;1,VALUE(C42+(D42*(1+(C42*3)))),""),CONCATENATE(IF((E42*(1+(C42*3)))+(C42*H42)&gt;0," O",""),IF((E42*(1+(C42*3)))+(C42*H42)&gt;1,VALUE((E42*(1+(C42*3)))+(C42*H42)),"")),IF(F42=0,"",CONCATENATE("(OH)",IF((F42*(1+(C42*3)))+(C42*(4-H42))&gt;1,VALUE((F42*(1+(C42*3)))+(C42*(4-H42))),""))),IF(G42=0,"",CONCATENATE("(OH2)",IF(G42&gt;1,VALUE(G42),""))))),"]",IF(M42="","",IF(J42&gt;1,(CONCATENATE(VALUE(J42),"+")),"+")))))</f>
        <v/>
      </c>
      <c r="O42" s="5" t="str">
        <f aca="false">IF(B42&gt;0,"",IF(C42=0,CONCATENATE("[",CONCATENATE("Al",IF(D42&gt;1,VALUE(D42),""),IF(E42=0,"",CONCATENATE(" O",IF(E42&gt;1,VALUE(E42),""))),IF(F42=0,"",CONCATENATE("(OH)",IF(F42&gt;1,VALUE(F42),""))),IF(G42=0,"",CONCATENATE("(OH2)",IF(G42&gt;1,VALUE(G42),"")))),"]",IF(J42&gt;1,(CONCATENATE(VALUE(J42),"+")),"+")),CONCATENATE("[",S42,IF(P42&gt;1,VALUE(P42),""),IF((D42*3)&gt;((E42*2)+F42),"+","")," ]",VALUE(4)," ",T42,IF(H42&gt;0,VALUE(H42+1),""),"-"," ")))</f>
        <v>[Al5(OH)(OH2)21]14+</v>
      </c>
      <c r="P42" s="5" t="str">
        <f aca="false">IF(C42&lt;1,"",(IF((3*D42)-(2*E42)-F42&gt;0, (3*D42)-(2*E42)-F42, 0)))</f>
        <v/>
      </c>
      <c r="Q42" s="5" t="str">
        <f aca="false">IF(C42&lt;1,"",(27*D42)+(16*(E42+F42+G42))+(F42+(G42*2)))</f>
        <v/>
      </c>
      <c r="R42" s="5" t="str">
        <f aca="false">IF(C42&lt;1,"",27+(16*(H42+(4-H42)))+(4-H42))</f>
        <v/>
      </c>
      <c r="S42" s="5" t="str">
        <f aca="false">CONCATENATE("[",CONCATENATE("Al",IF(D42&gt;1,VALUE(D42),""),IF(E42=0,"",CONCATENATE(" O",IF(E42&gt;1,VALUE(E42),""))),IF(F42=0,"",CONCATENATE("(OH)",IF(F42&gt;1,VALUE(F42),""))),IF(G42=0,"",CONCATENATE("(OH2)",IF(G42&gt;1,VALUE(G42),"")))),"]")</f>
        <v>[Al5(OH)(OH2)21]</v>
      </c>
      <c r="T42" s="5" t="str">
        <f aca="false">CONCATENATE("[",CONCATENATE("Al",IF(H42=0,"",CONCATENATE("O",IF(H42&gt;1,VALUE(H42),""))),CONCATENATE(IF((4-H42)&gt;0,"(OH)",""),IF((4-H42)&gt;1,VALUE(4-H42),""))),"]")</f>
        <v>[Al(OH)4]</v>
      </c>
      <c r="U42" s="5" t="str">
        <f aca="false">IF(B42&gt;0,IF(M42="","",CONCATENATE("[",IF(M42="","",CONCATENATE("Al",IF(D42&gt;1,VALUE(D42),""),IF(E42=0,"",CONCATENATE(" O",IF(E42&gt;1,VALUE(E42),""))),IF(F42=0,"",CONCATENATE("(OH)",IF(F42&gt;1,VALUE(F42),""))),IF(G42=0,"",CONCATENATE("(OH2)",IF(G42&gt;1,VALUE(G42),""))))),"]",IF(M42="","",IF(J42&gt;1,(CONCATENATE(VALUE(J42),"+")),"+")))),"")</f>
        <v/>
      </c>
    </row>
    <row r="43" s="4" customFormat="true" ht="14.05" hidden="false" customHeight="false" outlineLevel="0" collapsed="false">
      <c r="A43" s="5" t="n">
        <v>4</v>
      </c>
      <c r="B43" s="5" t="n">
        <v>0</v>
      </c>
      <c r="C43" s="5" t="n">
        <v>0</v>
      </c>
      <c r="D43" s="5" t="n">
        <v>5</v>
      </c>
      <c r="E43" s="5" t="n">
        <v>0</v>
      </c>
      <c r="F43" s="5" t="n">
        <v>6</v>
      </c>
      <c r="G43" s="5" t="n">
        <v>6</v>
      </c>
      <c r="H43" s="5" t="n">
        <v>0</v>
      </c>
      <c r="I43" s="5" t="n">
        <v>345</v>
      </c>
      <c r="J43" s="5" t="n">
        <v>9</v>
      </c>
      <c r="K43" s="6" t="n">
        <v>38.3333333333333</v>
      </c>
      <c r="L43" s="7" t="n">
        <v>38.3333333333333</v>
      </c>
      <c r="M43" s="5" t="str">
        <f aca="false">IF(K43="no cation","",IF(L43="","non-candidate",""))</f>
        <v/>
      </c>
      <c r="N43" s="5" t="str">
        <f aca="false">IF(M43="","",IF(B43&gt;0,U43,CONCATENATE("[",IF(M43="","",CONCATENATE("Al",IF(C43+(D43*(1+(C43*3)))&gt;1,VALUE(C43+(D43*(1+(C43*3)))),""),CONCATENATE(IF((E43*(1+(C43*3)))+(C43*H43)&gt;0," O",""),IF((E43*(1+(C43*3)))+(C43*H43)&gt;1,VALUE((E43*(1+(C43*3)))+(C43*H43)),"")),IF(F43=0,"",CONCATENATE("(OH)",IF((F43*(1+(C43*3)))+(C43*(4-H43))&gt;1,VALUE((F43*(1+(C43*3)))+(C43*(4-H43))),""))),IF(G43=0,"",CONCATENATE("(OH2)",IF(G43&gt;1,VALUE(G43),""))))),"]",IF(M43="","",IF(J43&gt;1,(CONCATENATE(VALUE(J43),"+")),"+")))))</f>
        <v/>
      </c>
      <c r="O43" s="5" t="str">
        <f aca="false">IF(B43&gt;0,"",IF(C43=0,CONCATENATE("[",CONCATENATE("Al",IF(D43&gt;1,VALUE(D43),""),IF(E43=0,"",CONCATENATE(" O",IF(E43&gt;1,VALUE(E43),""))),IF(F43=0,"",CONCATENATE("(OH)",IF(F43&gt;1,VALUE(F43),""))),IF(G43=0,"",CONCATENATE("(OH2)",IF(G43&gt;1,VALUE(G43),"")))),"]",IF(J43&gt;1,(CONCATENATE(VALUE(J43),"+")),"+")),CONCATENATE("[",S43,IF(P43&gt;1,VALUE(P43),""),IF((D43*3)&gt;((E43*2)+F43),"+","")," ]",VALUE(4)," ",T43,IF(H43&gt;0,VALUE(H43+1),""),"-"," ")))</f>
        <v>[Al5(OH)6(OH2)6]9+</v>
      </c>
      <c r="P43" s="5" t="str">
        <f aca="false">IF(C43&lt;1,"",(IF((3*D43)-(2*E43)-F43&gt;0, (3*D43)-(2*E43)-F43, 0)))</f>
        <v/>
      </c>
      <c r="Q43" s="5" t="str">
        <f aca="false">IF(C43&lt;1,"",(27*D43)+(16*(E43+F43+G43))+(F43+(G43*2)))</f>
        <v/>
      </c>
      <c r="R43" s="5" t="str">
        <f aca="false">IF(C43&lt;1,"",27+(16*(H43+(4-H43)))+(4-H43))</f>
        <v/>
      </c>
      <c r="S43" s="5" t="str">
        <f aca="false">CONCATENATE("[",CONCATENATE("Al",IF(D43&gt;1,VALUE(D43),""),IF(E43=0,"",CONCATENATE(" O",IF(E43&gt;1,VALUE(E43),""))),IF(F43=0,"",CONCATENATE("(OH)",IF(F43&gt;1,VALUE(F43),""))),IF(G43=0,"",CONCATENATE("(OH2)",IF(G43&gt;1,VALUE(G43),"")))),"]")</f>
        <v>[Al5(OH)6(OH2)6]</v>
      </c>
      <c r="T43" s="5" t="str">
        <f aca="false">CONCATENATE("[",CONCATENATE("Al",IF(H43=0,"",CONCATENATE("O",IF(H43&gt;1,VALUE(H43),""))),CONCATENATE(IF((4-H43)&gt;0,"(OH)",""),IF((4-H43)&gt;1,VALUE(4-H43),""))),"]")</f>
        <v>[Al(OH)4]</v>
      </c>
      <c r="U43" s="5" t="str">
        <f aca="false">IF(B43&gt;0,IF(M43="","",CONCATENATE("[",IF(M43="","",CONCATENATE("Al",IF(D43&gt;1,VALUE(D43),""),IF(E43=0,"",CONCATENATE(" O",IF(E43&gt;1,VALUE(E43),""))),IF(F43=0,"",CONCATENATE("(OH)",IF(F43&gt;1,VALUE(F43),""))),IF(G43=0,"",CONCATENATE("(OH2)",IF(G43&gt;1,VALUE(G43),""))))),"]",IF(M43="","",IF(J43&gt;1,(CONCATENATE(VALUE(J43),"+")),"+")))),"")</f>
        <v/>
      </c>
    </row>
    <row r="44" s="4" customFormat="true" ht="14.05" hidden="false" customHeight="false" outlineLevel="0" collapsed="false">
      <c r="A44" s="5" t="n">
        <v>4</v>
      </c>
      <c r="B44" s="5" t="n">
        <v>0</v>
      </c>
      <c r="C44" s="5" t="n">
        <v>0</v>
      </c>
      <c r="D44" s="5" t="n">
        <v>5</v>
      </c>
      <c r="E44" s="5" t="n">
        <v>2</v>
      </c>
      <c r="F44" s="5" t="n">
        <v>2</v>
      </c>
      <c r="G44" s="5" t="n">
        <v>8</v>
      </c>
      <c r="H44" s="5" t="n">
        <v>0</v>
      </c>
      <c r="I44" s="5" t="n">
        <v>345</v>
      </c>
      <c r="J44" s="5" t="n">
        <v>9</v>
      </c>
      <c r="K44" s="6" t="n">
        <v>38.3333333333333</v>
      </c>
      <c r="L44" s="7" t="n">
        <v>38.3333333333333</v>
      </c>
      <c r="M44" s="5" t="str">
        <f aca="false">IF(K44="no cation","",IF(L44="","non-candidate",""))</f>
        <v/>
      </c>
      <c r="N44" s="5" t="str">
        <f aca="false">IF(M44="","",IF(B44&gt;0,U44,CONCATENATE("[",IF(M44="","",CONCATENATE("Al",IF(C44+(D44*(1+(C44*3)))&gt;1,VALUE(C44+(D44*(1+(C44*3)))),""),CONCATENATE(IF((E44*(1+(C44*3)))+(C44*H44)&gt;0," O",""),IF((E44*(1+(C44*3)))+(C44*H44)&gt;1,VALUE((E44*(1+(C44*3)))+(C44*H44)),"")),IF(F44=0,"",CONCATENATE("(OH)",IF((F44*(1+(C44*3)))+(C44*(4-H44))&gt;1,VALUE((F44*(1+(C44*3)))+(C44*(4-H44))),""))),IF(G44=0,"",CONCATENATE("(OH2)",IF(G44&gt;1,VALUE(G44),""))))),"]",IF(M44="","",IF(J44&gt;1,(CONCATENATE(VALUE(J44),"+")),"+")))))</f>
        <v/>
      </c>
      <c r="O44" s="5" t="str">
        <f aca="false">IF(B44&gt;0,"",IF(C44=0,CONCATENATE("[",CONCATENATE("Al",IF(D44&gt;1,VALUE(D44),""),IF(E44=0,"",CONCATENATE(" O",IF(E44&gt;1,VALUE(E44),""))),IF(F44=0,"",CONCATENATE("(OH)",IF(F44&gt;1,VALUE(F44),""))),IF(G44=0,"",CONCATENATE("(OH2)",IF(G44&gt;1,VALUE(G44),"")))),"]",IF(J44&gt;1,(CONCATENATE(VALUE(J44),"+")),"+")),CONCATENATE("[",S44,IF(P44&gt;1,VALUE(P44),""),IF((D44*3)&gt;((E44*2)+F44),"+","")," ]",VALUE(4)," ",T44,IF(H44&gt;0,VALUE(H44+1),""),"-"," ")))</f>
        <v>[Al5 O2(OH)2(OH2)8]9+</v>
      </c>
      <c r="P44" s="5" t="str">
        <f aca="false">IF(C44&lt;1,"",(IF((3*D44)-(2*E44)-F44&gt;0, (3*D44)-(2*E44)-F44, 0)))</f>
        <v/>
      </c>
      <c r="Q44" s="5" t="str">
        <f aca="false">IF(C44&lt;1,"",(27*D44)+(16*(E44+F44+G44))+(F44+(G44*2)))</f>
        <v/>
      </c>
      <c r="R44" s="5" t="str">
        <f aca="false">IF(C44&lt;1,"",27+(16*(H44+(4-H44)))+(4-H44))</f>
        <v/>
      </c>
      <c r="S44" s="5" t="str">
        <f aca="false">CONCATENATE("[",CONCATENATE("Al",IF(D44&gt;1,VALUE(D44),""),IF(E44=0,"",CONCATENATE(" O",IF(E44&gt;1,VALUE(E44),""))),IF(F44=0,"",CONCATENATE("(OH)",IF(F44&gt;1,VALUE(F44),""))),IF(G44=0,"",CONCATENATE("(OH2)",IF(G44&gt;1,VALUE(G44),"")))),"]")</f>
        <v>[Al5 O2(OH)2(OH2)8]</v>
      </c>
      <c r="T44" s="5" t="str">
        <f aca="false">CONCATENATE("[",CONCATENATE("Al",IF(H44=0,"",CONCATENATE("O",IF(H44&gt;1,VALUE(H44),""))),CONCATENATE(IF((4-H44)&gt;0,"(OH)",""),IF((4-H44)&gt;1,VALUE(4-H44),""))),"]")</f>
        <v>[Al(OH)4]</v>
      </c>
      <c r="U44" s="5" t="str">
        <f aca="false">IF(B44&gt;0,IF(M44="","",CONCATENATE("[",IF(M44="","",CONCATENATE("Al",IF(D44&gt;1,VALUE(D44),""),IF(E44=0,"",CONCATENATE(" O",IF(E44&gt;1,VALUE(E44),""))),IF(F44=0,"",CONCATENATE("(OH)",IF(F44&gt;1,VALUE(F44),""))),IF(G44=0,"",CONCATENATE("(OH2)",IF(G44&gt;1,VALUE(G44),""))))),"]",IF(M44="","",IF(J44&gt;1,(CONCATENATE(VALUE(J44),"+")),"+")))),"")</f>
        <v/>
      </c>
    </row>
    <row r="45" s="4" customFormat="true" ht="14.05" hidden="false" customHeight="false" outlineLevel="0" collapsed="false">
      <c r="A45" s="3" t="n">
        <v>6</v>
      </c>
      <c r="B45" s="3" t="n">
        <v>0</v>
      </c>
      <c r="C45" s="3" t="n">
        <v>1</v>
      </c>
      <c r="D45" s="3" t="n">
        <v>3</v>
      </c>
      <c r="E45" s="3" t="n">
        <v>0</v>
      </c>
      <c r="F45" s="5" t="n">
        <v>0</v>
      </c>
      <c r="G45" s="5" t="n">
        <v>13</v>
      </c>
      <c r="H45" s="3" t="n">
        <v>0</v>
      </c>
      <c r="I45" s="5" t="n">
        <v>1355</v>
      </c>
      <c r="J45" s="5" t="n">
        <v>35</v>
      </c>
      <c r="K45" s="6" t="n">
        <v>38.7142857142857</v>
      </c>
      <c r="L45" s="7" t="n">
        <v>38.7142857142857</v>
      </c>
      <c r="M45" s="5" t="str">
        <f aca="false">IF(K45="no cation","",IF(L45="","non-candidate",""))</f>
        <v/>
      </c>
      <c r="N45" s="5" t="str">
        <f aca="false">IF(M45="","",IF(B45&gt;0,U45,CONCATENATE("[",IF(M45="","",CONCATENATE("Al",IF(C45+(D45*(1+(C45*3)))&gt;1,VALUE(C45+(D45*(1+(C45*3)))),""),CONCATENATE(IF((E45*(1+(C45*3)))+(C45*H45)&gt;0," O",""),IF((E45*(1+(C45*3)))+(C45*H45)&gt;1,VALUE((E45*(1+(C45*3)))+(C45*H45)),"")),IF(F45=0,"",CONCATENATE("(OH)",IF((F45*(1+(C45*3)))+(C45*(4-H45))&gt;1,VALUE((F45*(1+(C45*3)))+(C45*(4-H45))),""))),IF(G45=0,"",CONCATENATE("(OH2)",IF(G45&gt;1,VALUE(G45),""))))),"]",IF(M45="","",IF(J45&gt;1,(CONCATENATE(VALUE(J45),"+")),"+")))))</f>
        <v/>
      </c>
      <c r="O45" s="5" t="str">
        <f aca="false">IF(B45&gt;0,"",IF(C45=0,CONCATENATE("[",CONCATENATE("Al",IF(D45&gt;1,VALUE(D45),""),IF(E45=0,"",CONCATENATE(" O",IF(E45&gt;1,VALUE(E45),""))),IF(F45=0,"",CONCATENATE("(OH)",IF(F45&gt;1,VALUE(F45),""))),IF(G45=0,"",CONCATENATE("(OH2)",IF(G45&gt;1,VALUE(G45),"")))),"]",IF(J45&gt;1,(CONCATENATE(VALUE(J45),"+")),"+")),CONCATENATE("[",S45,IF(P45&gt;1,VALUE(P45),""),IF((D45*3)&gt;((E45*2)+F45),"+","")," ]",VALUE(4)," ",T45,IF(H45&gt;0,VALUE(H45+1),""),"-"," ")))</f>
        <v>[[Al3(OH2)13]9+ ]4 [Al(OH)4]- </v>
      </c>
      <c r="P45" s="5" t="n">
        <f aca="false">IF(C45&lt;1,"",(IF((3*D45)-(2*E45)-F45&gt;0, (3*D45)-(2*E45)-F45, 0)))</f>
        <v>9</v>
      </c>
      <c r="Q45" s="5" t="n">
        <f aca="false">IF(C45&lt;1,"",(27*D45)+(16*(E45+F45+G45))+(F45+(G45*2)))</f>
        <v>315</v>
      </c>
      <c r="R45" s="5" t="n">
        <f aca="false">IF(C45&lt;1,"",27+(16*(H45+(4-H45)))+(4-H45))</f>
        <v>95</v>
      </c>
      <c r="S45" s="5" t="str">
        <f aca="false">CONCATENATE("[",CONCATENATE("Al",IF(D45&gt;1,VALUE(D45),""),IF(E45=0,"",CONCATENATE(" O",IF(E45&gt;1,VALUE(E45),""))),IF(F45=0,"",CONCATENATE("(OH)",IF(F45&gt;1,VALUE(F45),""))),IF(G45=0,"",CONCATENATE("(OH2)",IF(G45&gt;1,VALUE(G45),"")))),"]")</f>
        <v>[Al3(OH2)13]</v>
      </c>
      <c r="T45" s="5" t="str">
        <f aca="false">CONCATENATE("[",CONCATENATE("Al",IF(H45=0,"",CONCATENATE("O",IF(H45&gt;1,VALUE(H45),""))),CONCATENATE(IF((4-H45)&gt;0,"(OH)",""),IF((4-H45)&gt;1,VALUE(4-H45),""))),"]")</f>
        <v>[Al(OH)4]</v>
      </c>
      <c r="U45" s="5" t="str">
        <f aca="false">IF(B45&gt;0,IF(M45="","",CONCATENATE("[",IF(M45="","",CONCATENATE("Al",IF(D45&gt;1,VALUE(D45),""),IF(E45=0,"",CONCATENATE(" O",IF(E45&gt;1,VALUE(E45),""))),IF(F45=0,"",CONCATENATE("(OH)",IF(F45&gt;1,VALUE(F45),""))),IF(G45=0,"",CONCATENATE("(OH2)",IF(G45&gt;1,VALUE(G45),""))))),"]",IF(M45="","",IF(J45&gt;1,(CONCATENATE(VALUE(J45),"+")),"+")))),"")</f>
        <v/>
      </c>
    </row>
    <row r="46" s="4" customFormat="true" ht="14.05" hidden="false" customHeight="false" outlineLevel="0" collapsed="false">
      <c r="A46" s="5" t="n">
        <v>6</v>
      </c>
      <c r="B46" s="5" t="n">
        <v>0</v>
      </c>
      <c r="C46" s="5" t="n">
        <v>0</v>
      </c>
      <c r="D46" s="5" t="n">
        <v>2</v>
      </c>
      <c r="E46" s="5" t="n">
        <v>0</v>
      </c>
      <c r="F46" s="5" t="n">
        <v>0</v>
      </c>
      <c r="G46" s="5" t="n">
        <v>10</v>
      </c>
      <c r="H46" s="5" t="n">
        <v>0</v>
      </c>
      <c r="I46" s="5" t="n">
        <v>234</v>
      </c>
      <c r="J46" s="5" t="n">
        <v>6</v>
      </c>
      <c r="K46" s="6" t="n">
        <v>39</v>
      </c>
      <c r="L46" s="7" t="n">
        <v>39</v>
      </c>
      <c r="M46" s="5" t="str">
        <f aca="false">IF(K46="no cation","",IF(L46="","non-candidate",""))</f>
        <v/>
      </c>
      <c r="N46" s="5" t="str">
        <f aca="false">IF(M46="","",IF(B46&gt;0,U46,CONCATENATE("[",IF(M46="","",CONCATENATE("Al",IF(C46+(D46*(1+(C46*3)))&gt;1,VALUE(C46+(D46*(1+(C46*3)))),""),CONCATENATE(IF((E46*(1+(C46*3)))+(C46*H46)&gt;0," O",""),IF((E46*(1+(C46*3)))+(C46*H46)&gt;1,VALUE((E46*(1+(C46*3)))+(C46*H46)),"")),IF(F46=0,"",CONCATENATE("(OH)",IF((F46*(1+(C46*3)))+(C46*(4-H46))&gt;1,VALUE((F46*(1+(C46*3)))+(C46*(4-H46))),""))),IF(G46=0,"",CONCATENATE("(OH2)",IF(G46&gt;1,VALUE(G46),""))))),"]",IF(M46="","",IF(J46&gt;1,(CONCATENATE(VALUE(J46),"+")),"+")))))</f>
        <v/>
      </c>
      <c r="O46" s="5" t="str">
        <f aca="false">IF(B46&gt;0,"",IF(C46=0,CONCATENATE("[",CONCATENATE("Al",IF(D46&gt;1,VALUE(D46),""),IF(E46=0,"",CONCATENATE(" O",IF(E46&gt;1,VALUE(E46),""))),IF(F46=0,"",CONCATENATE("(OH)",IF(F46&gt;1,VALUE(F46),""))),IF(G46=0,"",CONCATENATE("(OH2)",IF(G46&gt;1,VALUE(G46),"")))),"]",IF(J46&gt;1,(CONCATENATE(VALUE(J46),"+")),"+")),CONCATENATE("[",S46,IF(P46&gt;1,VALUE(P46),""),IF((D46*3)&gt;((E46*2)+F46),"+","")," ]",VALUE(4)," ",T46,IF(H46&gt;0,VALUE(H46+1),""),"-"," ")))</f>
        <v>[Al2(OH2)10]6+</v>
      </c>
      <c r="P46" s="5" t="str">
        <f aca="false">IF(C46&lt;1,"",(IF((3*D46)-(2*E46)-F46&gt;0, (3*D46)-(2*E46)-F46, 0)))</f>
        <v/>
      </c>
      <c r="Q46" s="5" t="str">
        <f aca="false">IF(C46&lt;1,"",(27*D46)+(16*(E46+F46+G46))+(F46+(G46*2)))</f>
        <v/>
      </c>
      <c r="R46" s="5" t="str">
        <f aca="false">IF(C46&lt;1,"",27+(16*(H46+(4-H46)))+(4-H46))</f>
        <v/>
      </c>
      <c r="S46" s="5" t="str">
        <f aca="false">CONCATENATE("[",CONCATENATE("Al",IF(D46&gt;1,VALUE(D46),""),IF(E46=0,"",CONCATENATE(" O",IF(E46&gt;1,VALUE(E46),""))),IF(F46=0,"",CONCATENATE("(OH)",IF(F46&gt;1,VALUE(F46),""))),IF(G46=0,"",CONCATENATE("(OH2)",IF(G46&gt;1,VALUE(G46),"")))),"]")</f>
        <v>[Al2(OH2)10]</v>
      </c>
      <c r="T46" s="5" t="str">
        <f aca="false">CONCATENATE("[",CONCATENATE("Al",IF(H46=0,"",CONCATENATE("O",IF(H46&gt;1,VALUE(H46),""))),CONCATENATE(IF((4-H46)&gt;0,"(OH)",""),IF((4-H46)&gt;1,VALUE(4-H46),""))),"]")</f>
        <v>[Al(OH)4]</v>
      </c>
      <c r="U46" s="5" t="str">
        <f aca="false">IF(B46&gt;0,IF(M46="","",CONCATENATE("[",IF(M46="","",CONCATENATE("Al",IF(D46&gt;1,VALUE(D46),""),IF(E46=0,"",CONCATENATE(" O",IF(E46&gt;1,VALUE(E46),""))),IF(F46=0,"",CONCATENATE("(OH)",IF(F46&gt;1,VALUE(F46),""))),IF(G46=0,"",CONCATENATE("(OH2)",IF(G46&gt;1,VALUE(G46),""))))),"]",IF(M46="","",IF(J46&gt;1,(CONCATENATE(VALUE(J46),"+")),"+")))),"")</f>
        <v/>
      </c>
    </row>
    <row r="47" s="4" customFormat="true" ht="14.05" hidden="false" customHeight="false" outlineLevel="0" collapsed="false">
      <c r="A47" s="5" t="n">
        <v>6</v>
      </c>
      <c r="B47" s="5" t="n">
        <v>0</v>
      </c>
      <c r="C47" s="5" t="n">
        <v>0</v>
      </c>
      <c r="D47" s="5" t="n">
        <v>4</v>
      </c>
      <c r="E47" s="5" t="n">
        <v>0</v>
      </c>
      <c r="F47" s="5" t="n">
        <v>1</v>
      </c>
      <c r="G47" s="5" t="n">
        <v>17</v>
      </c>
      <c r="H47" s="5" t="n">
        <v>0</v>
      </c>
      <c r="I47" s="5" t="n">
        <v>431</v>
      </c>
      <c r="J47" s="5" t="n">
        <v>11</v>
      </c>
      <c r="K47" s="6" t="n">
        <v>39.1818181818182</v>
      </c>
      <c r="L47" s="7" t="n">
        <v>39.1818181818182</v>
      </c>
      <c r="M47" s="5" t="str">
        <f aca="false">IF(K47="no cation","",IF(L47="","non-candidate",""))</f>
        <v/>
      </c>
      <c r="N47" s="5" t="str">
        <f aca="false">IF(M47="","",IF(B47&gt;0,U47,CONCATENATE("[",IF(M47="","",CONCATENATE("Al",IF(C47+(D47*(1+(C47*3)))&gt;1,VALUE(C47+(D47*(1+(C47*3)))),""),CONCATENATE(IF((E47*(1+(C47*3)))+(C47*H47)&gt;0," O",""),IF((E47*(1+(C47*3)))+(C47*H47)&gt;1,VALUE((E47*(1+(C47*3)))+(C47*H47)),"")),IF(F47=0,"",CONCATENATE("(OH)",IF((F47*(1+(C47*3)))+(C47*(4-H47))&gt;1,VALUE((F47*(1+(C47*3)))+(C47*(4-H47))),""))),IF(G47=0,"",CONCATENATE("(OH2)",IF(G47&gt;1,VALUE(G47),""))))),"]",IF(M47="","",IF(J47&gt;1,(CONCATENATE(VALUE(J47),"+")),"+")))))</f>
        <v/>
      </c>
      <c r="O47" s="5" t="str">
        <f aca="false">IF(B47&gt;0,"",IF(C47=0,CONCATENATE("[",CONCATENATE("Al",IF(D47&gt;1,VALUE(D47),""),IF(E47=0,"",CONCATENATE(" O",IF(E47&gt;1,VALUE(E47),""))),IF(F47=0,"",CONCATENATE("(OH)",IF(F47&gt;1,VALUE(F47),""))),IF(G47=0,"",CONCATENATE("(OH2)",IF(G47&gt;1,VALUE(G47),"")))),"]",IF(J47&gt;1,(CONCATENATE(VALUE(J47),"+")),"+")),CONCATENATE("[",S47,IF(P47&gt;1,VALUE(P47),""),IF((D47*3)&gt;((E47*2)+F47),"+","")," ]",VALUE(4)," ",T47,IF(H47&gt;0,VALUE(H47+1),""),"-"," ")))</f>
        <v>[Al4(OH)(OH2)17]11+</v>
      </c>
      <c r="P47" s="5" t="str">
        <f aca="false">IF(C47&lt;1,"",(IF((3*D47)-(2*E47)-F47&gt;0, (3*D47)-(2*E47)-F47, 0)))</f>
        <v/>
      </c>
      <c r="Q47" s="5" t="str">
        <f aca="false">IF(C47&lt;1,"",(27*D47)+(16*(E47+F47+G47))+(F47+(G47*2)))</f>
        <v/>
      </c>
      <c r="R47" s="5" t="str">
        <f aca="false">IF(C47&lt;1,"",27+(16*(H47+(4-H47)))+(4-H47))</f>
        <v/>
      </c>
      <c r="S47" s="5" t="str">
        <f aca="false">CONCATENATE("[",CONCATENATE("Al",IF(D47&gt;1,VALUE(D47),""),IF(E47=0,"",CONCATENATE(" O",IF(E47&gt;1,VALUE(E47),""))),IF(F47=0,"",CONCATENATE("(OH)",IF(F47&gt;1,VALUE(F47),""))),IF(G47=0,"",CONCATENATE("(OH2)",IF(G47&gt;1,VALUE(G47),"")))),"]")</f>
        <v>[Al4(OH)(OH2)17]</v>
      </c>
      <c r="T47" s="5" t="str">
        <f aca="false">CONCATENATE("[",CONCATENATE("Al",IF(H47=0,"",CONCATENATE("O",IF(H47&gt;1,VALUE(H47),""))),CONCATENATE(IF((4-H47)&gt;0,"(OH)",""),IF((4-H47)&gt;1,VALUE(4-H47),""))),"]")</f>
        <v>[Al(OH)4]</v>
      </c>
      <c r="U47" s="5" t="str">
        <f aca="false">IF(B47&gt;0,IF(M47="","",CONCATENATE("[",IF(M47="","",CONCATENATE("Al",IF(D47&gt;1,VALUE(D47),""),IF(E47=0,"",CONCATENATE(" O",IF(E47&gt;1,VALUE(E47),""))),IF(F47=0,"",CONCATENATE("(OH)",IF(F47&gt;1,VALUE(F47),""))),IF(G47=0,"",CONCATENATE("(OH2)",IF(G47&gt;1,VALUE(G47),""))))),"]",IF(M47="","",IF(J47&gt;1,(CONCATENATE(VALUE(J47),"+")),"+")))),"")</f>
        <v/>
      </c>
    </row>
    <row r="48" s="4" customFormat="true" ht="14.05" hidden="false" customHeight="false" outlineLevel="0" collapsed="false">
      <c r="A48" s="5" t="n">
        <v>6</v>
      </c>
      <c r="B48" s="5" t="n">
        <v>0</v>
      </c>
      <c r="C48" s="5" t="n">
        <v>0</v>
      </c>
      <c r="D48" s="5" t="n">
        <v>6</v>
      </c>
      <c r="E48" s="5" t="n">
        <v>0</v>
      </c>
      <c r="F48" s="5" t="n">
        <v>2</v>
      </c>
      <c r="G48" s="5" t="n">
        <v>24</v>
      </c>
      <c r="H48" s="5" t="n">
        <v>0</v>
      </c>
      <c r="I48" s="5" t="n">
        <v>628</v>
      </c>
      <c r="J48" s="5" t="n">
        <v>16</v>
      </c>
      <c r="K48" s="6" t="n">
        <v>39.25</v>
      </c>
      <c r="L48" s="7" t="n">
        <v>39.25</v>
      </c>
      <c r="M48" s="5" t="str">
        <f aca="false">IF(K48="no cation","",IF(L48="","non-candidate",""))</f>
        <v/>
      </c>
      <c r="N48" s="5" t="str">
        <f aca="false">IF(M48="","",IF(B48&gt;0,U48,CONCATENATE("[",IF(M48="","",CONCATENATE("Al",IF(C48+(D48*(1+(C48*3)))&gt;1,VALUE(C48+(D48*(1+(C48*3)))),""),CONCATENATE(IF((E48*(1+(C48*3)))+(C48*H48)&gt;0," O",""),IF((E48*(1+(C48*3)))+(C48*H48)&gt;1,VALUE((E48*(1+(C48*3)))+(C48*H48)),"")),IF(F48=0,"",CONCATENATE("(OH)",IF((F48*(1+(C48*3)))+(C48*(4-H48))&gt;1,VALUE((F48*(1+(C48*3)))+(C48*(4-H48))),""))),IF(G48=0,"",CONCATENATE("(OH2)",IF(G48&gt;1,VALUE(G48),""))))),"]",IF(M48="","",IF(J48&gt;1,(CONCATENATE(VALUE(J48),"+")),"+")))))</f>
        <v/>
      </c>
      <c r="O48" s="5" t="str">
        <f aca="false">IF(B48&gt;0,"",IF(C48=0,CONCATENATE("[",CONCATENATE("Al",IF(D48&gt;1,VALUE(D48),""),IF(E48=0,"",CONCATENATE(" O",IF(E48&gt;1,VALUE(E48),""))),IF(F48=0,"",CONCATENATE("(OH)",IF(F48&gt;1,VALUE(F48),""))),IF(G48=0,"",CONCATENATE("(OH2)",IF(G48&gt;1,VALUE(G48),"")))),"]",IF(J48&gt;1,(CONCATENATE(VALUE(J48),"+")),"+")),CONCATENATE("[",S48,IF(P48&gt;1,VALUE(P48),""),IF((D48*3)&gt;((E48*2)+F48),"+","")," ]",VALUE(4)," ",T48,IF(H48&gt;0,VALUE(H48+1),""),"-"," ")))</f>
        <v>[Al6(OH)2(OH2)24]16+</v>
      </c>
      <c r="P48" s="5" t="str">
        <f aca="false">IF(C48&lt;1,"",(IF((3*D48)-(2*E48)-F48&gt;0, (3*D48)-(2*E48)-F48, 0)))</f>
        <v/>
      </c>
      <c r="Q48" s="5" t="str">
        <f aca="false">IF(C48&lt;1,"",(27*D48)+(16*(E48+F48+G48))+(F48+(G48*2)))</f>
        <v/>
      </c>
      <c r="R48" s="5" t="str">
        <f aca="false">IF(C48&lt;1,"",27+(16*(H48+(4-H48)))+(4-H48))</f>
        <v/>
      </c>
      <c r="S48" s="5" t="str">
        <f aca="false">CONCATENATE("[",CONCATENATE("Al",IF(D48&gt;1,VALUE(D48),""),IF(E48=0,"",CONCATENATE(" O",IF(E48&gt;1,VALUE(E48),""))),IF(F48=0,"",CONCATENATE("(OH)",IF(F48&gt;1,VALUE(F48),""))),IF(G48=0,"",CONCATENATE("(OH2)",IF(G48&gt;1,VALUE(G48),"")))),"]")</f>
        <v>[Al6(OH)2(OH2)24]</v>
      </c>
      <c r="T48" s="5" t="str">
        <f aca="false">CONCATENATE("[",CONCATENATE("Al",IF(H48=0,"",CONCATENATE("O",IF(H48&gt;1,VALUE(H48),""))),CONCATENATE(IF((4-H48)&gt;0,"(OH)",""),IF((4-H48)&gt;1,VALUE(4-H48),""))),"]")</f>
        <v>[Al(OH)4]</v>
      </c>
      <c r="U48" s="5" t="str">
        <f aca="false">IF(B48&gt;0,IF(M48="","",CONCATENATE("[",IF(M48="","",CONCATENATE("Al",IF(D48&gt;1,VALUE(D48),""),IF(E48=0,"",CONCATENATE(" O",IF(E48&gt;1,VALUE(E48),""))),IF(F48=0,"",CONCATENATE("(OH)",IF(F48&gt;1,VALUE(F48),""))),IF(G48=0,"",CONCATENATE("(OH2)",IF(G48&gt;1,VALUE(G48),""))))),"]",IF(M48="","",IF(J48&gt;1,(CONCATENATE(VALUE(J48),"+")),"+")))),"")</f>
        <v/>
      </c>
    </row>
    <row r="49" s="4" customFormat="true" ht="14.05" hidden="false" customHeight="false" outlineLevel="0" collapsed="false">
      <c r="A49" s="5" t="n">
        <v>4</v>
      </c>
      <c r="B49" s="5" t="n">
        <v>0</v>
      </c>
      <c r="C49" s="5" t="n">
        <v>0</v>
      </c>
      <c r="D49" s="5" t="n">
        <v>2</v>
      </c>
      <c r="E49" s="5" t="n">
        <v>0</v>
      </c>
      <c r="F49" s="5" t="n">
        <v>2</v>
      </c>
      <c r="G49" s="5" t="n">
        <v>4</v>
      </c>
      <c r="H49" s="5" t="n">
        <v>0</v>
      </c>
      <c r="I49" s="5" t="n">
        <v>160</v>
      </c>
      <c r="J49" s="5" t="n">
        <v>4</v>
      </c>
      <c r="K49" s="6" t="n">
        <v>40</v>
      </c>
      <c r="L49" s="7" t="n">
        <v>40</v>
      </c>
      <c r="M49" s="5" t="str">
        <f aca="false">IF(K49="no cation","",IF(L49="","non-candidate",""))</f>
        <v/>
      </c>
      <c r="N49" s="5" t="str">
        <f aca="false">IF(M49="","",IF(B49&gt;0,U49,CONCATENATE("[",IF(M49="","",CONCATENATE("Al",IF(C49+(D49*(1+(C49*3)))&gt;1,VALUE(C49+(D49*(1+(C49*3)))),""),CONCATENATE(IF((E49*(1+(C49*3)))+(C49*H49)&gt;0," O",""),IF((E49*(1+(C49*3)))+(C49*H49)&gt;1,VALUE((E49*(1+(C49*3)))+(C49*H49)),"")),IF(F49=0,"",CONCATENATE("(OH)",IF((F49*(1+(C49*3)))+(C49*(4-H49))&gt;1,VALUE((F49*(1+(C49*3)))+(C49*(4-H49))),""))),IF(G49=0,"",CONCATENATE("(OH2)",IF(G49&gt;1,VALUE(G49),""))))),"]",IF(M49="","",IF(J49&gt;1,(CONCATENATE(VALUE(J49),"+")),"+")))))</f>
        <v/>
      </c>
      <c r="O49" s="5" t="str">
        <f aca="false">IF(B49&gt;0,"",IF(C49=0,CONCATENATE("[",CONCATENATE("Al",IF(D49&gt;1,VALUE(D49),""),IF(E49=0,"",CONCATENATE(" O",IF(E49&gt;1,VALUE(E49),""))),IF(F49=0,"",CONCATENATE("(OH)",IF(F49&gt;1,VALUE(F49),""))),IF(G49=0,"",CONCATENATE("(OH2)",IF(G49&gt;1,VALUE(G49),"")))),"]",IF(J49&gt;1,(CONCATENATE(VALUE(J49),"+")),"+")),CONCATENATE("[",S49,IF(P49&gt;1,VALUE(P49),""),IF((D49*3)&gt;((E49*2)+F49),"+","")," ]",VALUE(4)," ",T49,IF(H49&gt;0,VALUE(H49+1),""),"-"," ")))</f>
        <v>[Al2(OH)2(OH2)4]4+</v>
      </c>
      <c r="P49" s="5" t="str">
        <f aca="false">IF(C49&lt;1,"",(IF((3*D49)-(2*E49)-F49&gt;0, (3*D49)-(2*E49)-F49, 0)))</f>
        <v/>
      </c>
      <c r="Q49" s="5" t="str">
        <f aca="false">IF(C49&lt;1,"",(27*D49)+(16*(E49+F49+G49))+(F49+(G49*2)))</f>
        <v/>
      </c>
      <c r="R49" s="5" t="str">
        <f aca="false">IF(C49&lt;1,"",27+(16*(H49+(4-H49)))+(4-H49))</f>
        <v/>
      </c>
      <c r="S49" s="5" t="str">
        <f aca="false">CONCATENATE("[",CONCATENATE("Al",IF(D49&gt;1,VALUE(D49),""),IF(E49=0,"",CONCATENATE(" O",IF(E49&gt;1,VALUE(E49),""))),IF(F49=0,"",CONCATENATE("(OH)",IF(F49&gt;1,VALUE(F49),""))),IF(G49=0,"",CONCATENATE("(OH2)",IF(G49&gt;1,VALUE(G49),"")))),"]")</f>
        <v>[Al2(OH)2(OH2)4]</v>
      </c>
      <c r="T49" s="5" t="str">
        <f aca="false">CONCATENATE("[",CONCATENATE("Al",IF(H49=0,"",CONCATENATE("O",IF(H49&gt;1,VALUE(H49),""))),CONCATENATE(IF((4-H49)&gt;0,"(OH)",""),IF((4-H49)&gt;1,VALUE(4-H49),""))),"]")</f>
        <v>[Al(OH)4]</v>
      </c>
      <c r="U49" s="5" t="str">
        <f aca="false">IF(B49&gt;0,IF(M49="","",CONCATENATE("[",IF(M49="","",CONCATENATE("Al",IF(D49&gt;1,VALUE(D49),""),IF(E49=0,"",CONCATENATE(" O",IF(E49&gt;1,VALUE(E49),""))),IF(F49=0,"",CONCATENATE("(OH)",IF(F49&gt;1,VALUE(F49),""))),IF(G49=0,"",CONCATENATE("(OH2)",IF(G49&gt;1,VALUE(G49),""))))),"]",IF(M49="","",IF(J49&gt;1,(CONCATENATE(VALUE(J49),"+")),"+")))),"")</f>
        <v/>
      </c>
    </row>
    <row r="50" s="4" customFormat="true" ht="14.05" hidden="false" customHeight="false" outlineLevel="0" collapsed="false">
      <c r="A50" s="5" t="n">
        <v>4</v>
      </c>
      <c r="B50" s="5" t="n">
        <v>0</v>
      </c>
      <c r="C50" s="5" t="n">
        <v>0</v>
      </c>
      <c r="D50" s="5" t="n">
        <v>4</v>
      </c>
      <c r="E50" s="5" t="n">
        <v>0</v>
      </c>
      <c r="F50" s="5" t="n">
        <v>5</v>
      </c>
      <c r="G50" s="5" t="n">
        <v>5</v>
      </c>
      <c r="H50" s="5" t="n">
        <v>0</v>
      </c>
      <c r="I50" s="5" t="n">
        <v>283</v>
      </c>
      <c r="J50" s="5" t="n">
        <v>7</v>
      </c>
      <c r="K50" s="6" t="n">
        <v>40.4285714285714</v>
      </c>
      <c r="L50" s="7" t="n">
        <v>40.4285714285714</v>
      </c>
      <c r="M50" s="5" t="str">
        <f aca="false">IF(K50="no cation","",IF(L50="","non-candidate",""))</f>
        <v/>
      </c>
      <c r="N50" s="5" t="str">
        <f aca="false">IF(M50="","",IF(B50&gt;0,U50,CONCATENATE("[",IF(M50="","",CONCATENATE("Al",IF(C50+(D50*(1+(C50*3)))&gt;1,VALUE(C50+(D50*(1+(C50*3)))),""),CONCATENATE(IF((E50*(1+(C50*3)))+(C50*H50)&gt;0," O",""),IF((E50*(1+(C50*3)))+(C50*H50)&gt;1,VALUE((E50*(1+(C50*3)))+(C50*H50)),"")),IF(F50=0,"",CONCATENATE("(OH)",IF((F50*(1+(C50*3)))+(C50*(4-H50))&gt;1,VALUE((F50*(1+(C50*3)))+(C50*(4-H50))),""))),IF(G50=0,"",CONCATENATE("(OH2)",IF(G50&gt;1,VALUE(G50),""))))),"]",IF(M50="","",IF(J50&gt;1,(CONCATENATE(VALUE(J50),"+")),"+")))))</f>
        <v/>
      </c>
      <c r="O50" s="5" t="str">
        <f aca="false">IF(B50&gt;0,"",IF(C50=0,CONCATENATE("[",CONCATENATE("Al",IF(D50&gt;1,VALUE(D50),""),IF(E50=0,"",CONCATENATE(" O",IF(E50&gt;1,VALUE(E50),""))),IF(F50=0,"",CONCATENATE("(OH)",IF(F50&gt;1,VALUE(F50),""))),IF(G50=0,"",CONCATENATE("(OH2)",IF(G50&gt;1,VALUE(G50),"")))),"]",IF(J50&gt;1,(CONCATENATE(VALUE(J50),"+")),"+")),CONCATENATE("[",S50,IF(P50&gt;1,VALUE(P50),""),IF((D50*3)&gt;((E50*2)+F50),"+","")," ]",VALUE(4)," ",T50,IF(H50&gt;0,VALUE(H50+1),""),"-"," ")))</f>
        <v>[Al4(OH)5(OH2)5]7+</v>
      </c>
      <c r="P50" s="5" t="str">
        <f aca="false">IF(C50&lt;1,"",(IF((3*D50)-(2*E50)-F50&gt;0, (3*D50)-(2*E50)-F50, 0)))</f>
        <v/>
      </c>
      <c r="Q50" s="5" t="str">
        <f aca="false">IF(C50&lt;1,"",(27*D50)+(16*(E50+F50+G50))+(F50+(G50*2)))</f>
        <v/>
      </c>
      <c r="R50" s="5" t="str">
        <f aca="false">IF(C50&lt;1,"",27+(16*(H50+(4-H50)))+(4-H50))</f>
        <v/>
      </c>
      <c r="S50" s="5" t="str">
        <f aca="false">CONCATENATE("[",CONCATENATE("Al",IF(D50&gt;1,VALUE(D50),""),IF(E50=0,"",CONCATENATE(" O",IF(E50&gt;1,VALUE(E50),""))),IF(F50=0,"",CONCATENATE("(OH)",IF(F50&gt;1,VALUE(F50),""))),IF(G50=0,"",CONCATENATE("(OH2)",IF(G50&gt;1,VALUE(G50),"")))),"]")</f>
        <v>[Al4(OH)5(OH2)5]</v>
      </c>
      <c r="T50" s="5" t="str">
        <f aca="false">CONCATENATE("[",CONCATENATE("Al",IF(H50=0,"",CONCATENATE("O",IF(H50&gt;1,VALUE(H50),""))),CONCATENATE(IF((4-H50)&gt;0,"(OH)",""),IF((4-H50)&gt;1,VALUE(4-H50),""))),"]")</f>
        <v>[Al(OH)4]</v>
      </c>
      <c r="U50" s="5" t="str">
        <f aca="false">IF(B50&gt;0,IF(M50="","",CONCATENATE("[",IF(M50="","",CONCATENATE("Al",IF(D50&gt;1,VALUE(D50),""),IF(E50=0,"",CONCATENATE(" O",IF(E50&gt;1,VALUE(E50),""))),IF(F50=0,"",CONCATENATE("(OH)",IF(F50&gt;1,VALUE(F50),""))),IF(G50=0,"",CONCATENATE("(OH2)",IF(G50&gt;1,VALUE(G50),""))))),"]",IF(M50="","",IF(J50&gt;1,(CONCATENATE(VALUE(J50),"+")),"+")))),"")</f>
        <v/>
      </c>
    </row>
    <row r="51" s="4" customFormat="true" ht="14.05" hidden="false" customHeight="false" outlineLevel="0" collapsed="false">
      <c r="A51" s="5" t="n">
        <v>4</v>
      </c>
      <c r="B51" s="5" t="n">
        <v>0</v>
      </c>
      <c r="C51" s="5" t="n">
        <v>0</v>
      </c>
      <c r="D51" s="5" t="n">
        <v>4</v>
      </c>
      <c r="E51" s="5" t="n">
        <v>2</v>
      </c>
      <c r="F51" s="5" t="n">
        <v>1</v>
      </c>
      <c r="G51" s="5" t="n">
        <v>7</v>
      </c>
      <c r="H51" s="5" t="n">
        <v>0</v>
      </c>
      <c r="I51" s="5" t="n">
        <v>283</v>
      </c>
      <c r="J51" s="5" t="n">
        <v>7</v>
      </c>
      <c r="K51" s="6" t="n">
        <v>40.4285714285714</v>
      </c>
      <c r="L51" s="7" t="n">
        <v>40.4285714285714</v>
      </c>
      <c r="M51" s="5" t="str">
        <f aca="false">IF(K51="no cation","",IF(L51="","non-candidate",""))</f>
        <v/>
      </c>
      <c r="N51" s="5" t="str">
        <f aca="false">IF(M51="","",IF(B51&gt;0,U51,CONCATENATE("[",IF(M51="","",CONCATENATE("Al",IF(C51+(D51*(1+(C51*3)))&gt;1,VALUE(C51+(D51*(1+(C51*3)))),""),CONCATENATE(IF((E51*(1+(C51*3)))+(C51*H51)&gt;0," O",""),IF((E51*(1+(C51*3)))+(C51*H51)&gt;1,VALUE((E51*(1+(C51*3)))+(C51*H51)),"")),IF(F51=0,"",CONCATENATE("(OH)",IF((F51*(1+(C51*3)))+(C51*(4-H51))&gt;1,VALUE((F51*(1+(C51*3)))+(C51*(4-H51))),""))),IF(G51=0,"",CONCATENATE("(OH2)",IF(G51&gt;1,VALUE(G51),""))))),"]",IF(M51="","",IF(J51&gt;1,(CONCATENATE(VALUE(J51),"+")),"+")))))</f>
        <v/>
      </c>
      <c r="O51" s="5" t="str">
        <f aca="false">IF(B51&gt;0,"",IF(C51=0,CONCATENATE("[",CONCATENATE("Al",IF(D51&gt;1,VALUE(D51),""),IF(E51=0,"",CONCATENATE(" O",IF(E51&gt;1,VALUE(E51),""))),IF(F51=0,"",CONCATENATE("(OH)",IF(F51&gt;1,VALUE(F51),""))),IF(G51=0,"",CONCATENATE("(OH2)",IF(G51&gt;1,VALUE(G51),"")))),"]",IF(J51&gt;1,(CONCATENATE(VALUE(J51),"+")),"+")),CONCATENATE("[",S51,IF(P51&gt;1,VALUE(P51),""),IF((D51*3)&gt;((E51*2)+F51),"+","")," ]",VALUE(4)," ",T51,IF(H51&gt;0,VALUE(H51+1),""),"-"," ")))</f>
        <v>[Al4 O2(OH)(OH2)7]7+</v>
      </c>
      <c r="P51" s="5" t="str">
        <f aca="false">IF(C51&lt;1,"",(IF((3*D51)-(2*E51)-F51&gt;0, (3*D51)-(2*E51)-F51, 0)))</f>
        <v/>
      </c>
      <c r="Q51" s="5" t="str">
        <f aca="false">IF(C51&lt;1,"",(27*D51)+(16*(E51+F51+G51))+(F51+(G51*2)))</f>
        <v/>
      </c>
      <c r="R51" s="5" t="str">
        <f aca="false">IF(C51&lt;1,"",27+(16*(H51+(4-H51)))+(4-H51))</f>
        <v/>
      </c>
      <c r="S51" s="5" t="str">
        <f aca="false">CONCATENATE("[",CONCATENATE("Al",IF(D51&gt;1,VALUE(D51),""),IF(E51=0,"",CONCATENATE(" O",IF(E51&gt;1,VALUE(E51),""))),IF(F51=0,"",CONCATENATE("(OH)",IF(F51&gt;1,VALUE(F51),""))),IF(G51=0,"",CONCATENATE("(OH2)",IF(G51&gt;1,VALUE(G51),"")))),"]")</f>
        <v>[Al4 O2(OH)(OH2)7]</v>
      </c>
      <c r="T51" s="5" t="str">
        <f aca="false">CONCATENATE("[",CONCATENATE("Al",IF(H51=0,"",CONCATENATE("O",IF(H51&gt;1,VALUE(H51),""))),CONCATENATE(IF((4-H51)&gt;0,"(OH)",""),IF((4-H51)&gt;1,VALUE(4-H51),""))),"]")</f>
        <v>[Al(OH)4]</v>
      </c>
      <c r="U51" s="5" t="str">
        <f aca="false">IF(B51&gt;0,IF(M51="","",CONCATENATE("[",IF(M51="","",CONCATENATE("Al",IF(D51&gt;1,VALUE(D51),""),IF(E51=0,"",CONCATENATE(" O",IF(E51&gt;1,VALUE(E51),""))),IF(F51=0,"",CONCATENATE("(OH)",IF(F51&gt;1,VALUE(F51),""))),IF(G51=0,"",CONCATENATE("(OH2)",IF(G51&gt;1,VALUE(G51),""))))),"]",IF(M51="","",IF(J51&gt;1,(CONCATENATE(VALUE(J51),"+")),"+")))),"")</f>
        <v/>
      </c>
    </row>
    <row r="52" s="4" customFormat="true" ht="14.05" hidden="false" customHeight="false" outlineLevel="0" collapsed="false">
      <c r="A52" s="5" t="n">
        <v>4</v>
      </c>
      <c r="B52" s="5" t="n">
        <v>0</v>
      </c>
      <c r="C52" s="5" t="n">
        <v>0</v>
      </c>
      <c r="D52" s="5" t="n">
        <v>6</v>
      </c>
      <c r="E52" s="5" t="n">
        <v>0</v>
      </c>
      <c r="F52" s="5" t="n">
        <v>8</v>
      </c>
      <c r="G52" s="5" t="n">
        <v>6</v>
      </c>
      <c r="H52" s="5" t="n">
        <v>0</v>
      </c>
      <c r="I52" s="5" t="n">
        <v>406</v>
      </c>
      <c r="J52" s="5" t="n">
        <v>10</v>
      </c>
      <c r="K52" s="6" t="n">
        <v>40.6</v>
      </c>
      <c r="L52" s="7" t="n">
        <v>40.6</v>
      </c>
      <c r="M52" s="5" t="str">
        <f aca="false">IF(K52="no cation","",IF(L52="","non-candidate",""))</f>
        <v/>
      </c>
      <c r="N52" s="5" t="str">
        <f aca="false">IF(M52="","",IF(B52&gt;0,U52,CONCATENATE("[",IF(M52="","",CONCATENATE("Al",IF(C52+(D52*(1+(C52*3)))&gt;1,VALUE(C52+(D52*(1+(C52*3)))),""),CONCATENATE(IF((E52*(1+(C52*3)))+(C52*H52)&gt;0," O",""),IF((E52*(1+(C52*3)))+(C52*H52)&gt;1,VALUE((E52*(1+(C52*3)))+(C52*H52)),"")),IF(F52=0,"",CONCATENATE("(OH)",IF((F52*(1+(C52*3)))+(C52*(4-H52))&gt;1,VALUE((F52*(1+(C52*3)))+(C52*(4-H52))),""))),IF(G52=0,"",CONCATENATE("(OH2)",IF(G52&gt;1,VALUE(G52),""))))),"]",IF(M52="","",IF(J52&gt;1,(CONCATENATE(VALUE(J52),"+")),"+")))))</f>
        <v/>
      </c>
      <c r="O52" s="5" t="str">
        <f aca="false">IF(B52&gt;0,"",IF(C52=0,CONCATENATE("[",CONCATENATE("Al",IF(D52&gt;1,VALUE(D52),""),IF(E52=0,"",CONCATENATE(" O",IF(E52&gt;1,VALUE(E52),""))),IF(F52=0,"",CONCATENATE("(OH)",IF(F52&gt;1,VALUE(F52),""))),IF(G52=0,"",CONCATENATE("(OH2)",IF(G52&gt;1,VALUE(G52),"")))),"]",IF(J52&gt;1,(CONCATENATE(VALUE(J52),"+")),"+")),CONCATENATE("[",S52,IF(P52&gt;1,VALUE(P52),""),IF((D52*3)&gt;((E52*2)+F52),"+","")," ]",VALUE(4)," ",T52,IF(H52&gt;0,VALUE(H52+1),""),"-"," ")))</f>
        <v>[Al6(OH)8(OH2)6]10+</v>
      </c>
      <c r="P52" s="5" t="str">
        <f aca="false">IF(C52&lt;1,"",(IF((3*D52)-(2*E52)-F52&gt;0, (3*D52)-(2*E52)-F52, 0)))</f>
        <v/>
      </c>
      <c r="Q52" s="5" t="str">
        <f aca="false">IF(C52&lt;1,"",(27*D52)+(16*(E52+F52+G52))+(F52+(G52*2)))</f>
        <v/>
      </c>
      <c r="R52" s="5" t="str">
        <f aca="false">IF(C52&lt;1,"",27+(16*(H52+(4-H52)))+(4-H52))</f>
        <v/>
      </c>
      <c r="S52" s="5" t="str">
        <f aca="false">CONCATENATE("[",CONCATENATE("Al",IF(D52&gt;1,VALUE(D52),""),IF(E52=0,"",CONCATENATE(" O",IF(E52&gt;1,VALUE(E52),""))),IF(F52=0,"",CONCATENATE("(OH)",IF(F52&gt;1,VALUE(F52),""))),IF(G52=0,"",CONCATENATE("(OH2)",IF(G52&gt;1,VALUE(G52),"")))),"]")</f>
        <v>[Al6(OH)8(OH2)6]</v>
      </c>
      <c r="T52" s="5" t="str">
        <f aca="false">CONCATENATE("[",CONCATENATE("Al",IF(H52=0,"",CONCATENATE("O",IF(H52&gt;1,VALUE(H52),""))),CONCATENATE(IF((4-H52)&gt;0,"(OH)",""),IF((4-H52)&gt;1,VALUE(4-H52),""))),"]")</f>
        <v>[Al(OH)4]</v>
      </c>
      <c r="U52" s="5" t="str">
        <f aca="false">IF(B52&gt;0,IF(M52="","",CONCATENATE("[",IF(M52="","",CONCATENATE("Al",IF(D52&gt;1,VALUE(D52),""),IF(E52=0,"",CONCATENATE(" O",IF(E52&gt;1,VALUE(E52),""))),IF(F52=0,"",CONCATENATE("(OH)",IF(F52&gt;1,VALUE(F52),""))),IF(G52=0,"",CONCATENATE("(OH2)",IF(G52&gt;1,VALUE(G52),""))))),"]",IF(M52="","",IF(J52&gt;1,(CONCATENATE(VALUE(J52),"+")),"+")))),"")</f>
        <v/>
      </c>
    </row>
    <row r="53" s="4" customFormat="true" ht="14.05" hidden="false" customHeight="false" outlineLevel="0" collapsed="false">
      <c r="A53" s="5" t="n">
        <v>4</v>
      </c>
      <c r="B53" s="5" t="n">
        <v>0</v>
      </c>
      <c r="C53" s="5" t="n">
        <v>0</v>
      </c>
      <c r="D53" s="5" t="n">
        <v>6</v>
      </c>
      <c r="E53" s="5" t="n">
        <v>2</v>
      </c>
      <c r="F53" s="5" t="n">
        <v>4</v>
      </c>
      <c r="G53" s="5" t="n">
        <v>8</v>
      </c>
      <c r="H53" s="5" t="n">
        <v>0</v>
      </c>
      <c r="I53" s="5" t="n">
        <v>406</v>
      </c>
      <c r="J53" s="5" t="n">
        <v>10</v>
      </c>
      <c r="K53" s="6" t="n">
        <v>40.6</v>
      </c>
      <c r="L53" s="7" t="n">
        <v>40.6</v>
      </c>
      <c r="M53" s="5" t="str">
        <f aca="false">IF(K53="no cation","",IF(L53="","non-candidate",""))</f>
        <v/>
      </c>
      <c r="N53" s="5" t="str">
        <f aca="false">IF(M53="","",IF(B53&gt;0,U53,CONCATENATE("[",IF(M53="","",CONCATENATE("Al",IF(C53+(D53*(1+(C53*3)))&gt;1,VALUE(C53+(D53*(1+(C53*3)))),""),CONCATENATE(IF((E53*(1+(C53*3)))+(C53*H53)&gt;0," O",""),IF((E53*(1+(C53*3)))+(C53*H53)&gt;1,VALUE((E53*(1+(C53*3)))+(C53*H53)),"")),IF(F53=0,"",CONCATENATE("(OH)",IF((F53*(1+(C53*3)))+(C53*(4-H53))&gt;1,VALUE((F53*(1+(C53*3)))+(C53*(4-H53))),""))),IF(G53=0,"",CONCATENATE("(OH2)",IF(G53&gt;1,VALUE(G53),""))))),"]",IF(M53="","",IF(J53&gt;1,(CONCATENATE(VALUE(J53),"+")),"+")))))</f>
        <v/>
      </c>
      <c r="O53" s="5" t="str">
        <f aca="false">IF(B53&gt;0,"",IF(C53=0,CONCATENATE("[",CONCATENATE("Al",IF(D53&gt;1,VALUE(D53),""),IF(E53=0,"",CONCATENATE(" O",IF(E53&gt;1,VALUE(E53),""))),IF(F53=0,"",CONCATENATE("(OH)",IF(F53&gt;1,VALUE(F53),""))),IF(G53=0,"",CONCATENATE("(OH2)",IF(G53&gt;1,VALUE(G53),"")))),"]",IF(J53&gt;1,(CONCATENATE(VALUE(J53),"+")),"+")),CONCATENATE("[",S53,IF(P53&gt;1,VALUE(P53),""),IF((D53*3)&gt;((E53*2)+F53),"+","")," ]",VALUE(4)," ",T53,IF(H53&gt;0,VALUE(H53+1),""),"-"," ")))</f>
        <v>[Al6 O2(OH)4(OH2)8]10+</v>
      </c>
      <c r="P53" s="5" t="str">
        <f aca="false">IF(C53&lt;1,"",(IF((3*D53)-(2*E53)-F53&gt;0, (3*D53)-(2*E53)-F53, 0)))</f>
        <v/>
      </c>
      <c r="Q53" s="5" t="str">
        <f aca="false">IF(C53&lt;1,"",(27*D53)+(16*(E53+F53+G53))+(F53+(G53*2)))</f>
        <v/>
      </c>
      <c r="R53" s="5" t="str">
        <f aca="false">IF(C53&lt;1,"",27+(16*(H53+(4-H53)))+(4-H53))</f>
        <v/>
      </c>
      <c r="S53" s="5" t="str">
        <f aca="false">CONCATENATE("[",CONCATENATE("Al",IF(D53&gt;1,VALUE(D53),""),IF(E53=0,"",CONCATENATE(" O",IF(E53&gt;1,VALUE(E53),""))),IF(F53=0,"",CONCATENATE("(OH)",IF(F53&gt;1,VALUE(F53),""))),IF(G53=0,"",CONCATENATE("(OH2)",IF(G53&gt;1,VALUE(G53),"")))),"]")</f>
        <v>[Al6 O2(OH)4(OH2)8]</v>
      </c>
      <c r="T53" s="5" t="str">
        <f aca="false">CONCATENATE("[",CONCATENATE("Al",IF(H53=0,"",CONCATENATE("O",IF(H53&gt;1,VALUE(H53),""))),CONCATENATE(IF((4-H53)&gt;0,"(OH)",""),IF((4-H53)&gt;1,VALUE(4-H53),""))),"]")</f>
        <v>[Al(OH)4]</v>
      </c>
      <c r="U53" s="5" t="str">
        <f aca="false">IF(B53&gt;0,IF(M53="","",CONCATENATE("[",IF(M53="","",CONCATENATE("Al",IF(D53&gt;1,VALUE(D53),""),IF(E53=0,"",CONCATENATE(" O",IF(E53&gt;1,VALUE(E53),""))),IF(F53=0,"",CONCATENATE("(OH)",IF(F53&gt;1,VALUE(F53),""))),IF(G53=0,"",CONCATENATE("(OH2)",IF(G53&gt;1,VALUE(G53),""))))),"]",IF(M53="","",IF(J53&gt;1,(CONCATENATE(VALUE(J53),"+")),"+")))),"")</f>
        <v/>
      </c>
    </row>
    <row r="54" s="4" customFormat="true" ht="14.05" hidden="false" customHeight="false" outlineLevel="0" collapsed="false">
      <c r="A54" s="5" t="n">
        <v>4</v>
      </c>
      <c r="B54" s="5" t="n">
        <v>0</v>
      </c>
      <c r="C54" s="5" t="n">
        <v>0</v>
      </c>
      <c r="D54" s="5" t="n">
        <v>6</v>
      </c>
      <c r="E54" s="5" t="n">
        <v>4</v>
      </c>
      <c r="F54" s="5" t="n">
        <v>0</v>
      </c>
      <c r="G54" s="5" t="n">
        <v>10</v>
      </c>
      <c r="H54" s="5" t="n">
        <v>0</v>
      </c>
      <c r="I54" s="5" t="n">
        <v>406</v>
      </c>
      <c r="J54" s="5" t="n">
        <v>10</v>
      </c>
      <c r="K54" s="6" t="n">
        <v>40.6</v>
      </c>
      <c r="L54" s="7" t="n">
        <v>40.6</v>
      </c>
      <c r="M54" s="5" t="str">
        <f aca="false">IF(K54="no cation","",IF(L54="","non-candidate",""))</f>
        <v/>
      </c>
      <c r="N54" s="5" t="str">
        <f aca="false">IF(M54="","",IF(B54&gt;0,U54,CONCATENATE("[",IF(M54="","",CONCATENATE("Al",IF(C54+(D54*(1+(C54*3)))&gt;1,VALUE(C54+(D54*(1+(C54*3)))),""),CONCATENATE(IF((E54*(1+(C54*3)))+(C54*H54)&gt;0," O",""),IF((E54*(1+(C54*3)))+(C54*H54)&gt;1,VALUE((E54*(1+(C54*3)))+(C54*H54)),"")),IF(F54=0,"",CONCATENATE("(OH)",IF((F54*(1+(C54*3)))+(C54*(4-H54))&gt;1,VALUE((F54*(1+(C54*3)))+(C54*(4-H54))),""))),IF(G54=0,"",CONCATENATE("(OH2)",IF(G54&gt;1,VALUE(G54),""))))),"]",IF(M54="","",IF(J54&gt;1,(CONCATENATE(VALUE(J54),"+")),"+")))))</f>
        <v/>
      </c>
      <c r="O54" s="5" t="str">
        <f aca="false">IF(B54&gt;0,"",IF(C54=0,CONCATENATE("[",CONCATENATE("Al",IF(D54&gt;1,VALUE(D54),""),IF(E54=0,"",CONCATENATE(" O",IF(E54&gt;1,VALUE(E54),""))),IF(F54=0,"",CONCATENATE("(OH)",IF(F54&gt;1,VALUE(F54),""))),IF(G54=0,"",CONCATENATE("(OH2)",IF(G54&gt;1,VALUE(G54),"")))),"]",IF(J54&gt;1,(CONCATENATE(VALUE(J54),"+")),"+")),CONCATENATE("[",S54,IF(P54&gt;1,VALUE(P54),""),IF((D54*3)&gt;((E54*2)+F54),"+","")," ]",VALUE(4)," ",T54,IF(H54&gt;0,VALUE(H54+1),""),"-"," ")))</f>
        <v>[Al6 O4(OH2)10]10+</v>
      </c>
      <c r="P54" s="5" t="str">
        <f aca="false">IF(C54&lt;1,"",(IF((3*D54)-(2*E54)-F54&gt;0, (3*D54)-(2*E54)-F54, 0)))</f>
        <v/>
      </c>
      <c r="Q54" s="5" t="str">
        <f aca="false">IF(C54&lt;1,"",(27*D54)+(16*(E54+F54+G54))+(F54+(G54*2)))</f>
        <v/>
      </c>
      <c r="R54" s="5" t="str">
        <f aca="false">IF(C54&lt;1,"",27+(16*(H54+(4-H54)))+(4-H54))</f>
        <v/>
      </c>
      <c r="S54" s="5" t="str">
        <f aca="false">CONCATENATE("[",CONCATENATE("Al",IF(D54&gt;1,VALUE(D54),""),IF(E54=0,"",CONCATENATE(" O",IF(E54&gt;1,VALUE(E54),""))),IF(F54=0,"",CONCATENATE("(OH)",IF(F54&gt;1,VALUE(F54),""))),IF(G54=0,"",CONCATENATE("(OH2)",IF(G54&gt;1,VALUE(G54),"")))),"]")</f>
        <v>[Al6 O4(OH2)10]</v>
      </c>
      <c r="T54" s="5" t="str">
        <f aca="false">CONCATENATE("[",CONCATENATE("Al",IF(H54=0,"",CONCATENATE("O",IF(H54&gt;1,VALUE(H54),""))),CONCATENATE(IF((4-H54)&gt;0,"(OH)",""),IF((4-H54)&gt;1,VALUE(4-H54),""))),"]")</f>
        <v>[Al(OH)4]</v>
      </c>
      <c r="U54" s="5" t="str">
        <f aca="false">IF(B54&gt;0,IF(M54="","",CONCATENATE("[",IF(M54="","",CONCATENATE("Al",IF(D54&gt;1,VALUE(D54),""),IF(E54=0,"",CONCATENATE(" O",IF(E54&gt;1,VALUE(E54),""))),IF(F54=0,"",CONCATENATE("(OH)",IF(F54&gt;1,VALUE(F54),""))),IF(G54=0,"",CONCATENATE("(OH2)",IF(G54&gt;1,VALUE(G54),""))))),"]",IF(M54="","",IF(J54&gt;1,(CONCATENATE(VALUE(J54),"+")),"+")))),"")</f>
        <v/>
      </c>
    </row>
    <row r="55" s="4" customFormat="true" ht="14.05" hidden="false" customHeight="false" outlineLevel="0" collapsed="false">
      <c r="A55" s="5" t="n">
        <v>6</v>
      </c>
      <c r="B55" s="5" t="n">
        <v>0</v>
      </c>
      <c r="C55" s="5" t="n">
        <v>0</v>
      </c>
      <c r="D55" s="5" t="n">
        <v>5</v>
      </c>
      <c r="E55" s="5" t="n">
        <v>0</v>
      </c>
      <c r="F55" s="5" t="n">
        <v>2</v>
      </c>
      <c r="G55" s="5" t="n">
        <v>20</v>
      </c>
      <c r="H55" s="5" t="n">
        <v>0</v>
      </c>
      <c r="I55" s="5" t="n">
        <v>529</v>
      </c>
      <c r="J55" s="5" t="n">
        <v>13</v>
      </c>
      <c r="K55" s="6" t="n">
        <v>40.6923076923077</v>
      </c>
      <c r="L55" s="7" t="n">
        <v>40.6923076923077</v>
      </c>
      <c r="M55" s="5" t="str">
        <f aca="false">IF(K55="no cation","",IF(L55="","non-candidate",""))</f>
        <v/>
      </c>
      <c r="N55" s="5" t="str">
        <f aca="false">IF(M55="","",IF(B55&gt;0,U55,CONCATENATE("[",IF(M55="","",CONCATENATE("Al",IF(C55+(D55*(1+(C55*3)))&gt;1,VALUE(C55+(D55*(1+(C55*3)))),""),CONCATENATE(IF((E55*(1+(C55*3)))+(C55*H55)&gt;0," O",""),IF((E55*(1+(C55*3)))+(C55*H55)&gt;1,VALUE((E55*(1+(C55*3)))+(C55*H55)),"")),IF(F55=0,"",CONCATENATE("(OH)",IF((F55*(1+(C55*3)))+(C55*(4-H55))&gt;1,VALUE((F55*(1+(C55*3)))+(C55*(4-H55))),""))),IF(G55=0,"",CONCATENATE("(OH2)",IF(G55&gt;1,VALUE(G55),""))))),"]",IF(M55="","",IF(J55&gt;1,(CONCATENATE(VALUE(J55),"+")),"+")))))</f>
        <v/>
      </c>
      <c r="O55" s="5" t="str">
        <f aca="false">IF(B55&gt;0,"",IF(C55=0,CONCATENATE("[",CONCATENATE("Al",IF(D55&gt;1,VALUE(D55),""),IF(E55=0,"",CONCATENATE(" O",IF(E55&gt;1,VALUE(E55),""))),IF(F55=0,"",CONCATENATE("(OH)",IF(F55&gt;1,VALUE(F55),""))),IF(G55=0,"",CONCATENATE("(OH2)",IF(G55&gt;1,VALUE(G55),"")))),"]",IF(J55&gt;1,(CONCATENATE(VALUE(J55),"+")),"+")),CONCATENATE("[",S55,IF(P55&gt;1,VALUE(P55),""),IF((D55*3)&gt;((E55*2)+F55),"+","")," ]",VALUE(4)," ",T55,IF(H55&gt;0,VALUE(H55+1),""),"-"," ")))</f>
        <v>[Al5(OH)2(OH2)20]13+</v>
      </c>
      <c r="P55" s="5" t="str">
        <f aca="false">IF(C55&lt;1,"",(IF((3*D55)-(2*E55)-F55&gt;0, (3*D55)-(2*E55)-F55, 0)))</f>
        <v/>
      </c>
      <c r="Q55" s="5" t="str">
        <f aca="false">IF(C55&lt;1,"",(27*D55)+(16*(E55+F55+G55))+(F55+(G55*2)))</f>
        <v/>
      </c>
      <c r="R55" s="5" t="str">
        <f aca="false">IF(C55&lt;1,"",27+(16*(H55+(4-H55)))+(4-H55))</f>
        <v/>
      </c>
      <c r="S55" s="5" t="str">
        <f aca="false">CONCATENATE("[",CONCATENATE("Al",IF(D55&gt;1,VALUE(D55),""),IF(E55=0,"",CONCATENATE(" O",IF(E55&gt;1,VALUE(E55),""))),IF(F55=0,"",CONCATENATE("(OH)",IF(F55&gt;1,VALUE(F55),""))),IF(G55=0,"",CONCATENATE("(OH2)",IF(G55&gt;1,VALUE(G55),"")))),"]")</f>
        <v>[Al5(OH)2(OH2)20]</v>
      </c>
      <c r="T55" s="5" t="str">
        <f aca="false">CONCATENATE("[",CONCATENATE("Al",IF(H55=0,"",CONCATENATE("O",IF(H55&gt;1,VALUE(H55),""))),CONCATENATE(IF((4-H55)&gt;0,"(OH)",""),IF((4-H55)&gt;1,VALUE(4-H55),""))),"]")</f>
        <v>[Al(OH)4]</v>
      </c>
      <c r="U55" s="5" t="str">
        <f aca="false">IF(B55&gt;0,IF(M55="","",CONCATENATE("[",IF(M55="","",CONCATENATE("Al",IF(D55&gt;1,VALUE(D55),""),IF(E55=0,"",CONCATENATE(" O",IF(E55&gt;1,VALUE(E55),""))),IF(F55=0,"",CONCATENATE("(OH)",IF(F55&gt;1,VALUE(F55),""))),IF(G55=0,"",CONCATENATE("(OH2)",IF(G55&gt;1,VALUE(G55),""))))),"]",IF(M55="","",IF(J55&gt;1,(CONCATENATE(VALUE(J55),"+")),"+")))),"")</f>
        <v/>
      </c>
    </row>
    <row r="56" s="4" customFormat="true" ht="14.05" hidden="false" customHeight="false" outlineLevel="0" collapsed="false">
      <c r="A56" s="5" t="n">
        <v>6</v>
      </c>
      <c r="B56" s="5" t="n">
        <v>0</v>
      </c>
      <c r="C56" s="5" t="n">
        <v>0</v>
      </c>
      <c r="D56" s="5" t="n">
        <v>3</v>
      </c>
      <c r="E56" s="5" t="n">
        <v>0</v>
      </c>
      <c r="F56" s="5" t="n">
        <v>1</v>
      </c>
      <c r="G56" s="5" t="n">
        <v>13</v>
      </c>
      <c r="H56" s="5" t="n">
        <v>0</v>
      </c>
      <c r="I56" s="5" t="n">
        <v>332</v>
      </c>
      <c r="J56" s="5" t="n">
        <v>8</v>
      </c>
      <c r="K56" s="6" t="n">
        <v>41.5</v>
      </c>
      <c r="L56" s="7" t="n">
        <v>41.5</v>
      </c>
      <c r="M56" s="5" t="str">
        <f aca="false">IF(K56="no cation","",IF(L56="","non-candidate",""))</f>
        <v/>
      </c>
      <c r="N56" s="5" t="str">
        <f aca="false">IF(M56="","",IF(B56&gt;0,U56,CONCATENATE("[",IF(M56="","",CONCATENATE("Al",IF(C56+(D56*(1+(C56*3)))&gt;1,VALUE(C56+(D56*(1+(C56*3)))),""),CONCATENATE(IF((E56*(1+(C56*3)))+(C56*H56)&gt;0," O",""),IF((E56*(1+(C56*3)))+(C56*H56)&gt;1,VALUE((E56*(1+(C56*3)))+(C56*H56)),"")),IF(F56=0,"",CONCATENATE("(OH)",IF((F56*(1+(C56*3)))+(C56*(4-H56))&gt;1,VALUE((F56*(1+(C56*3)))+(C56*(4-H56))),""))),IF(G56=0,"",CONCATENATE("(OH2)",IF(G56&gt;1,VALUE(G56),""))))),"]",IF(M56="","",IF(J56&gt;1,(CONCATENATE(VALUE(J56),"+")),"+")))))</f>
        <v/>
      </c>
      <c r="O56" s="5" t="str">
        <f aca="false">IF(B56&gt;0,"",IF(C56=0,CONCATENATE("[",CONCATENATE("Al",IF(D56&gt;1,VALUE(D56),""),IF(E56=0,"",CONCATENATE(" O",IF(E56&gt;1,VALUE(E56),""))),IF(F56=0,"",CONCATENATE("(OH)",IF(F56&gt;1,VALUE(F56),""))),IF(G56=0,"",CONCATENATE("(OH2)",IF(G56&gt;1,VALUE(G56),"")))),"]",IF(J56&gt;1,(CONCATENATE(VALUE(J56),"+")),"+")),CONCATENATE("[",S56,IF(P56&gt;1,VALUE(P56),""),IF((D56*3)&gt;((E56*2)+F56),"+","")," ]",VALUE(4)," ",T56,IF(H56&gt;0,VALUE(H56+1),""),"-"," ")))</f>
        <v>[Al3(OH)(OH2)13]8+</v>
      </c>
      <c r="P56" s="5" t="str">
        <f aca="false">IF(C56&lt;1,"",(IF((3*D56)-(2*E56)-F56&gt;0, (3*D56)-(2*E56)-F56, 0)))</f>
        <v/>
      </c>
      <c r="Q56" s="5" t="str">
        <f aca="false">IF(C56&lt;1,"",(27*D56)+(16*(E56+F56+G56))+(F56+(G56*2)))</f>
        <v/>
      </c>
      <c r="R56" s="5" t="str">
        <f aca="false">IF(C56&lt;1,"",27+(16*(H56+(4-H56)))+(4-H56))</f>
        <v/>
      </c>
      <c r="S56" s="5" t="str">
        <f aca="false">CONCATENATE("[",CONCATENATE("Al",IF(D56&gt;1,VALUE(D56),""),IF(E56=0,"",CONCATENATE(" O",IF(E56&gt;1,VALUE(E56),""))),IF(F56=0,"",CONCATENATE("(OH)",IF(F56&gt;1,VALUE(F56),""))),IF(G56=0,"",CONCATENATE("(OH2)",IF(G56&gt;1,VALUE(G56),"")))),"]")</f>
        <v>[Al3(OH)(OH2)13]</v>
      </c>
      <c r="T56" s="5" t="str">
        <f aca="false">CONCATENATE("[",CONCATENATE("Al",IF(H56=0,"",CONCATENATE("O",IF(H56&gt;1,VALUE(H56),""))),CONCATENATE(IF((4-H56)&gt;0,"(OH)",""),IF((4-H56)&gt;1,VALUE(4-H56),""))),"]")</f>
        <v>[Al(OH)4]</v>
      </c>
      <c r="U56" s="5" t="str">
        <f aca="false">IF(B56&gt;0,IF(M56="","",CONCATENATE("[",IF(M56="","",CONCATENATE("Al",IF(D56&gt;1,VALUE(D56),""),IF(E56=0,"",CONCATENATE(" O",IF(E56&gt;1,VALUE(E56),""))),IF(F56=0,"",CONCATENATE("(OH)",IF(F56&gt;1,VALUE(F56),""))),IF(G56=0,"",CONCATENATE("(OH2)",IF(G56&gt;1,VALUE(G56),""))))),"]",IF(M56="","",IF(J56&gt;1,(CONCATENATE(VALUE(J56),"+")),"+")))),"")</f>
        <v/>
      </c>
    </row>
    <row r="57" s="4" customFormat="true" ht="14.05" hidden="false" customHeight="false" outlineLevel="0" collapsed="false">
      <c r="A57" s="5" t="n">
        <v>6</v>
      </c>
      <c r="B57" s="5" t="n">
        <v>0</v>
      </c>
      <c r="C57" s="5" t="n">
        <v>0</v>
      </c>
      <c r="D57" s="5" t="n">
        <v>6</v>
      </c>
      <c r="E57" s="5" t="n">
        <v>0</v>
      </c>
      <c r="F57" s="5" t="n">
        <v>3</v>
      </c>
      <c r="G57" s="5" t="n">
        <v>23</v>
      </c>
      <c r="H57" s="5" t="n">
        <v>0</v>
      </c>
      <c r="I57" s="5" t="n">
        <v>627</v>
      </c>
      <c r="J57" s="5" t="n">
        <v>15</v>
      </c>
      <c r="K57" s="6" t="n">
        <v>41.8</v>
      </c>
      <c r="L57" s="7" t="n">
        <v>41.8</v>
      </c>
      <c r="M57" s="5" t="str">
        <f aca="false">IF(K57="no cation","",IF(L57="","non-candidate",""))</f>
        <v/>
      </c>
      <c r="N57" s="5" t="str">
        <f aca="false">IF(M57="","",IF(B57&gt;0,U57,CONCATENATE("[",IF(M57="","",CONCATENATE("Al",IF(C57+(D57*(1+(C57*3)))&gt;1,VALUE(C57+(D57*(1+(C57*3)))),""),CONCATENATE(IF((E57*(1+(C57*3)))+(C57*H57)&gt;0," O",""),IF((E57*(1+(C57*3)))+(C57*H57)&gt;1,VALUE((E57*(1+(C57*3)))+(C57*H57)),"")),IF(F57=0,"",CONCATENATE("(OH)",IF((F57*(1+(C57*3)))+(C57*(4-H57))&gt;1,VALUE((F57*(1+(C57*3)))+(C57*(4-H57))),""))),IF(G57=0,"",CONCATENATE("(OH2)",IF(G57&gt;1,VALUE(G57),""))))),"]",IF(M57="","",IF(J57&gt;1,(CONCATENATE(VALUE(J57),"+")),"+")))))</f>
        <v/>
      </c>
      <c r="O57" s="5" t="str">
        <f aca="false">IF(B57&gt;0,"",IF(C57=0,CONCATENATE("[",CONCATENATE("Al",IF(D57&gt;1,VALUE(D57),""),IF(E57=0,"",CONCATENATE(" O",IF(E57&gt;1,VALUE(E57),""))),IF(F57=0,"",CONCATENATE("(OH)",IF(F57&gt;1,VALUE(F57),""))),IF(G57=0,"",CONCATENATE("(OH2)",IF(G57&gt;1,VALUE(G57),"")))),"]",IF(J57&gt;1,(CONCATENATE(VALUE(J57),"+")),"+")),CONCATENATE("[",S57,IF(P57&gt;1,VALUE(P57),""),IF((D57*3)&gt;((E57*2)+F57),"+","")," ]",VALUE(4)," ",T57,IF(H57&gt;0,VALUE(H57+1),""),"-"," ")))</f>
        <v>[Al6(OH)3(OH2)23]15+</v>
      </c>
      <c r="P57" s="5" t="str">
        <f aca="false">IF(C57&lt;1,"",(IF((3*D57)-(2*E57)-F57&gt;0, (3*D57)-(2*E57)-F57, 0)))</f>
        <v/>
      </c>
      <c r="Q57" s="5" t="str">
        <f aca="false">IF(C57&lt;1,"",(27*D57)+(16*(E57+F57+G57))+(F57+(G57*2)))</f>
        <v/>
      </c>
      <c r="R57" s="5" t="str">
        <f aca="false">IF(C57&lt;1,"",27+(16*(H57+(4-H57)))+(4-H57))</f>
        <v/>
      </c>
      <c r="S57" s="5" t="str">
        <f aca="false">CONCATENATE("[",CONCATENATE("Al",IF(D57&gt;1,VALUE(D57),""),IF(E57=0,"",CONCATENATE(" O",IF(E57&gt;1,VALUE(E57),""))),IF(F57=0,"",CONCATENATE("(OH)",IF(F57&gt;1,VALUE(F57),""))),IF(G57=0,"",CONCATENATE("(OH2)",IF(G57&gt;1,VALUE(G57),"")))),"]")</f>
        <v>[Al6(OH)3(OH2)23]</v>
      </c>
      <c r="T57" s="5" t="str">
        <f aca="false">CONCATENATE("[",CONCATENATE("Al",IF(H57=0,"",CONCATENATE("O",IF(H57&gt;1,VALUE(H57),""))),CONCATENATE(IF((4-H57)&gt;0,"(OH)",""),IF((4-H57)&gt;1,VALUE(4-H57),""))),"]")</f>
        <v>[Al(OH)4]</v>
      </c>
      <c r="U57" s="5" t="str">
        <f aca="false">IF(B57&gt;0,IF(M57="","",CONCATENATE("[",IF(M57="","",CONCATENATE("Al",IF(D57&gt;1,VALUE(D57),""),IF(E57=0,"",CONCATENATE(" O",IF(E57&gt;1,VALUE(E57),""))),IF(F57=0,"",CONCATENATE("(OH)",IF(F57&gt;1,VALUE(F57),""))),IF(G57=0,"",CONCATENATE("(OH2)",IF(G57&gt;1,VALUE(G57),""))))),"]",IF(M57="","",IF(J57&gt;1,(CONCATENATE(VALUE(J57),"+")),"+")))),"")</f>
        <v/>
      </c>
    </row>
    <row r="58" s="4" customFormat="true" ht="14.05" hidden="false" customHeight="false" outlineLevel="0" collapsed="false">
      <c r="A58" s="5" t="n">
        <v>6</v>
      </c>
      <c r="B58" s="5" t="n">
        <v>1</v>
      </c>
      <c r="C58" s="5" t="n">
        <v>0</v>
      </c>
      <c r="D58" s="5" t="n">
        <v>6</v>
      </c>
      <c r="E58" s="5" t="n">
        <v>0</v>
      </c>
      <c r="F58" s="5" t="n">
        <v>4</v>
      </c>
      <c r="G58" s="5" t="n">
        <v>20</v>
      </c>
      <c r="H58" s="5" t="n">
        <v>0</v>
      </c>
      <c r="I58" s="5" t="n">
        <v>590</v>
      </c>
      <c r="J58" s="5" t="n">
        <v>14</v>
      </c>
      <c r="K58" s="6" t="n">
        <v>42.1428571428571</v>
      </c>
      <c r="L58" s="7" t="n">
        <v>42.1428571428571</v>
      </c>
      <c r="M58" s="5" t="str">
        <f aca="false">IF(K58="no cation","",IF(L58="","non-candidate",""))</f>
        <v/>
      </c>
      <c r="N58" s="5" t="str">
        <f aca="false">IF(M58="","",IF(B58&gt;0,U58,CONCATENATE("[",IF(M58="","",CONCATENATE("Al",IF(C58+(D58*(1+(C58*3)))&gt;1,VALUE(C58+(D58*(1+(C58*3)))),""),CONCATENATE(IF((E58*(1+(C58*3)))+(C58*H58)&gt;0," O",""),IF((E58*(1+(C58*3)))+(C58*H58)&gt;1,VALUE((E58*(1+(C58*3)))+(C58*H58)),"")),IF(F58=0,"",CONCATENATE("(OH)",IF((F58*(1+(C58*3)))+(C58*(4-H58))&gt;1,VALUE((F58*(1+(C58*3)))+(C58*(4-H58))),""))),IF(G58=0,"",CONCATENATE("(OH2)",IF(G58&gt;1,VALUE(G58),""))))),"]",IF(M58="","",IF(J58&gt;1,(CONCATENATE(VALUE(J58),"+")),"+")))))</f>
        <v/>
      </c>
      <c r="O58" s="5" t="str">
        <f aca="false">IF(B58&gt;0,"",IF(C58=0,CONCATENATE("[",CONCATENATE("Al",IF(D58&gt;1,VALUE(D58),""),IF(E58=0,"",CONCATENATE(" O",IF(E58&gt;1,VALUE(E58),""))),IF(F58=0,"",CONCATENATE("(OH)",IF(F58&gt;1,VALUE(F58),""))),IF(G58=0,"",CONCATENATE("(OH2)",IF(G58&gt;1,VALUE(G58),"")))),"]",IF(J58&gt;1,(CONCATENATE(VALUE(J58),"+")),"+")),CONCATENATE("[",S58,IF(P58&gt;1,VALUE(P58),""),IF((D58*3)&gt;((E58*2)+F58),"+","")," ]",VALUE(4)," ",T58,IF(H58&gt;0,VALUE(H58+1),""),"-"," ")))</f>
        <v/>
      </c>
      <c r="P58" s="5" t="str">
        <f aca="false">IF(C58&lt;1,"",(IF((3*D58)-(2*E58)-F58&gt;0, (3*D58)-(2*E58)-F58, 0)))</f>
        <v/>
      </c>
      <c r="Q58" s="5" t="str">
        <f aca="false">IF(C58&lt;1,"",(27*D58)+(16*(E58+F58+G58))+(F58+(G58*2)))</f>
        <v/>
      </c>
      <c r="R58" s="5" t="str">
        <f aca="false">IF(C58&lt;1,"",27+(16*(H58+(4-H58)))+(4-H58))</f>
        <v/>
      </c>
      <c r="S58" s="5" t="str">
        <f aca="false">CONCATENATE("[",CONCATENATE("Al",IF(D58&gt;1,VALUE(D58),""),IF(E58=0,"",CONCATENATE(" O",IF(E58&gt;1,VALUE(E58),""))),IF(F58=0,"",CONCATENATE("(OH)",IF(F58&gt;1,VALUE(F58),""))),IF(G58=0,"",CONCATENATE("(OH2)",IF(G58&gt;1,VALUE(G58),"")))),"]")</f>
        <v>[Al6(OH)4(OH2)20]</v>
      </c>
      <c r="T58" s="5" t="str">
        <f aca="false">CONCATENATE("[",CONCATENATE("Al",IF(H58=0,"",CONCATENATE("O",IF(H58&gt;1,VALUE(H58),""))),CONCATENATE(IF((4-H58)&gt;0,"(OH)",""),IF((4-H58)&gt;1,VALUE(4-H58),""))),"]")</f>
        <v>[Al(OH)4]</v>
      </c>
      <c r="U58" s="5" t="str">
        <f aca="false">IF(B58&gt;0,IF(M58="","",CONCATENATE("[",IF(M58="","",CONCATENATE("Al",IF(D58&gt;1,VALUE(D58),""),IF(E58=0,"",CONCATENATE(" O",IF(E58&gt;1,VALUE(E58),""))),IF(F58=0,"",CONCATENATE("(OH)",IF(F58&gt;1,VALUE(F58),""))),IF(G58=0,"",CONCATENATE("(OH2)",IF(G58&gt;1,VALUE(G58),""))))),"]",IF(M58="","",IF(J58&gt;1,(CONCATENATE(VALUE(J58),"+")),"+")))),"")</f>
        <v/>
      </c>
    </row>
    <row r="59" s="4" customFormat="true" ht="14.05" hidden="false" customHeight="false" outlineLevel="0" collapsed="false">
      <c r="A59" s="3" t="n">
        <v>6</v>
      </c>
      <c r="B59" s="3" t="n">
        <v>1</v>
      </c>
      <c r="C59" s="5" t="n">
        <v>0</v>
      </c>
      <c r="D59" s="3" t="n">
        <v>6</v>
      </c>
      <c r="E59" s="3" t="n">
        <v>2</v>
      </c>
      <c r="F59" s="3" t="n">
        <v>0</v>
      </c>
      <c r="G59" s="3" t="n">
        <v>22</v>
      </c>
      <c r="H59" s="5" t="n">
        <v>0</v>
      </c>
      <c r="I59" s="5" t="n">
        <v>590</v>
      </c>
      <c r="J59" s="5" t="n">
        <v>14</v>
      </c>
      <c r="K59" s="6" t="n">
        <v>42.1428571428571</v>
      </c>
      <c r="L59" s="7" t="n">
        <v>42.1428571428571</v>
      </c>
      <c r="M59" s="5" t="str">
        <f aca="false">IF(K59="no cation","",IF(L59="","non-candidate",""))</f>
        <v/>
      </c>
      <c r="N59" s="5" t="str">
        <f aca="false">IF(M59="","",IF(B59&gt;0,U59,CONCATENATE("[",IF(M59="","",CONCATENATE("Al",IF(C59+(D59*(1+(C59*3)))&gt;1,VALUE(C59+(D59*(1+(C59*3)))),""),CONCATENATE(IF((E59*(1+(C59*3)))+(C59*H59)&gt;0," O",""),IF((E59*(1+(C59*3)))+(C59*H59)&gt;1,VALUE((E59*(1+(C59*3)))+(C59*H59)),"")),IF(F59=0,"",CONCATENATE("(OH)",IF((F59*(1+(C59*3)))+(C59*(4-H59))&gt;1,VALUE((F59*(1+(C59*3)))+(C59*(4-H59))),""))),IF(G59=0,"",CONCATENATE("(OH2)",IF(G59&gt;1,VALUE(G59),""))))),"]",IF(M59="","",IF(J59&gt;1,(CONCATENATE(VALUE(J59),"+")),"+")))))</f>
        <v/>
      </c>
      <c r="O59" s="5" t="str">
        <f aca="false">IF(B59&gt;0,"",IF(C59=0,CONCATENATE("[",CONCATENATE("Al",IF(D59&gt;1,VALUE(D59),""),IF(E59=0,"",CONCATENATE(" O",IF(E59&gt;1,VALUE(E59),""))),IF(F59=0,"",CONCATENATE("(OH)",IF(F59&gt;1,VALUE(F59),""))),IF(G59=0,"",CONCATENATE("(OH2)",IF(G59&gt;1,VALUE(G59),"")))),"]",IF(J59&gt;1,(CONCATENATE(VALUE(J59),"+")),"+")),CONCATENATE("[",S59,IF(P59&gt;1,VALUE(P59),""),IF((D59*3)&gt;((E59*2)+F59),"+","")," ]",VALUE(4)," ",T59,IF(H59&gt;0,VALUE(H59+1),""),"-"," ")))</f>
        <v/>
      </c>
      <c r="P59" s="5" t="str">
        <f aca="false">IF(C59&lt;1,"",(IF((3*D59)-(2*E59)-F59&gt;0, (3*D59)-(2*E59)-F59, 0)))</f>
        <v/>
      </c>
      <c r="Q59" s="5" t="str">
        <f aca="false">IF(C59&lt;1,"",(27*D59)+(16*(E59+F59+G59))+(F59+(G59*2)))</f>
        <v/>
      </c>
      <c r="R59" s="5" t="str">
        <f aca="false">IF(C59&lt;1,"",27+(16*(H59+(4-H59)))+(4-H59))</f>
        <v/>
      </c>
      <c r="S59" s="5" t="str">
        <f aca="false">CONCATENATE("[",CONCATENATE("Al",IF(D59&gt;1,VALUE(D59),""),IF(E59=0,"",CONCATENATE(" O",IF(E59&gt;1,VALUE(E59),""))),IF(F59=0,"",CONCATENATE("(OH)",IF(F59&gt;1,VALUE(F59),""))),IF(G59=0,"",CONCATENATE("(OH2)",IF(G59&gt;1,VALUE(G59),"")))),"]")</f>
        <v>[Al6 O2(OH2)22]</v>
      </c>
      <c r="T59" s="5" t="str">
        <f aca="false">CONCATENATE("[",CONCATENATE("Al",IF(H59=0,"",CONCATENATE("O",IF(H59&gt;1,VALUE(H59),""))),CONCATENATE(IF((4-H59)&gt;0,"(OH)",""),IF((4-H59)&gt;1,VALUE(4-H59),""))),"]")</f>
        <v>[Al(OH)4]</v>
      </c>
      <c r="U59" s="5" t="str">
        <f aca="false">IF(B59&gt;0,IF(M59="","",CONCATENATE("[",IF(M59="","",CONCATENATE("Al",IF(D59&gt;1,VALUE(D59),""),IF(E59=0,"",CONCATENATE(" O",IF(E59&gt;1,VALUE(E59),""))),IF(F59=0,"",CONCATENATE("(OH)",IF(F59&gt;1,VALUE(F59),""))),IF(G59=0,"",CONCATENATE("(OH2)",IF(G59&gt;1,VALUE(G59),""))))),"]",IF(M59="","",IF(J59&gt;1,(CONCATENATE(VALUE(J59),"+")),"+")))),"")</f>
        <v/>
      </c>
    </row>
    <row r="60" s="4" customFormat="true" ht="14.05" hidden="false" customHeight="false" outlineLevel="0" collapsed="false">
      <c r="A60" s="5" t="n">
        <v>6</v>
      </c>
      <c r="B60" s="5" t="n">
        <v>0</v>
      </c>
      <c r="C60" s="5" t="n">
        <v>0</v>
      </c>
      <c r="D60" s="5" t="n">
        <v>4</v>
      </c>
      <c r="E60" s="5" t="n">
        <v>0</v>
      </c>
      <c r="F60" s="5" t="n">
        <v>2</v>
      </c>
      <c r="G60" s="5" t="n">
        <v>16</v>
      </c>
      <c r="H60" s="5" t="n">
        <v>0</v>
      </c>
      <c r="I60" s="5" t="n">
        <v>430</v>
      </c>
      <c r="J60" s="5" t="n">
        <v>10</v>
      </c>
      <c r="K60" s="6" t="n">
        <v>43</v>
      </c>
      <c r="L60" s="7" t="n">
        <v>43</v>
      </c>
      <c r="M60" s="5" t="str">
        <f aca="false">IF(K60="no cation","",IF(L60="","non-candidate",""))</f>
        <v/>
      </c>
      <c r="N60" s="5" t="str">
        <f aca="false">IF(M60="","",IF(B60&gt;0,U60,CONCATENATE("[",IF(M60="","",CONCATENATE("Al",IF(C60+(D60*(1+(C60*3)))&gt;1,VALUE(C60+(D60*(1+(C60*3)))),""),CONCATENATE(IF((E60*(1+(C60*3)))+(C60*H60)&gt;0," O",""),IF((E60*(1+(C60*3)))+(C60*H60)&gt;1,VALUE((E60*(1+(C60*3)))+(C60*H60)),"")),IF(F60=0,"",CONCATENATE("(OH)",IF((F60*(1+(C60*3)))+(C60*(4-H60))&gt;1,VALUE((F60*(1+(C60*3)))+(C60*(4-H60))),""))),IF(G60=0,"",CONCATENATE("(OH2)",IF(G60&gt;1,VALUE(G60),""))))),"]",IF(M60="","",IF(J60&gt;1,(CONCATENATE(VALUE(J60),"+")),"+")))))</f>
        <v/>
      </c>
      <c r="O60" s="5" t="str">
        <f aca="false">IF(B60&gt;0,"",IF(C60=0,CONCATENATE("[",CONCATENATE("Al",IF(D60&gt;1,VALUE(D60),""),IF(E60=0,"",CONCATENATE(" O",IF(E60&gt;1,VALUE(E60),""))),IF(F60=0,"",CONCATENATE("(OH)",IF(F60&gt;1,VALUE(F60),""))),IF(G60=0,"",CONCATENATE("(OH2)",IF(G60&gt;1,VALUE(G60),"")))),"]",IF(J60&gt;1,(CONCATENATE(VALUE(J60),"+")),"+")),CONCATENATE("[",S60,IF(P60&gt;1,VALUE(P60),""),IF((D60*3)&gt;((E60*2)+F60),"+","")," ]",VALUE(4)," ",T60,IF(H60&gt;0,VALUE(H60+1),""),"-"," ")))</f>
        <v>[Al4(OH)2(OH2)16]10+</v>
      </c>
      <c r="P60" s="5" t="str">
        <f aca="false">IF(C60&lt;1,"",(IF((3*D60)-(2*E60)-F60&gt;0, (3*D60)-(2*E60)-F60, 0)))</f>
        <v/>
      </c>
      <c r="Q60" s="5" t="str">
        <f aca="false">IF(C60&lt;1,"",(27*D60)+(16*(E60+F60+G60))+(F60+(G60*2)))</f>
        <v/>
      </c>
      <c r="R60" s="5" t="str">
        <f aca="false">IF(C60&lt;1,"",27+(16*(H60+(4-H60)))+(4-H60))</f>
        <v/>
      </c>
      <c r="S60" s="5" t="str">
        <f aca="false">CONCATENATE("[",CONCATENATE("Al",IF(D60&gt;1,VALUE(D60),""),IF(E60=0,"",CONCATENATE(" O",IF(E60&gt;1,VALUE(E60),""))),IF(F60=0,"",CONCATENATE("(OH)",IF(F60&gt;1,VALUE(F60),""))),IF(G60=0,"",CONCATENATE("(OH2)",IF(G60&gt;1,VALUE(G60),"")))),"]")</f>
        <v>[Al4(OH)2(OH2)16]</v>
      </c>
      <c r="T60" s="5" t="str">
        <f aca="false">CONCATENATE("[",CONCATENATE("Al",IF(H60=0,"",CONCATENATE("O",IF(H60&gt;1,VALUE(H60),""))),CONCATENATE(IF((4-H60)&gt;0,"(OH)",""),IF((4-H60)&gt;1,VALUE(4-H60),""))),"]")</f>
        <v>[Al(OH)4]</v>
      </c>
      <c r="U60" s="5" t="str">
        <f aca="false">IF(B60&gt;0,IF(M60="","",CONCATENATE("[",IF(M60="","",CONCATENATE("Al",IF(D60&gt;1,VALUE(D60),""),IF(E60=0,"",CONCATENATE(" O",IF(E60&gt;1,VALUE(E60),""))),IF(F60=0,"",CONCATENATE("(OH)",IF(F60&gt;1,VALUE(F60),""))),IF(G60=0,"",CONCATENATE("(OH2)",IF(G60&gt;1,VALUE(G60),""))))),"]",IF(M60="","",IF(J60&gt;1,(CONCATENATE(VALUE(J60),"+")),"+")))),"")</f>
        <v/>
      </c>
    </row>
    <row r="61" s="4" customFormat="true" ht="14.05" hidden="false" customHeight="false" outlineLevel="0" collapsed="false">
      <c r="A61" s="5" t="n">
        <v>4</v>
      </c>
      <c r="B61" s="5" t="n">
        <v>0</v>
      </c>
      <c r="C61" s="5" t="n">
        <v>0</v>
      </c>
      <c r="D61" s="5" t="n">
        <v>5</v>
      </c>
      <c r="E61" s="5" t="n">
        <v>0</v>
      </c>
      <c r="F61" s="5" t="n">
        <v>7</v>
      </c>
      <c r="G61" s="5" t="n">
        <v>5</v>
      </c>
      <c r="H61" s="5" t="n">
        <v>0</v>
      </c>
      <c r="I61" s="5" t="n">
        <v>344</v>
      </c>
      <c r="J61" s="5" t="n">
        <v>8</v>
      </c>
      <c r="K61" s="6" t="n">
        <v>43</v>
      </c>
      <c r="L61" s="7" t="n">
        <v>43</v>
      </c>
      <c r="M61" s="5" t="str">
        <f aca="false">IF(K61="no cation","",IF(L61="","non-candidate",""))</f>
        <v/>
      </c>
      <c r="N61" s="5" t="str">
        <f aca="false">IF(M61="","",IF(B61&gt;0,U61,CONCATENATE("[",IF(M61="","",CONCATENATE("Al",IF(C61+(D61*(1+(C61*3)))&gt;1,VALUE(C61+(D61*(1+(C61*3)))),""),CONCATENATE(IF((E61*(1+(C61*3)))+(C61*H61)&gt;0," O",""),IF((E61*(1+(C61*3)))+(C61*H61)&gt;1,VALUE((E61*(1+(C61*3)))+(C61*H61)),"")),IF(F61=0,"",CONCATENATE("(OH)",IF((F61*(1+(C61*3)))+(C61*(4-H61))&gt;1,VALUE((F61*(1+(C61*3)))+(C61*(4-H61))),""))),IF(G61=0,"",CONCATENATE("(OH2)",IF(G61&gt;1,VALUE(G61),""))))),"]",IF(M61="","",IF(J61&gt;1,(CONCATENATE(VALUE(J61),"+")),"+")))))</f>
        <v/>
      </c>
      <c r="O61" s="5" t="str">
        <f aca="false">IF(B61&gt;0,"",IF(C61=0,CONCATENATE("[",CONCATENATE("Al",IF(D61&gt;1,VALUE(D61),""),IF(E61=0,"",CONCATENATE(" O",IF(E61&gt;1,VALUE(E61),""))),IF(F61=0,"",CONCATENATE("(OH)",IF(F61&gt;1,VALUE(F61),""))),IF(G61=0,"",CONCATENATE("(OH2)",IF(G61&gt;1,VALUE(G61),"")))),"]",IF(J61&gt;1,(CONCATENATE(VALUE(J61),"+")),"+")),CONCATENATE("[",S61,IF(P61&gt;1,VALUE(P61),""),IF((D61*3)&gt;((E61*2)+F61),"+","")," ]",VALUE(4)," ",T61,IF(H61&gt;0,VALUE(H61+1),""),"-"," ")))</f>
        <v>[Al5(OH)7(OH2)5]8+</v>
      </c>
      <c r="P61" s="5" t="str">
        <f aca="false">IF(C61&lt;1,"",(IF((3*D61)-(2*E61)-F61&gt;0, (3*D61)-(2*E61)-F61, 0)))</f>
        <v/>
      </c>
      <c r="Q61" s="5" t="str">
        <f aca="false">IF(C61&lt;1,"",(27*D61)+(16*(E61+F61+G61))+(F61+(G61*2)))</f>
        <v/>
      </c>
      <c r="R61" s="5" t="str">
        <f aca="false">IF(C61&lt;1,"",27+(16*(H61+(4-H61)))+(4-H61))</f>
        <v/>
      </c>
      <c r="S61" s="5" t="str">
        <f aca="false">CONCATENATE("[",CONCATENATE("Al",IF(D61&gt;1,VALUE(D61),""),IF(E61=0,"",CONCATENATE(" O",IF(E61&gt;1,VALUE(E61),""))),IF(F61=0,"",CONCATENATE("(OH)",IF(F61&gt;1,VALUE(F61),""))),IF(G61=0,"",CONCATENATE("(OH2)",IF(G61&gt;1,VALUE(G61),"")))),"]")</f>
        <v>[Al5(OH)7(OH2)5]</v>
      </c>
      <c r="T61" s="5" t="str">
        <f aca="false">CONCATENATE("[",CONCATENATE("Al",IF(H61=0,"",CONCATENATE("O",IF(H61&gt;1,VALUE(H61),""))),CONCATENATE(IF((4-H61)&gt;0,"(OH)",""),IF((4-H61)&gt;1,VALUE(4-H61),""))),"]")</f>
        <v>[Al(OH)4]</v>
      </c>
      <c r="U61" s="5" t="str">
        <f aca="false">IF(B61&gt;0,IF(M61="","",CONCATENATE("[",IF(M61="","",CONCATENATE("Al",IF(D61&gt;1,VALUE(D61),""),IF(E61=0,"",CONCATENATE(" O",IF(E61&gt;1,VALUE(E61),""))),IF(F61=0,"",CONCATENATE("(OH)",IF(F61&gt;1,VALUE(F61),""))),IF(G61=0,"",CONCATENATE("(OH2)",IF(G61&gt;1,VALUE(G61),""))))),"]",IF(M61="","",IF(J61&gt;1,(CONCATENATE(VALUE(J61),"+")),"+")))),"")</f>
        <v/>
      </c>
    </row>
    <row r="62" s="4" customFormat="true" ht="14.05" hidden="false" customHeight="false" outlineLevel="0" collapsed="false">
      <c r="A62" s="5" t="n">
        <v>4</v>
      </c>
      <c r="B62" s="5" t="n">
        <v>0</v>
      </c>
      <c r="C62" s="5" t="n">
        <v>0</v>
      </c>
      <c r="D62" s="5" t="n">
        <v>5</v>
      </c>
      <c r="E62" s="5" t="n">
        <v>2</v>
      </c>
      <c r="F62" s="5" t="n">
        <v>3</v>
      </c>
      <c r="G62" s="5" t="n">
        <v>7</v>
      </c>
      <c r="H62" s="5" t="n">
        <v>0</v>
      </c>
      <c r="I62" s="5" t="n">
        <v>344</v>
      </c>
      <c r="J62" s="5" t="n">
        <v>8</v>
      </c>
      <c r="K62" s="6" t="n">
        <v>43</v>
      </c>
      <c r="L62" s="7" t="n">
        <v>43</v>
      </c>
      <c r="M62" s="5" t="str">
        <f aca="false">IF(K62="no cation","",IF(L62="","non-candidate",""))</f>
        <v/>
      </c>
      <c r="N62" s="5" t="str">
        <f aca="false">IF(M62="","",IF(B62&gt;0,U62,CONCATENATE("[",IF(M62="","",CONCATENATE("Al",IF(C62+(D62*(1+(C62*3)))&gt;1,VALUE(C62+(D62*(1+(C62*3)))),""),CONCATENATE(IF((E62*(1+(C62*3)))+(C62*H62)&gt;0," O",""),IF((E62*(1+(C62*3)))+(C62*H62)&gt;1,VALUE((E62*(1+(C62*3)))+(C62*H62)),"")),IF(F62=0,"",CONCATENATE("(OH)",IF((F62*(1+(C62*3)))+(C62*(4-H62))&gt;1,VALUE((F62*(1+(C62*3)))+(C62*(4-H62))),""))),IF(G62=0,"",CONCATENATE("(OH2)",IF(G62&gt;1,VALUE(G62),""))))),"]",IF(M62="","",IF(J62&gt;1,(CONCATENATE(VALUE(J62),"+")),"+")))))</f>
        <v/>
      </c>
      <c r="O62" s="5" t="str">
        <f aca="false">IF(B62&gt;0,"",IF(C62=0,CONCATENATE("[",CONCATENATE("Al",IF(D62&gt;1,VALUE(D62),""),IF(E62=0,"",CONCATENATE(" O",IF(E62&gt;1,VALUE(E62),""))),IF(F62=0,"",CONCATENATE("(OH)",IF(F62&gt;1,VALUE(F62),""))),IF(G62=0,"",CONCATENATE("(OH2)",IF(G62&gt;1,VALUE(G62),"")))),"]",IF(J62&gt;1,(CONCATENATE(VALUE(J62),"+")),"+")),CONCATENATE("[",S62,IF(P62&gt;1,VALUE(P62),""),IF((D62*3)&gt;((E62*2)+F62),"+","")," ]",VALUE(4)," ",T62,IF(H62&gt;0,VALUE(H62+1),""),"-"," ")))</f>
        <v>[Al5 O2(OH)3(OH2)7]8+</v>
      </c>
      <c r="P62" s="5" t="str">
        <f aca="false">IF(C62&lt;1,"",(IF((3*D62)-(2*E62)-F62&gt;0, (3*D62)-(2*E62)-F62, 0)))</f>
        <v/>
      </c>
      <c r="Q62" s="5" t="str">
        <f aca="false">IF(C62&lt;1,"",(27*D62)+(16*(E62+F62+G62))+(F62+(G62*2)))</f>
        <v/>
      </c>
      <c r="R62" s="5" t="str">
        <f aca="false">IF(C62&lt;1,"",27+(16*(H62+(4-H62)))+(4-H62))</f>
        <v/>
      </c>
      <c r="S62" s="5" t="str">
        <f aca="false">CONCATENATE("[",CONCATENATE("Al",IF(D62&gt;1,VALUE(D62),""),IF(E62=0,"",CONCATENATE(" O",IF(E62&gt;1,VALUE(E62),""))),IF(F62=0,"",CONCATENATE("(OH)",IF(F62&gt;1,VALUE(F62),""))),IF(G62=0,"",CONCATENATE("(OH2)",IF(G62&gt;1,VALUE(G62),"")))),"]")</f>
        <v>[Al5 O2(OH)3(OH2)7]</v>
      </c>
      <c r="T62" s="5" t="str">
        <f aca="false">CONCATENATE("[",CONCATENATE("Al",IF(H62=0,"",CONCATENATE("O",IF(H62&gt;1,VALUE(H62),""))),CONCATENATE(IF((4-H62)&gt;0,"(OH)",""),IF((4-H62)&gt;1,VALUE(4-H62),""))),"]")</f>
        <v>[Al(OH)4]</v>
      </c>
      <c r="U62" s="5" t="str">
        <f aca="false">IF(B62&gt;0,IF(M62="","",CONCATENATE("[",IF(M62="","",CONCATENATE("Al",IF(D62&gt;1,VALUE(D62),""),IF(E62=0,"",CONCATENATE(" O",IF(E62&gt;1,VALUE(E62),""))),IF(F62=0,"",CONCATENATE("(OH)",IF(F62&gt;1,VALUE(F62),""))),IF(G62=0,"",CONCATENATE("(OH2)",IF(G62&gt;1,VALUE(G62),""))))),"]",IF(M62="","",IF(J62&gt;1,(CONCATENATE(VALUE(J62),"+")),"+")))),"")</f>
        <v/>
      </c>
    </row>
    <row r="63" s="4" customFormat="true" ht="14.05" hidden="false" customHeight="false" outlineLevel="0" collapsed="false">
      <c r="A63" s="5" t="n">
        <v>6</v>
      </c>
      <c r="B63" s="5" t="n">
        <v>0</v>
      </c>
      <c r="C63" s="5" t="n">
        <v>1</v>
      </c>
      <c r="D63" s="5" t="n">
        <v>3</v>
      </c>
      <c r="E63" s="5" t="n">
        <v>0</v>
      </c>
      <c r="F63" s="5" t="n">
        <v>0</v>
      </c>
      <c r="G63" s="5" t="n">
        <v>13</v>
      </c>
      <c r="H63" s="5" t="n">
        <v>4</v>
      </c>
      <c r="I63" s="5" t="n">
        <v>1351</v>
      </c>
      <c r="J63" s="5" t="n">
        <v>31</v>
      </c>
      <c r="K63" s="6" t="n">
        <v>43.5806451612903</v>
      </c>
      <c r="L63" s="7" t="n">
        <v>43.5806451612903</v>
      </c>
      <c r="M63" s="5" t="str">
        <f aca="false">IF(K63="no cation","",IF(L63="","non-candidate",""))</f>
        <v/>
      </c>
      <c r="N63" s="5" t="str">
        <f aca="false">IF(M63="","",IF(B63&gt;0,U63,CONCATENATE("[",IF(M63="","",CONCATENATE("Al",IF(C63+(D63*(1+(C63*3)))&gt;1,VALUE(C63+(D63*(1+(C63*3)))),""),CONCATENATE(IF((E63*(1+(C63*3)))+(C63*H63)&gt;0," O",""),IF((E63*(1+(C63*3)))+(C63*H63)&gt;1,VALUE((E63*(1+(C63*3)))+(C63*H63)),"")),IF(F63=0,"",CONCATENATE("(OH)",IF((F63*(1+(C63*3)))+(C63*(4-H63))&gt;1,VALUE((F63*(1+(C63*3)))+(C63*(4-H63))),""))),IF(G63=0,"",CONCATENATE("(OH2)",IF(G63&gt;1,VALUE(G63),""))))),"]",IF(M63="","",IF(J63&gt;1,(CONCATENATE(VALUE(J63),"+")),"+")))))</f>
        <v/>
      </c>
      <c r="O63" s="5" t="str">
        <f aca="false">IF(B63&gt;0,"",IF(C63=0,CONCATENATE("[",CONCATENATE("Al",IF(D63&gt;1,VALUE(D63),""),IF(E63=0,"",CONCATENATE(" O",IF(E63&gt;1,VALUE(E63),""))),IF(F63=0,"",CONCATENATE("(OH)",IF(F63&gt;1,VALUE(F63),""))),IF(G63=0,"",CONCATENATE("(OH2)",IF(G63&gt;1,VALUE(G63),"")))),"]",IF(J63&gt;1,(CONCATENATE(VALUE(J63),"+")),"+")),CONCATENATE("[",S63,IF(P63&gt;1,VALUE(P63),""),IF((D63*3)&gt;((E63*2)+F63),"+","")," ]",VALUE(4)," ",T63,IF(H63&gt;0,VALUE(H63+1),""),"-"," ")))</f>
        <v>[[Al3(OH2)13]9+ ]4 [AlO4]5- </v>
      </c>
      <c r="P63" s="5" t="n">
        <f aca="false">IF(C63&lt;1,"",(IF((3*D63)-(2*E63)-F63&gt;0, (3*D63)-(2*E63)-F63, 0)))</f>
        <v>9</v>
      </c>
      <c r="Q63" s="5" t="n">
        <f aca="false">IF(C63&lt;1,"",(27*D63)+(16*(E63+F63+G63))+(F63+(G63*2)))</f>
        <v>315</v>
      </c>
      <c r="R63" s="5" t="n">
        <f aca="false">IF(C63&lt;1,"",27+(16*(H63+(4-H63)))+(4-H63))</f>
        <v>91</v>
      </c>
      <c r="S63" s="5" t="str">
        <f aca="false">CONCATENATE("[",CONCATENATE("Al",IF(D63&gt;1,VALUE(D63),""),IF(E63=0,"",CONCATENATE(" O",IF(E63&gt;1,VALUE(E63),""))),IF(F63=0,"",CONCATENATE("(OH)",IF(F63&gt;1,VALUE(F63),""))),IF(G63=0,"",CONCATENATE("(OH2)",IF(G63&gt;1,VALUE(G63),"")))),"]")</f>
        <v>[Al3(OH2)13]</v>
      </c>
      <c r="T63" s="5" t="str">
        <f aca="false">CONCATENATE("[",CONCATENATE("Al",IF(H63=0,"",CONCATENATE("O",IF(H63&gt;1,VALUE(H63),""))),CONCATENATE(IF((4-H63)&gt;0,"(OH)",""),IF((4-H63)&gt;1,VALUE(4-H63),""))),"]")</f>
        <v>[AlO4]</v>
      </c>
      <c r="U63" s="5" t="str">
        <f aca="false">IF(B63&gt;0,IF(M63="","",CONCATENATE("[",IF(M63="","",CONCATENATE("Al",IF(D63&gt;1,VALUE(D63),""),IF(E63=0,"",CONCATENATE(" O",IF(E63&gt;1,VALUE(E63),""))),IF(F63=0,"",CONCATENATE("(OH)",IF(F63&gt;1,VALUE(F63),""))),IF(G63=0,"",CONCATENATE("(OH2)",IF(G63&gt;1,VALUE(G63),""))))),"]",IF(M63="","",IF(J63&gt;1,(CONCATENATE(VALUE(J63),"+")),"+")))),"")</f>
        <v/>
      </c>
    </row>
    <row r="64" s="4" customFormat="true" ht="14.05" hidden="false" customHeight="false" outlineLevel="0" collapsed="false">
      <c r="A64" s="3" t="n">
        <v>6</v>
      </c>
      <c r="B64" s="5" t="n">
        <v>0</v>
      </c>
      <c r="C64" s="3" t="n">
        <v>1</v>
      </c>
      <c r="D64" s="3" t="n">
        <v>3</v>
      </c>
      <c r="E64" s="3" t="n">
        <v>0</v>
      </c>
      <c r="F64" s="5" t="n">
        <v>1</v>
      </c>
      <c r="G64" s="5" t="n">
        <v>12</v>
      </c>
      <c r="H64" s="3" t="n">
        <v>0</v>
      </c>
      <c r="I64" s="5" t="n">
        <v>1351</v>
      </c>
      <c r="J64" s="5" t="n">
        <v>31</v>
      </c>
      <c r="K64" s="6" t="n">
        <v>43.5806451612903</v>
      </c>
      <c r="L64" s="7" t="n">
        <v>43.5806451612903</v>
      </c>
      <c r="M64" s="5" t="str">
        <f aca="false">IF(K64="no cation","",IF(L64="","non-candidate",""))</f>
        <v/>
      </c>
      <c r="N64" s="5" t="str">
        <f aca="false">IF(M64="","",IF(B64&gt;0,U64,CONCATENATE("[",IF(M64="","",CONCATENATE("Al",IF(C64+(D64*(1+(C64*3)))&gt;1,VALUE(C64+(D64*(1+(C64*3)))),""),CONCATENATE(IF((E64*(1+(C64*3)))+(C64*H64)&gt;0," O",""),IF((E64*(1+(C64*3)))+(C64*H64)&gt;1,VALUE((E64*(1+(C64*3)))+(C64*H64)),"")),IF(F64=0,"",CONCATENATE("(OH)",IF((F64*(1+(C64*3)))+(C64*(4-H64))&gt;1,VALUE((F64*(1+(C64*3)))+(C64*(4-H64))),""))),IF(G64=0,"",CONCATENATE("(OH2)",IF(G64&gt;1,VALUE(G64),""))))),"]",IF(M64="","",IF(J64&gt;1,(CONCATENATE(VALUE(J64),"+")),"+")))))</f>
        <v/>
      </c>
      <c r="O64" s="5" t="str">
        <f aca="false">IF(B64&gt;0,"",IF(C64=0,CONCATENATE("[",CONCATENATE("Al",IF(D64&gt;1,VALUE(D64),""),IF(E64=0,"",CONCATENATE(" O",IF(E64&gt;1,VALUE(E64),""))),IF(F64=0,"",CONCATENATE("(OH)",IF(F64&gt;1,VALUE(F64),""))),IF(G64=0,"",CONCATENATE("(OH2)",IF(G64&gt;1,VALUE(G64),"")))),"]",IF(J64&gt;1,(CONCATENATE(VALUE(J64),"+")),"+")),CONCATENATE("[",S64,IF(P64&gt;1,VALUE(P64),""),IF((D64*3)&gt;((E64*2)+F64),"+","")," ]",VALUE(4)," ",T64,IF(H64&gt;0,VALUE(H64+1),""),"-"," ")))</f>
        <v>[[Al3(OH)(OH2)12]8+ ]4 [Al(OH)4]- </v>
      </c>
      <c r="P64" s="5" t="n">
        <f aca="false">IF(C64&lt;1,"",(IF((3*D64)-(2*E64)-F64&gt;0, (3*D64)-(2*E64)-F64, 0)))</f>
        <v>8</v>
      </c>
      <c r="Q64" s="5" t="n">
        <f aca="false">IF(C64&lt;1,"",(27*D64)+(16*(E64+F64+G64))+(F64+(G64*2)))</f>
        <v>314</v>
      </c>
      <c r="R64" s="5" t="n">
        <f aca="false">IF(C64&lt;1,"",27+(16*(H64+(4-H64)))+(4-H64))</f>
        <v>95</v>
      </c>
      <c r="S64" s="5" t="str">
        <f aca="false">CONCATENATE("[",CONCATENATE("Al",IF(D64&gt;1,VALUE(D64),""),IF(E64=0,"",CONCATENATE(" O",IF(E64&gt;1,VALUE(E64),""))),IF(F64=0,"",CONCATENATE("(OH)",IF(F64&gt;1,VALUE(F64),""))),IF(G64=0,"",CONCATENATE("(OH2)",IF(G64&gt;1,VALUE(G64),"")))),"]")</f>
        <v>[Al3(OH)(OH2)12]</v>
      </c>
      <c r="T64" s="5" t="str">
        <f aca="false">CONCATENATE("[",CONCATENATE("Al",IF(H64=0,"",CONCATENATE("O",IF(H64&gt;1,VALUE(H64),""))),CONCATENATE(IF((4-H64)&gt;0,"(OH)",""),IF((4-H64)&gt;1,VALUE(4-H64),""))),"]")</f>
        <v>[Al(OH)4]</v>
      </c>
      <c r="U64" s="5" t="str">
        <f aca="false">IF(B64&gt;0,IF(M64="","",CONCATENATE("[",IF(M64="","",CONCATENATE("Al",IF(D64&gt;1,VALUE(D64),""),IF(E64=0,"",CONCATENATE(" O",IF(E64&gt;1,VALUE(E64),""))),IF(F64=0,"",CONCATENATE("(OH)",IF(F64&gt;1,VALUE(F64),""))),IF(G64=0,"",CONCATENATE("(OH2)",IF(G64&gt;1,VALUE(G64),""))))),"]",IF(M64="","",IF(J64&gt;1,(CONCATENATE(VALUE(J64),"+")),"+")))),"")</f>
        <v/>
      </c>
    </row>
    <row r="65" s="4" customFormat="true" ht="14.05" hidden="false" customHeight="false" outlineLevel="0" collapsed="false">
      <c r="A65" s="5" t="n">
        <v>6</v>
      </c>
      <c r="B65" s="5" t="n">
        <v>0</v>
      </c>
      <c r="C65" s="5" t="n">
        <v>0</v>
      </c>
      <c r="D65" s="5" t="n">
        <v>5</v>
      </c>
      <c r="E65" s="5" t="n">
        <v>0</v>
      </c>
      <c r="F65" s="5" t="n">
        <v>3</v>
      </c>
      <c r="G65" s="5" t="n">
        <v>19</v>
      </c>
      <c r="H65" s="5" t="n">
        <v>0</v>
      </c>
      <c r="I65" s="5" t="n">
        <v>528</v>
      </c>
      <c r="J65" s="5" t="n">
        <v>12</v>
      </c>
      <c r="K65" s="6" t="n">
        <v>44</v>
      </c>
      <c r="L65" s="7" t="n">
        <v>44</v>
      </c>
      <c r="M65" s="5" t="str">
        <f aca="false">IF(K65="no cation","",IF(L65="","non-candidate",""))</f>
        <v/>
      </c>
      <c r="N65" s="5" t="str">
        <f aca="false">IF(M65="","",IF(B65&gt;0,U65,CONCATENATE("[",IF(M65="","",CONCATENATE("Al",IF(C65+(D65*(1+(C65*3)))&gt;1,VALUE(C65+(D65*(1+(C65*3)))),""),CONCATENATE(IF((E65*(1+(C65*3)))+(C65*H65)&gt;0," O",""),IF((E65*(1+(C65*3)))+(C65*H65)&gt;1,VALUE((E65*(1+(C65*3)))+(C65*H65)),"")),IF(F65=0,"",CONCATENATE("(OH)",IF((F65*(1+(C65*3)))+(C65*(4-H65))&gt;1,VALUE((F65*(1+(C65*3)))+(C65*(4-H65))),""))),IF(G65=0,"",CONCATENATE("(OH2)",IF(G65&gt;1,VALUE(G65),""))))),"]",IF(M65="","",IF(J65&gt;1,(CONCATENATE(VALUE(J65),"+")),"+")))))</f>
        <v/>
      </c>
      <c r="O65" s="5" t="str">
        <f aca="false">IF(B65&gt;0,"",IF(C65=0,CONCATENATE("[",CONCATENATE("Al",IF(D65&gt;1,VALUE(D65),""),IF(E65=0,"",CONCATENATE(" O",IF(E65&gt;1,VALUE(E65),""))),IF(F65=0,"",CONCATENATE("(OH)",IF(F65&gt;1,VALUE(F65),""))),IF(G65=0,"",CONCATENATE("(OH2)",IF(G65&gt;1,VALUE(G65),"")))),"]",IF(J65&gt;1,(CONCATENATE(VALUE(J65),"+")),"+")),CONCATENATE("[",S65,IF(P65&gt;1,VALUE(P65),""),IF((D65*3)&gt;((E65*2)+F65),"+","")," ]",VALUE(4)," ",T65,IF(H65&gt;0,VALUE(H65+1),""),"-"," ")))</f>
        <v>[Al5(OH)3(OH2)19]12+</v>
      </c>
      <c r="P65" s="5" t="str">
        <f aca="false">IF(C65&lt;1,"",(IF((3*D65)-(2*E65)-F65&gt;0, (3*D65)-(2*E65)-F65, 0)))</f>
        <v/>
      </c>
      <c r="Q65" s="5" t="str">
        <f aca="false">IF(C65&lt;1,"",(27*D65)+(16*(E65+F65+G65))+(F65+(G65*2)))</f>
        <v/>
      </c>
      <c r="R65" s="5" t="str">
        <f aca="false">IF(C65&lt;1,"",27+(16*(H65+(4-H65)))+(4-H65))</f>
        <v/>
      </c>
      <c r="S65" s="5" t="str">
        <f aca="false">CONCATENATE("[",CONCATENATE("Al",IF(D65&gt;1,VALUE(D65),""),IF(E65=0,"",CONCATENATE(" O",IF(E65&gt;1,VALUE(E65),""))),IF(F65=0,"",CONCATENATE("(OH)",IF(F65&gt;1,VALUE(F65),""))),IF(G65=0,"",CONCATENATE("(OH2)",IF(G65&gt;1,VALUE(G65),"")))),"]")</f>
        <v>[Al5(OH)3(OH2)19]</v>
      </c>
      <c r="T65" s="5" t="str">
        <f aca="false">CONCATENATE("[",CONCATENATE("Al",IF(H65=0,"",CONCATENATE("O",IF(H65&gt;1,VALUE(H65),""))),CONCATENATE(IF((4-H65)&gt;0,"(OH)",""),IF((4-H65)&gt;1,VALUE(4-H65),""))),"]")</f>
        <v>[Al(OH)4]</v>
      </c>
      <c r="U65" s="5" t="str">
        <f aca="false">IF(B65&gt;0,IF(M65="","",CONCATENATE("[",IF(M65="","",CONCATENATE("Al",IF(D65&gt;1,VALUE(D65),""),IF(E65=0,"",CONCATENATE(" O",IF(E65&gt;1,VALUE(E65),""))),IF(F65=0,"",CONCATENATE("(OH)",IF(F65&gt;1,VALUE(F65),""))),IF(G65=0,"",CONCATENATE("(OH2)",IF(G65&gt;1,VALUE(G65),""))))),"]",IF(M65="","",IF(J65&gt;1,(CONCATENATE(VALUE(J65),"+")),"+")))),"")</f>
        <v/>
      </c>
    </row>
    <row r="66" s="4" customFormat="true" ht="14.05" hidden="false" customHeight="false" outlineLevel="0" collapsed="false">
      <c r="A66" s="5" t="n">
        <v>4</v>
      </c>
      <c r="B66" s="5" t="n">
        <v>0</v>
      </c>
      <c r="C66" s="5" t="n">
        <v>0</v>
      </c>
      <c r="D66" s="5" t="n">
        <v>3</v>
      </c>
      <c r="E66" s="5" t="n">
        <v>0</v>
      </c>
      <c r="F66" s="5" t="n">
        <v>4</v>
      </c>
      <c r="G66" s="5" t="n">
        <v>4</v>
      </c>
      <c r="H66" s="5" t="n">
        <v>0</v>
      </c>
      <c r="I66" s="5" t="n">
        <v>221</v>
      </c>
      <c r="J66" s="5" t="n">
        <v>5</v>
      </c>
      <c r="K66" s="6" t="n">
        <v>44.2</v>
      </c>
      <c r="L66" s="7" t="n">
        <v>44.2</v>
      </c>
      <c r="M66" s="5" t="str">
        <f aca="false">IF(K66="no cation","",IF(L66="","non-candidate",""))</f>
        <v/>
      </c>
      <c r="N66" s="5" t="str">
        <f aca="false">IF(M66="","",IF(B66&gt;0,U66,CONCATENATE("[",IF(M66="","",CONCATENATE("Al",IF(C66+(D66*(1+(C66*3)))&gt;1,VALUE(C66+(D66*(1+(C66*3)))),""),CONCATENATE(IF((E66*(1+(C66*3)))+(C66*H66)&gt;0," O",""),IF((E66*(1+(C66*3)))+(C66*H66)&gt;1,VALUE((E66*(1+(C66*3)))+(C66*H66)),"")),IF(F66=0,"",CONCATENATE("(OH)",IF((F66*(1+(C66*3)))+(C66*(4-H66))&gt;1,VALUE((F66*(1+(C66*3)))+(C66*(4-H66))),""))),IF(G66=0,"",CONCATENATE("(OH2)",IF(G66&gt;1,VALUE(G66),""))))),"]",IF(M66="","",IF(J66&gt;1,(CONCATENATE(VALUE(J66),"+")),"+")))))</f>
        <v/>
      </c>
      <c r="O66" s="5" t="str">
        <f aca="false">IF(B66&gt;0,"",IF(C66=0,CONCATENATE("[",CONCATENATE("Al",IF(D66&gt;1,VALUE(D66),""),IF(E66=0,"",CONCATENATE(" O",IF(E66&gt;1,VALUE(E66),""))),IF(F66=0,"",CONCATENATE("(OH)",IF(F66&gt;1,VALUE(F66),""))),IF(G66=0,"",CONCATENATE("(OH2)",IF(G66&gt;1,VALUE(G66),"")))),"]",IF(J66&gt;1,(CONCATENATE(VALUE(J66),"+")),"+")),CONCATENATE("[",S66,IF(P66&gt;1,VALUE(P66),""),IF((D66*3)&gt;((E66*2)+F66),"+","")," ]",VALUE(4)," ",T66,IF(H66&gt;0,VALUE(H66+1),""),"-"," ")))</f>
        <v>[Al3(OH)4(OH2)4]5+</v>
      </c>
      <c r="P66" s="5" t="str">
        <f aca="false">IF(C66&lt;1,"",(IF((3*D66)-(2*E66)-F66&gt;0, (3*D66)-(2*E66)-F66, 0)))</f>
        <v/>
      </c>
      <c r="Q66" s="5" t="str">
        <f aca="false">IF(C66&lt;1,"",(27*D66)+(16*(E66+F66+G66))+(F66+(G66*2)))</f>
        <v/>
      </c>
      <c r="R66" s="5" t="str">
        <f aca="false">IF(C66&lt;1,"",27+(16*(H66+(4-H66)))+(4-H66))</f>
        <v/>
      </c>
      <c r="S66" s="5" t="str">
        <f aca="false">CONCATENATE("[",CONCATENATE("Al",IF(D66&gt;1,VALUE(D66),""),IF(E66=0,"",CONCATENATE(" O",IF(E66&gt;1,VALUE(E66),""))),IF(F66=0,"",CONCATENATE("(OH)",IF(F66&gt;1,VALUE(F66),""))),IF(G66=0,"",CONCATENATE("(OH2)",IF(G66&gt;1,VALUE(G66),"")))),"]")</f>
        <v>[Al3(OH)4(OH2)4]</v>
      </c>
      <c r="T66" s="5" t="str">
        <f aca="false">CONCATENATE("[",CONCATENATE("Al",IF(H66=0,"",CONCATENATE("O",IF(H66&gt;1,VALUE(H66),""))),CONCATENATE(IF((4-H66)&gt;0,"(OH)",""),IF((4-H66)&gt;1,VALUE(4-H66),""))),"]")</f>
        <v>[Al(OH)4]</v>
      </c>
      <c r="U66" s="5" t="str">
        <f aca="false">IF(B66&gt;0,IF(M66="","",CONCATENATE("[",IF(M66="","",CONCATENATE("Al",IF(D66&gt;1,VALUE(D66),""),IF(E66=0,"",CONCATENATE(" O",IF(E66&gt;1,VALUE(E66),""))),IF(F66=0,"",CONCATENATE("(OH)",IF(F66&gt;1,VALUE(F66),""))),IF(G66=0,"",CONCATENATE("(OH2)",IF(G66&gt;1,VALUE(G66),""))))),"]",IF(M66="","",IF(J66&gt;1,(CONCATENATE(VALUE(J66),"+")),"+")))),"")</f>
        <v/>
      </c>
    </row>
    <row r="67" s="4" customFormat="true" ht="14.05" hidden="false" customHeight="false" outlineLevel="0" collapsed="false">
      <c r="A67" s="5" t="n">
        <v>4</v>
      </c>
      <c r="B67" s="5" t="n">
        <v>0</v>
      </c>
      <c r="C67" s="5" t="n">
        <v>0</v>
      </c>
      <c r="D67" s="5" t="n">
        <v>3</v>
      </c>
      <c r="E67" s="5" t="n">
        <v>2</v>
      </c>
      <c r="F67" s="5" t="n">
        <v>0</v>
      </c>
      <c r="G67" s="5" t="n">
        <v>6</v>
      </c>
      <c r="H67" s="5" t="n">
        <v>0</v>
      </c>
      <c r="I67" s="5" t="n">
        <v>221</v>
      </c>
      <c r="J67" s="5" t="n">
        <v>5</v>
      </c>
      <c r="K67" s="6" t="n">
        <v>44.2</v>
      </c>
      <c r="L67" s="7" t="n">
        <v>44.2</v>
      </c>
      <c r="M67" s="5" t="str">
        <f aca="false">IF(K67="no cation","",IF(L67="","non-candidate",""))</f>
        <v/>
      </c>
      <c r="N67" s="5" t="str">
        <f aca="false">IF(M67="","",IF(B67&gt;0,U67,CONCATENATE("[",IF(M67="","",CONCATENATE("Al",IF(C67+(D67*(1+(C67*3)))&gt;1,VALUE(C67+(D67*(1+(C67*3)))),""),CONCATENATE(IF((E67*(1+(C67*3)))+(C67*H67)&gt;0," O",""),IF((E67*(1+(C67*3)))+(C67*H67)&gt;1,VALUE((E67*(1+(C67*3)))+(C67*H67)),"")),IF(F67=0,"",CONCATENATE("(OH)",IF((F67*(1+(C67*3)))+(C67*(4-H67))&gt;1,VALUE((F67*(1+(C67*3)))+(C67*(4-H67))),""))),IF(G67=0,"",CONCATENATE("(OH2)",IF(G67&gt;1,VALUE(G67),""))))),"]",IF(M67="","",IF(J67&gt;1,(CONCATENATE(VALUE(J67),"+")),"+")))))</f>
        <v/>
      </c>
      <c r="O67" s="5" t="str">
        <f aca="false">IF(B67&gt;0,"",IF(C67=0,CONCATENATE("[",CONCATENATE("Al",IF(D67&gt;1,VALUE(D67),""),IF(E67=0,"",CONCATENATE(" O",IF(E67&gt;1,VALUE(E67),""))),IF(F67=0,"",CONCATENATE("(OH)",IF(F67&gt;1,VALUE(F67),""))),IF(G67=0,"",CONCATENATE("(OH2)",IF(G67&gt;1,VALUE(G67),"")))),"]",IF(J67&gt;1,(CONCATENATE(VALUE(J67),"+")),"+")),CONCATENATE("[",S67,IF(P67&gt;1,VALUE(P67),""),IF((D67*3)&gt;((E67*2)+F67),"+","")," ]",VALUE(4)," ",T67,IF(H67&gt;0,VALUE(H67+1),""),"-"," ")))</f>
        <v>[Al3 O2(OH2)6]5+</v>
      </c>
      <c r="P67" s="5" t="str">
        <f aca="false">IF(C67&lt;1,"",(IF((3*D67)-(2*E67)-F67&gt;0, (3*D67)-(2*E67)-F67, 0)))</f>
        <v/>
      </c>
      <c r="Q67" s="5" t="str">
        <f aca="false">IF(C67&lt;1,"",(27*D67)+(16*(E67+F67+G67))+(F67+(G67*2)))</f>
        <v/>
      </c>
      <c r="R67" s="5" t="str">
        <f aca="false">IF(C67&lt;1,"",27+(16*(H67+(4-H67)))+(4-H67))</f>
        <v/>
      </c>
      <c r="S67" s="5" t="str">
        <f aca="false">CONCATENATE("[",CONCATENATE("Al",IF(D67&gt;1,VALUE(D67),""),IF(E67=0,"",CONCATENATE(" O",IF(E67&gt;1,VALUE(E67),""))),IF(F67=0,"",CONCATENATE("(OH)",IF(F67&gt;1,VALUE(F67),""))),IF(G67=0,"",CONCATENATE("(OH2)",IF(G67&gt;1,VALUE(G67),"")))),"]")</f>
        <v>[Al3 O2(OH2)6]</v>
      </c>
      <c r="T67" s="5" t="str">
        <f aca="false">CONCATENATE("[",CONCATENATE("Al",IF(H67=0,"",CONCATENATE("O",IF(H67&gt;1,VALUE(H67),""))),CONCATENATE(IF((4-H67)&gt;0,"(OH)",""),IF((4-H67)&gt;1,VALUE(4-H67),""))),"]")</f>
        <v>[Al(OH)4]</v>
      </c>
      <c r="U67" s="5" t="str">
        <f aca="false">IF(B67&gt;0,IF(M67="","",CONCATENATE("[",IF(M67="","",CONCATENATE("Al",IF(D67&gt;1,VALUE(D67),""),IF(E67=0,"",CONCATENATE(" O",IF(E67&gt;1,VALUE(E67),""))),IF(F67=0,"",CONCATENATE("(OH)",IF(F67&gt;1,VALUE(F67),""))),IF(G67=0,"",CONCATENATE("(OH2)",IF(G67&gt;1,VALUE(G67),""))))),"]",IF(M67="","",IF(J67&gt;1,(CONCATENATE(VALUE(J67),"+")),"+")))),"")</f>
        <v/>
      </c>
    </row>
    <row r="68" s="4" customFormat="true" ht="14.05" hidden="false" customHeight="false" outlineLevel="0" collapsed="false">
      <c r="A68" s="5" t="n">
        <v>6</v>
      </c>
      <c r="B68" s="5" t="n">
        <v>0</v>
      </c>
      <c r="C68" s="5" t="n">
        <v>0</v>
      </c>
      <c r="D68" s="5" t="n">
        <v>6</v>
      </c>
      <c r="E68" s="5" t="n">
        <v>0</v>
      </c>
      <c r="F68" s="5" t="n">
        <v>4</v>
      </c>
      <c r="G68" s="5" t="n">
        <v>22</v>
      </c>
      <c r="H68" s="5" t="n">
        <v>0</v>
      </c>
      <c r="I68" s="5" t="n">
        <v>626</v>
      </c>
      <c r="J68" s="5" t="n">
        <v>14</v>
      </c>
      <c r="K68" s="6" t="n">
        <v>44.7142857142857</v>
      </c>
      <c r="L68" s="7" t="n">
        <v>44.7142857142857</v>
      </c>
      <c r="M68" s="5" t="str">
        <f aca="false">IF(K68="no cation","",IF(L68="","non-candidate",""))</f>
        <v/>
      </c>
      <c r="N68" s="5" t="str">
        <f aca="false">IF(M68="","",IF(B68&gt;0,U68,CONCATENATE("[",IF(M68="","",CONCATENATE("Al",IF(C68+(D68*(1+(C68*3)))&gt;1,VALUE(C68+(D68*(1+(C68*3)))),""),CONCATENATE(IF((E68*(1+(C68*3)))+(C68*H68)&gt;0," O",""),IF((E68*(1+(C68*3)))+(C68*H68)&gt;1,VALUE((E68*(1+(C68*3)))+(C68*H68)),"")),IF(F68=0,"",CONCATENATE("(OH)",IF((F68*(1+(C68*3)))+(C68*(4-H68))&gt;1,VALUE((F68*(1+(C68*3)))+(C68*(4-H68))),""))),IF(G68=0,"",CONCATENATE("(OH2)",IF(G68&gt;1,VALUE(G68),""))))),"]",IF(M68="","",IF(J68&gt;1,(CONCATENATE(VALUE(J68),"+")),"+")))))</f>
        <v/>
      </c>
      <c r="O68" s="5" t="str">
        <f aca="false">IF(B68&gt;0,"",IF(C68=0,CONCATENATE("[",CONCATENATE("Al",IF(D68&gt;1,VALUE(D68),""),IF(E68=0,"",CONCATENATE(" O",IF(E68&gt;1,VALUE(E68),""))),IF(F68=0,"",CONCATENATE("(OH)",IF(F68&gt;1,VALUE(F68),""))),IF(G68=0,"",CONCATENATE("(OH2)",IF(G68&gt;1,VALUE(G68),"")))),"]",IF(J68&gt;1,(CONCATENATE(VALUE(J68),"+")),"+")),CONCATENATE("[",S68,IF(P68&gt;1,VALUE(P68),""),IF((D68*3)&gt;((E68*2)+F68),"+","")," ]",VALUE(4)," ",T68,IF(H68&gt;0,VALUE(H68+1),""),"-"," ")))</f>
        <v>[Al6(OH)4(OH2)22]14+</v>
      </c>
      <c r="P68" s="5" t="str">
        <f aca="false">IF(C68&lt;1,"",(IF((3*D68)-(2*E68)-F68&gt;0, (3*D68)-(2*E68)-F68, 0)))</f>
        <v/>
      </c>
      <c r="Q68" s="5" t="str">
        <f aca="false">IF(C68&lt;1,"",(27*D68)+(16*(E68+F68+G68))+(F68+(G68*2)))</f>
        <v/>
      </c>
      <c r="R68" s="5" t="str">
        <f aca="false">IF(C68&lt;1,"",27+(16*(H68+(4-H68)))+(4-H68))</f>
        <v/>
      </c>
      <c r="S68" s="5" t="str">
        <f aca="false">CONCATENATE("[",CONCATENATE("Al",IF(D68&gt;1,VALUE(D68),""),IF(E68=0,"",CONCATENATE(" O",IF(E68&gt;1,VALUE(E68),""))),IF(F68=0,"",CONCATENATE("(OH)",IF(F68&gt;1,VALUE(F68),""))),IF(G68=0,"",CONCATENATE("(OH2)",IF(G68&gt;1,VALUE(G68),"")))),"]")</f>
        <v>[Al6(OH)4(OH2)22]</v>
      </c>
      <c r="T68" s="5" t="str">
        <f aca="false">CONCATENATE("[",CONCATENATE("Al",IF(H68=0,"",CONCATENATE("O",IF(H68&gt;1,VALUE(H68),""))),CONCATENATE(IF((4-H68)&gt;0,"(OH)",""),IF((4-H68)&gt;1,VALUE(4-H68),""))),"]")</f>
        <v>[Al(OH)4]</v>
      </c>
      <c r="U68" s="5" t="str">
        <f aca="false">IF(B68&gt;0,IF(M68="","",CONCATENATE("[",IF(M68="","",CONCATENATE("Al",IF(D68&gt;1,VALUE(D68),""),IF(E68=0,"",CONCATENATE(" O",IF(E68&gt;1,VALUE(E68),""))),IF(F68=0,"",CONCATENATE("(OH)",IF(F68&gt;1,VALUE(F68),""))),IF(G68=0,"",CONCATENATE("(OH2)",IF(G68&gt;1,VALUE(G68),""))))),"]",IF(M68="","",IF(J68&gt;1,(CONCATENATE(VALUE(J68),"+")),"+")))),"")</f>
        <v/>
      </c>
    </row>
    <row r="69" s="4" customFormat="true" ht="14.05" hidden="false" customHeight="false" outlineLevel="0" collapsed="false">
      <c r="A69" s="5" t="n">
        <v>6</v>
      </c>
      <c r="B69" s="5" t="n">
        <v>0</v>
      </c>
      <c r="C69" s="5" t="n">
        <v>0</v>
      </c>
      <c r="D69" s="5" t="n">
        <v>6</v>
      </c>
      <c r="E69" s="5" t="n">
        <v>2</v>
      </c>
      <c r="F69" s="5" t="n">
        <v>0</v>
      </c>
      <c r="G69" s="5" t="n">
        <v>24</v>
      </c>
      <c r="H69" s="5" t="n">
        <v>0</v>
      </c>
      <c r="I69" s="5" t="n">
        <v>626</v>
      </c>
      <c r="J69" s="5" t="n">
        <v>14</v>
      </c>
      <c r="K69" s="6" t="n">
        <v>44.7142857142857</v>
      </c>
      <c r="L69" s="7" t="n">
        <v>44.7142857142857</v>
      </c>
      <c r="M69" s="5" t="str">
        <f aca="false">IF(K69="no cation","",IF(L69="","non-candidate",""))</f>
        <v/>
      </c>
      <c r="N69" s="5" t="str">
        <f aca="false">IF(M69="","",IF(B69&gt;0,U69,CONCATENATE("[",IF(M69="","",CONCATENATE("Al",IF(C69+(D69*(1+(C69*3)))&gt;1,VALUE(C69+(D69*(1+(C69*3)))),""),CONCATENATE(IF((E69*(1+(C69*3)))+(C69*H69)&gt;0," O",""),IF((E69*(1+(C69*3)))+(C69*H69)&gt;1,VALUE((E69*(1+(C69*3)))+(C69*H69)),"")),IF(F69=0,"",CONCATENATE("(OH)",IF((F69*(1+(C69*3)))+(C69*(4-H69))&gt;1,VALUE((F69*(1+(C69*3)))+(C69*(4-H69))),""))),IF(G69=0,"",CONCATENATE("(OH2)",IF(G69&gt;1,VALUE(G69),""))))),"]",IF(M69="","",IF(J69&gt;1,(CONCATENATE(VALUE(J69),"+")),"+")))))</f>
        <v/>
      </c>
      <c r="O69" s="5" t="str">
        <f aca="false">IF(B69&gt;0,"",IF(C69=0,CONCATENATE("[",CONCATENATE("Al",IF(D69&gt;1,VALUE(D69),""),IF(E69=0,"",CONCATENATE(" O",IF(E69&gt;1,VALUE(E69),""))),IF(F69=0,"",CONCATENATE("(OH)",IF(F69&gt;1,VALUE(F69),""))),IF(G69=0,"",CONCATENATE("(OH2)",IF(G69&gt;1,VALUE(G69),"")))),"]",IF(J69&gt;1,(CONCATENATE(VALUE(J69),"+")),"+")),CONCATENATE("[",S69,IF(P69&gt;1,VALUE(P69),""),IF((D69*3)&gt;((E69*2)+F69),"+","")," ]",VALUE(4)," ",T69,IF(H69&gt;0,VALUE(H69+1),""),"-"," ")))</f>
        <v>[Al6 O2(OH2)24]14+</v>
      </c>
      <c r="P69" s="5" t="str">
        <f aca="false">IF(C69&lt;1,"",(IF((3*D69)-(2*E69)-F69&gt;0, (3*D69)-(2*E69)-F69, 0)))</f>
        <v/>
      </c>
      <c r="Q69" s="5" t="str">
        <f aca="false">IF(C69&lt;1,"",(27*D69)+(16*(E69+F69+G69))+(F69+(G69*2)))</f>
        <v/>
      </c>
      <c r="R69" s="5" t="str">
        <f aca="false">IF(C69&lt;1,"",27+(16*(H69+(4-H69)))+(4-H69))</f>
        <v/>
      </c>
      <c r="S69" s="5" t="str">
        <f aca="false">CONCATENATE("[",CONCATENATE("Al",IF(D69&gt;1,VALUE(D69),""),IF(E69=0,"",CONCATENATE(" O",IF(E69&gt;1,VALUE(E69),""))),IF(F69=0,"",CONCATENATE("(OH)",IF(F69&gt;1,VALUE(F69),""))),IF(G69=0,"",CONCATENATE("(OH2)",IF(G69&gt;1,VALUE(G69),"")))),"]")</f>
        <v>[Al6 O2(OH2)24]</v>
      </c>
      <c r="T69" s="5" t="str">
        <f aca="false">CONCATENATE("[",CONCATENATE("Al",IF(H69=0,"",CONCATENATE("O",IF(H69&gt;1,VALUE(H69),""))),CONCATENATE(IF((4-H69)&gt;0,"(OH)",""),IF((4-H69)&gt;1,VALUE(4-H69),""))),"]")</f>
        <v>[Al(OH)4]</v>
      </c>
      <c r="U69" s="5" t="str">
        <f aca="false">IF(B69&gt;0,IF(M69="","",CONCATENATE("[",IF(M69="","",CONCATENATE("Al",IF(D69&gt;1,VALUE(D69),""),IF(E69=0,"",CONCATENATE(" O",IF(E69&gt;1,VALUE(E69),""))),IF(F69=0,"",CONCATENATE("(OH)",IF(F69&gt;1,VALUE(F69),""))),IF(G69=0,"",CONCATENATE("(OH2)",IF(G69&gt;1,VALUE(G69),""))))),"]",IF(M69="","",IF(J69&gt;1,(CONCATENATE(VALUE(J69),"+")),"+")))),"")</f>
        <v/>
      </c>
    </row>
    <row r="70" s="4" customFormat="true" ht="14.05" hidden="false" customHeight="false" outlineLevel="0" collapsed="false">
      <c r="A70" s="5" t="n">
        <v>6</v>
      </c>
      <c r="B70" s="5" t="n">
        <v>0</v>
      </c>
      <c r="C70" s="5" t="n">
        <v>0</v>
      </c>
      <c r="D70" s="5" t="n">
        <v>1</v>
      </c>
      <c r="E70" s="3" t="n">
        <v>0</v>
      </c>
      <c r="F70" s="5" t="n">
        <v>0</v>
      </c>
      <c r="G70" s="5" t="n">
        <v>6</v>
      </c>
      <c r="H70" s="5" t="n">
        <v>0</v>
      </c>
      <c r="I70" s="5" t="n">
        <v>135</v>
      </c>
      <c r="J70" s="5" t="n">
        <v>3</v>
      </c>
      <c r="K70" s="6" t="n">
        <v>45</v>
      </c>
      <c r="L70" s="7" t="n">
        <v>45</v>
      </c>
      <c r="M70" s="5" t="str">
        <f aca="false">IF(K70="no cation","",IF(L70="","non-candidate",""))</f>
        <v/>
      </c>
      <c r="N70" s="5" t="str">
        <f aca="false">IF(M70="","",IF(B70&gt;0,U70,CONCATENATE("[",IF(M70="","",CONCATENATE("Al",IF(C70+(D70*(1+(C70*3)))&gt;1,VALUE(C70+(D70*(1+(C70*3)))),""),CONCATENATE(IF((E70*(1+(C70*3)))+(C70*H70)&gt;0," O",""),IF((E70*(1+(C70*3)))+(C70*H70)&gt;1,VALUE((E70*(1+(C70*3)))+(C70*H70)),"")),IF(F70=0,"",CONCATENATE("(OH)",IF((F70*(1+(C70*3)))+(C70*(4-H70))&gt;1,VALUE((F70*(1+(C70*3)))+(C70*(4-H70))),""))),IF(G70=0,"",CONCATENATE("(OH2)",IF(G70&gt;1,VALUE(G70),""))))),"]",IF(M70="","",IF(J70&gt;1,(CONCATENATE(VALUE(J70),"+")),"+")))))</f>
        <v/>
      </c>
      <c r="O70" s="5" t="str">
        <f aca="false">IF(B70&gt;0,"",IF(C70=0,CONCATENATE("[",CONCATENATE("Al",IF(D70&gt;1,VALUE(D70),""),IF(E70=0,"",CONCATENATE(" O",IF(E70&gt;1,VALUE(E70),""))),IF(F70=0,"",CONCATENATE("(OH)",IF(F70&gt;1,VALUE(F70),""))),IF(G70=0,"",CONCATENATE("(OH2)",IF(G70&gt;1,VALUE(G70),"")))),"]",IF(J70&gt;1,(CONCATENATE(VALUE(J70),"+")),"+")),CONCATENATE("[",S70,IF(P70&gt;1,VALUE(P70),""),IF((D70*3)&gt;((E70*2)+F70),"+","")," ]",VALUE(4)," ",T70,IF(H70&gt;0,VALUE(H70+1),""),"-"," ")))</f>
        <v>[Al(OH2)6]3+</v>
      </c>
      <c r="P70" s="5" t="str">
        <f aca="false">IF(C70&lt;1,"",(IF((3*D70)-(2*E70)-F70&gt;0, (3*D70)-(2*E70)-F70, 0)))</f>
        <v/>
      </c>
      <c r="Q70" s="5" t="str">
        <f aca="false">IF(C70&lt;1,"",(27*D70)+(16*(E70+F70+G70))+(F70+(G70*2)))</f>
        <v/>
      </c>
      <c r="R70" s="5" t="str">
        <f aca="false">IF(C70&lt;1,"",27+(16*(H70+(4-H70)))+(4-H70))</f>
        <v/>
      </c>
      <c r="S70" s="5" t="str">
        <f aca="false">CONCATENATE("[",CONCATENATE("Al",IF(D70&gt;1,VALUE(D70),""),IF(E70=0,"",CONCATENATE(" O",IF(E70&gt;1,VALUE(E70),""))),IF(F70=0,"",CONCATENATE("(OH)",IF(F70&gt;1,VALUE(F70),""))),IF(G70=0,"",CONCATENATE("(OH2)",IF(G70&gt;1,VALUE(G70),"")))),"]")</f>
        <v>[Al(OH2)6]</v>
      </c>
      <c r="T70" s="5" t="str">
        <f aca="false">CONCATENATE("[",CONCATENATE("Al",IF(H70=0,"",CONCATENATE("O",IF(H70&gt;1,VALUE(H70),""))),CONCATENATE(IF((4-H70)&gt;0,"(OH)",""),IF((4-H70)&gt;1,VALUE(4-H70),""))),"]")</f>
        <v>[Al(OH)4]</v>
      </c>
      <c r="U70" s="5" t="str">
        <f aca="false">IF(B70&gt;0,IF(M70="","",CONCATENATE("[",IF(M70="","",CONCATENATE("Al",IF(D70&gt;1,VALUE(D70),""),IF(E70=0,"",CONCATENATE(" O",IF(E70&gt;1,VALUE(E70),""))),IF(F70=0,"",CONCATENATE("(OH)",IF(F70&gt;1,VALUE(F70),""))),IF(G70=0,"",CONCATENATE("(OH2)",IF(G70&gt;1,VALUE(G70),""))))),"]",IF(M70="","",IF(J70&gt;1,(CONCATENATE(VALUE(J70),"+")),"+")))),"")</f>
        <v/>
      </c>
    </row>
    <row r="71" s="4" customFormat="true" ht="14.05" hidden="false" customHeight="false" outlineLevel="0" collapsed="false">
      <c r="A71" s="5" t="n">
        <v>4</v>
      </c>
      <c r="B71" s="5" t="n">
        <v>0</v>
      </c>
      <c r="C71" s="5" t="n">
        <v>0</v>
      </c>
      <c r="D71" s="3" t="n">
        <v>6</v>
      </c>
      <c r="E71" s="3" t="n">
        <v>0</v>
      </c>
      <c r="F71" s="5" t="n">
        <v>9</v>
      </c>
      <c r="G71" s="5" t="n">
        <v>5</v>
      </c>
      <c r="H71" s="5" t="n">
        <v>0</v>
      </c>
      <c r="I71" s="5" t="n">
        <v>405</v>
      </c>
      <c r="J71" s="5" t="n">
        <v>9</v>
      </c>
      <c r="K71" s="6" t="n">
        <v>45</v>
      </c>
      <c r="L71" s="7" t="n">
        <v>45</v>
      </c>
      <c r="M71" s="5" t="str">
        <f aca="false">IF(K71="no cation","",IF(L71="","non-candidate",""))</f>
        <v/>
      </c>
      <c r="N71" s="5" t="str">
        <f aca="false">IF(M71="","",IF(B71&gt;0,U71,CONCATENATE("[",IF(M71="","",CONCATENATE("Al",IF(C71+(D71*(1+(C71*3)))&gt;1,VALUE(C71+(D71*(1+(C71*3)))),""),CONCATENATE(IF((E71*(1+(C71*3)))+(C71*H71)&gt;0," O",""),IF((E71*(1+(C71*3)))+(C71*H71)&gt;1,VALUE((E71*(1+(C71*3)))+(C71*H71)),"")),IF(F71=0,"",CONCATENATE("(OH)",IF((F71*(1+(C71*3)))+(C71*(4-H71))&gt;1,VALUE((F71*(1+(C71*3)))+(C71*(4-H71))),""))),IF(G71=0,"",CONCATENATE("(OH2)",IF(G71&gt;1,VALUE(G71),""))))),"]",IF(M71="","",IF(J71&gt;1,(CONCATENATE(VALUE(J71),"+")),"+")))))</f>
        <v/>
      </c>
      <c r="O71" s="5" t="str">
        <f aca="false">IF(B71&gt;0,"",IF(C71=0,CONCATENATE("[",CONCATENATE("Al",IF(D71&gt;1,VALUE(D71),""),IF(E71=0,"",CONCATENATE(" O",IF(E71&gt;1,VALUE(E71),""))),IF(F71=0,"",CONCATENATE("(OH)",IF(F71&gt;1,VALUE(F71),""))),IF(G71=0,"",CONCATENATE("(OH2)",IF(G71&gt;1,VALUE(G71),"")))),"]",IF(J71&gt;1,(CONCATENATE(VALUE(J71),"+")),"+")),CONCATENATE("[",S71,IF(P71&gt;1,VALUE(P71),""),IF((D71*3)&gt;((E71*2)+F71),"+","")," ]",VALUE(4)," ",T71,IF(H71&gt;0,VALUE(H71+1),""),"-"," ")))</f>
        <v>[Al6(OH)9(OH2)5]9+</v>
      </c>
      <c r="P71" s="5" t="str">
        <f aca="false">IF(C71&lt;1,"",(IF((3*D71)-(2*E71)-F71&gt;0, (3*D71)-(2*E71)-F71, 0)))</f>
        <v/>
      </c>
      <c r="Q71" s="5" t="str">
        <f aca="false">IF(C71&lt;1,"",(27*D71)+(16*(E71+F71+G71))+(F71+(G71*2)))</f>
        <v/>
      </c>
      <c r="R71" s="5" t="str">
        <f aca="false">IF(C71&lt;1,"",27+(16*(H71+(4-H71)))+(4-H71))</f>
        <v/>
      </c>
      <c r="S71" s="5" t="str">
        <f aca="false">CONCATENATE("[",CONCATENATE("Al",IF(D71&gt;1,VALUE(D71),""),IF(E71=0,"",CONCATENATE(" O",IF(E71&gt;1,VALUE(E71),""))),IF(F71=0,"",CONCATENATE("(OH)",IF(F71&gt;1,VALUE(F71),""))),IF(G71=0,"",CONCATENATE("(OH2)",IF(G71&gt;1,VALUE(G71),"")))),"]")</f>
        <v>[Al6(OH)9(OH2)5]</v>
      </c>
      <c r="T71" s="5" t="str">
        <f aca="false">CONCATENATE("[",CONCATENATE("Al",IF(H71=0,"",CONCATENATE("O",IF(H71&gt;1,VALUE(H71),""))),CONCATENATE(IF((4-H71)&gt;0,"(OH)",""),IF((4-H71)&gt;1,VALUE(4-H71),""))),"]")</f>
        <v>[Al(OH)4]</v>
      </c>
      <c r="U71" s="5" t="str">
        <f aca="false">IF(B71&gt;0,IF(M71="","",CONCATENATE("[",IF(M71="","",CONCATENATE("Al",IF(D71&gt;1,VALUE(D71),""),IF(E71=0,"",CONCATENATE(" O",IF(E71&gt;1,VALUE(E71),""))),IF(F71=0,"",CONCATENATE("(OH)",IF(F71&gt;1,VALUE(F71),""))),IF(G71=0,"",CONCATENATE("(OH2)",IF(G71&gt;1,VALUE(G71),""))))),"]",IF(M71="","",IF(J71&gt;1,(CONCATENATE(VALUE(J71),"+")),"+")))),"")</f>
        <v/>
      </c>
    </row>
    <row r="72" s="4" customFormat="true" ht="14.05" hidden="false" customHeight="false" outlineLevel="0" collapsed="false">
      <c r="A72" s="3" t="n">
        <v>4</v>
      </c>
      <c r="B72" s="5" t="n">
        <v>0</v>
      </c>
      <c r="C72" s="5" t="n">
        <v>0</v>
      </c>
      <c r="D72" s="3" t="n">
        <v>6</v>
      </c>
      <c r="E72" s="3" t="n">
        <v>2</v>
      </c>
      <c r="F72" s="5" t="n">
        <v>5</v>
      </c>
      <c r="G72" s="5" t="n">
        <v>7</v>
      </c>
      <c r="H72" s="5" t="n">
        <v>0</v>
      </c>
      <c r="I72" s="5" t="n">
        <v>405</v>
      </c>
      <c r="J72" s="5" t="n">
        <v>9</v>
      </c>
      <c r="K72" s="6" t="n">
        <v>45</v>
      </c>
      <c r="L72" s="7" t="n">
        <v>45</v>
      </c>
      <c r="M72" s="5" t="str">
        <f aca="false">IF(K72="no cation","",IF(L72="","non-candidate",""))</f>
        <v/>
      </c>
      <c r="N72" s="5" t="str">
        <f aca="false">IF(M72="","",IF(B72&gt;0,U72,CONCATENATE("[",IF(M72="","",CONCATENATE("Al",IF(C72+(D72*(1+(C72*3)))&gt;1,VALUE(C72+(D72*(1+(C72*3)))),""),CONCATENATE(IF((E72*(1+(C72*3)))+(C72*H72)&gt;0," O",""),IF((E72*(1+(C72*3)))+(C72*H72)&gt;1,VALUE((E72*(1+(C72*3)))+(C72*H72)),"")),IF(F72=0,"",CONCATENATE("(OH)",IF((F72*(1+(C72*3)))+(C72*(4-H72))&gt;1,VALUE((F72*(1+(C72*3)))+(C72*(4-H72))),""))),IF(G72=0,"",CONCATENATE("(OH2)",IF(G72&gt;1,VALUE(G72),""))))),"]",IF(M72="","",IF(J72&gt;1,(CONCATENATE(VALUE(J72),"+")),"+")))))</f>
        <v/>
      </c>
      <c r="O72" s="5" t="str">
        <f aca="false">IF(B72&gt;0,"",IF(C72=0,CONCATENATE("[",CONCATENATE("Al",IF(D72&gt;1,VALUE(D72),""),IF(E72=0,"",CONCATENATE(" O",IF(E72&gt;1,VALUE(E72),""))),IF(F72=0,"",CONCATENATE("(OH)",IF(F72&gt;1,VALUE(F72),""))),IF(G72=0,"",CONCATENATE("(OH2)",IF(G72&gt;1,VALUE(G72),"")))),"]",IF(J72&gt;1,(CONCATENATE(VALUE(J72),"+")),"+")),CONCATENATE("[",S72,IF(P72&gt;1,VALUE(P72),""),IF((D72*3)&gt;((E72*2)+F72),"+","")," ]",VALUE(4)," ",T72,IF(H72&gt;0,VALUE(H72+1),""),"-"," ")))</f>
        <v>[Al6 O2(OH)5(OH2)7]9+</v>
      </c>
      <c r="P72" s="5" t="str">
        <f aca="false">IF(C72&lt;1,"",(IF((3*D72)-(2*E72)-F72&gt;0, (3*D72)-(2*E72)-F72, 0)))</f>
        <v/>
      </c>
      <c r="Q72" s="5" t="str">
        <f aca="false">IF(C72&lt;1,"",(27*D72)+(16*(E72+F72+G72))+(F72+(G72*2)))</f>
        <v/>
      </c>
      <c r="R72" s="5" t="str">
        <f aca="false">IF(C72&lt;1,"",27+(16*(H72+(4-H72)))+(4-H72))</f>
        <v/>
      </c>
      <c r="S72" s="5" t="str">
        <f aca="false">CONCATENATE("[",CONCATENATE("Al",IF(D72&gt;1,VALUE(D72),""),IF(E72=0,"",CONCATENATE(" O",IF(E72&gt;1,VALUE(E72),""))),IF(F72=0,"",CONCATENATE("(OH)",IF(F72&gt;1,VALUE(F72),""))),IF(G72=0,"",CONCATENATE("(OH2)",IF(G72&gt;1,VALUE(G72),"")))),"]")</f>
        <v>[Al6 O2(OH)5(OH2)7]</v>
      </c>
      <c r="T72" s="5" t="str">
        <f aca="false">CONCATENATE("[",CONCATENATE("Al",IF(H72=0,"",CONCATENATE("O",IF(H72&gt;1,VALUE(H72),""))),CONCATENATE(IF((4-H72)&gt;0,"(OH)",""),IF((4-H72)&gt;1,VALUE(4-H72),""))),"]")</f>
        <v>[Al(OH)4]</v>
      </c>
      <c r="U72" s="5" t="str">
        <f aca="false">IF(B72&gt;0,IF(M72="","",CONCATENATE("[",IF(M72="","",CONCATENATE("Al",IF(D72&gt;1,VALUE(D72),""),IF(E72=0,"",CONCATENATE(" O",IF(E72&gt;1,VALUE(E72),""))),IF(F72=0,"",CONCATENATE("(OH)",IF(F72&gt;1,VALUE(F72),""))),IF(G72=0,"",CONCATENATE("(OH2)",IF(G72&gt;1,VALUE(G72),""))))),"]",IF(M72="","",IF(J72&gt;1,(CONCATENATE(VALUE(J72),"+")),"+")))),"")</f>
        <v/>
      </c>
    </row>
    <row r="73" s="4" customFormat="true" ht="14.05" hidden="false" customHeight="false" outlineLevel="0" collapsed="false">
      <c r="A73" s="5" t="n">
        <v>4</v>
      </c>
      <c r="B73" s="5" t="n">
        <v>0</v>
      </c>
      <c r="C73" s="5" t="n">
        <v>0</v>
      </c>
      <c r="D73" s="5" t="n">
        <v>6</v>
      </c>
      <c r="E73" s="5" t="n">
        <v>4</v>
      </c>
      <c r="F73" s="5" t="n">
        <v>1</v>
      </c>
      <c r="G73" s="5" t="n">
        <v>9</v>
      </c>
      <c r="H73" s="5" t="n">
        <v>0</v>
      </c>
      <c r="I73" s="5" t="n">
        <v>405</v>
      </c>
      <c r="J73" s="5" t="n">
        <v>9</v>
      </c>
      <c r="K73" s="6" t="n">
        <v>45</v>
      </c>
      <c r="L73" s="7" t="n">
        <v>45</v>
      </c>
      <c r="M73" s="5" t="str">
        <f aca="false">IF(K73="no cation","",IF(L73="","non-candidate",""))</f>
        <v/>
      </c>
      <c r="N73" s="5" t="str">
        <f aca="false">IF(M73="","",IF(B73&gt;0,U73,CONCATENATE("[",IF(M73="","",CONCATENATE("Al",IF(C73+(D73*(1+(C73*3)))&gt;1,VALUE(C73+(D73*(1+(C73*3)))),""),CONCATENATE(IF((E73*(1+(C73*3)))+(C73*H73)&gt;0," O",""),IF((E73*(1+(C73*3)))+(C73*H73)&gt;1,VALUE((E73*(1+(C73*3)))+(C73*H73)),"")),IF(F73=0,"",CONCATENATE("(OH)",IF((F73*(1+(C73*3)))+(C73*(4-H73))&gt;1,VALUE((F73*(1+(C73*3)))+(C73*(4-H73))),""))),IF(G73=0,"",CONCATENATE("(OH2)",IF(G73&gt;1,VALUE(G73),""))))),"]",IF(M73="","",IF(J73&gt;1,(CONCATENATE(VALUE(J73),"+")),"+")))))</f>
        <v/>
      </c>
      <c r="O73" s="5" t="str">
        <f aca="false">IF(B73&gt;0,"",IF(C73=0,CONCATENATE("[",CONCATENATE("Al",IF(D73&gt;1,VALUE(D73),""),IF(E73=0,"",CONCATENATE(" O",IF(E73&gt;1,VALUE(E73),""))),IF(F73=0,"",CONCATENATE("(OH)",IF(F73&gt;1,VALUE(F73),""))),IF(G73=0,"",CONCATENATE("(OH2)",IF(G73&gt;1,VALUE(G73),"")))),"]",IF(J73&gt;1,(CONCATENATE(VALUE(J73),"+")),"+")),CONCATENATE("[",S73,IF(P73&gt;1,VALUE(P73),""),IF((D73*3)&gt;((E73*2)+F73),"+","")," ]",VALUE(4)," ",T73,IF(H73&gt;0,VALUE(H73+1),""),"-"," ")))</f>
        <v>[Al6 O4(OH)(OH2)9]9+</v>
      </c>
      <c r="P73" s="5" t="str">
        <f aca="false">IF(C73&lt;1,"",(IF((3*D73)-(2*E73)-F73&gt;0, (3*D73)-(2*E73)-F73, 0)))</f>
        <v/>
      </c>
      <c r="Q73" s="5" t="str">
        <f aca="false">IF(C73&lt;1,"",(27*D73)+(16*(E73+F73+G73))+(F73+(G73*2)))</f>
        <v/>
      </c>
      <c r="R73" s="5" t="str">
        <f aca="false">IF(C73&lt;1,"",27+(16*(H73+(4-H73)))+(4-H73))</f>
        <v/>
      </c>
      <c r="S73" s="5" t="str">
        <f aca="false">CONCATENATE("[",CONCATENATE("Al",IF(D73&gt;1,VALUE(D73),""),IF(E73=0,"",CONCATENATE(" O",IF(E73&gt;1,VALUE(E73),""))),IF(F73=0,"",CONCATENATE("(OH)",IF(F73&gt;1,VALUE(F73),""))),IF(G73=0,"",CONCATENATE("(OH2)",IF(G73&gt;1,VALUE(G73),"")))),"]")</f>
        <v>[Al6 O4(OH)(OH2)9]</v>
      </c>
      <c r="T73" s="5" t="str">
        <f aca="false">CONCATENATE("[",CONCATENATE("Al",IF(H73=0,"",CONCATENATE("O",IF(H73&gt;1,VALUE(H73),""))),CONCATENATE(IF((4-H73)&gt;0,"(OH)",""),IF((4-H73)&gt;1,VALUE(4-H73),""))),"]")</f>
        <v>[Al(OH)4]</v>
      </c>
      <c r="U73" s="5" t="str">
        <f aca="false">IF(B73&gt;0,IF(M73="","",CONCATENATE("[",IF(M73="","",CONCATENATE("Al",IF(D73&gt;1,VALUE(D73),""),IF(E73=0,"",CONCATENATE(" O",IF(E73&gt;1,VALUE(E73),""))),IF(F73=0,"",CONCATENATE("(OH)",IF(F73&gt;1,VALUE(F73),""))),IF(G73=0,"",CONCATENATE("(OH2)",IF(G73&gt;1,VALUE(G73),""))))),"]",IF(M73="","",IF(J73&gt;1,(CONCATENATE(VALUE(J73),"+")),"+")))),"")</f>
        <v/>
      </c>
    </row>
    <row r="74" s="4" customFormat="true" ht="14.05" hidden="false" customHeight="false" outlineLevel="0" collapsed="false">
      <c r="A74" s="5" t="n">
        <v>6</v>
      </c>
      <c r="B74" s="5" t="n">
        <v>0</v>
      </c>
      <c r="C74" s="5" t="n">
        <v>0</v>
      </c>
      <c r="D74" s="5" t="n">
        <v>2</v>
      </c>
      <c r="E74" s="5" t="n">
        <v>0</v>
      </c>
      <c r="F74" s="5" t="n">
        <v>1</v>
      </c>
      <c r="G74" s="5" t="n">
        <v>9</v>
      </c>
      <c r="H74" s="5" t="n">
        <v>0</v>
      </c>
      <c r="I74" s="5" t="n">
        <v>233</v>
      </c>
      <c r="J74" s="5" t="n">
        <v>5</v>
      </c>
      <c r="K74" s="6" t="n">
        <v>46.6</v>
      </c>
      <c r="L74" s="7" t="n">
        <v>46.6</v>
      </c>
      <c r="M74" s="5" t="str">
        <f aca="false">IF(K74="no cation","",IF(L74="","non-candidate",""))</f>
        <v/>
      </c>
      <c r="N74" s="5" t="str">
        <f aca="false">IF(M74="","",IF(B74&gt;0,U74,CONCATENATE("[",IF(M74="","",CONCATENATE("Al",IF(C74+(D74*(1+(C74*3)))&gt;1,VALUE(C74+(D74*(1+(C74*3)))),""),CONCATENATE(IF((E74*(1+(C74*3)))+(C74*H74)&gt;0," O",""),IF((E74*(1+(C74*3)))+(C74*H74)&gt;1,VALUE((E74*(1+(C74*3)))+(C74*H74)),"")),IF(F74=0,"",CONCATENATE("(OH)",IF((F74*(1+(C74*3)))+(C74*(4-H74))&gt;1,VALUE((F74*(1+(C74*3)))+(C74*(4-H74))),""))),IF(G74=0,"",CONCATENATE("(OH2)",IF(G74&gt;1,VALUE(G74),""))))),"]",IF(M74="","",IF(J74&gt;1,(CONCATENATE(VALUE(J74),"+")),"+")))))</f>
        <v/>
      </c>
      <c r="O74" s="5" t="str">
        <f aca="false">IF(B74&gt;0,"",IF(C74=0,CONCATENATE("[",CONCATENATE("Al",IF(D74&gt;1,VALUE(D74),""),IF(E74=0,"",CONCATENATE(" O",IF(E74&gt;1,VALUE(E74),""))),IF(F74=0,"",CONCATENATE("(OH)",IF(F74&gt;1,VALUE(F74),""))),IF(G74=0,"",CONCATENATE("(OH2)",IF(G74&gt;1,VALUE(G74),"")))),"]",IF(J74&gt;1,(CONCATENATE(VALUE(J74),"+")),"+")),CONCATENATE("[",S74,IF(P74&gt;1,VALUE(P74),""),IF((D74*3)&gt;((E74*2)+F74),"+","")," ]",VALUE(4)," ",T74,IF(H74&gt;0,VALUE(H74+1),""),"-"," ")))</f>
        <v>[Al2(OH)(OH2)9]5+</v>
      </c>
      <c r="P74" s="5" t="str">
        <f aca="false">IF(C74&lt;1,"",(IF((3*D74)-(2*E74)-F74&gt;0, (3*D74)-(2*E74)-F74, 0)))</f>
        <v/>
      </c>
      <c r="Q74" s="5" t="str">
        <f aca="false">IF(C74&lt;1,"",(27*D74)+(16*(E74+F74+G74))+(F74+(G74*2)))</f>
        <v/>
      </c>
      <c r="R74" s="5" t="str">
        <f aca="false">IF(C74&lt;1,"",27+(16*(H74+(4-H74)))+(4-H74))</f>
        <v/>
      </c>
      <c r="S74" s="5" t="str">
        <f aca="false">CONCATENATE("[",CONCATENATE("Al",IF(D74&gt;1,VALUE(D74),""),IF(E74=0,"",CONCATENATE(" O",IF(E74&gt;1,VALUE(E74),""))),IF(F74=0,"",CONCATENATE("(OH)",IF(F74&gt;1,VALUE(F74),""))),IF(G74=0,"",CONCATENATE("(OH2)",IF(G74&gt;1,VALUE(G74),"")))),"]")</f>
        <v>[Al2(OH)(OH2)9]</v>
      </c>
      <c r="T74" s="5" t="str">
        <f aca="false">CONCATENATE("[",CONCATENATE("Al",IF(H74=0,"",CONCATENATE("O",IF(H74&gt;1,VALUE(H74),""))),CONCATENATE(IF((4-H74)&gt;0,"(OH)",""),IF((4-H74)&gt;1,VALUE(4-H74),""))),"]")</f>
        <v>[Al(OH)4]</v>
      </c>
      <c r="U74" s="5" t="str">
        <f aca="false">IF(B74&gt;0,IF(M74="","",CONCATENATE("[",IF(M74="","",CONCATENATE("Al",IF(D74&gt;1,VALUE(D74),""),IF(E74=0,"",CONCATENATE(" O",IF(E74&gt;1,VALUE(E74),""))),IF(F74=0,"",CONCATENATE("(OH)",IF(F74&gt;1,VALUE(F74),""))),IF(G74=0,"",CONCATENATE("(OH2)",IF(G74&gt;1,VALUE(G74),""))))),"]",IF(M74="","",IF(J74&gt;1,(CONCATENATE(VALUE(J74),"+")),"+")))),"")</f>
        <v/>
      </c>
    </row>
    <row r="75" s="4" customFormat="true" ht="14.05" hidden="false" customHeight="false" outlineLevel="0" collapsed="false">
      <c r="A75" s="3" t="n">
        <v>4</v>
      </c>
      <c r="B75" s="3" t="n">
        <v>0</v>
      </c>
      <c r="C75" s="5" t="n">
        <v>0</v>
      </c>
      <c r="D75" s="3" t="n">
        <v>4</v>
      </c>
      <c r="E75" s="3" t="n">
        <v>0</v>
      </c>
      <c r="F75" s="3" t="n">
        <v>6</v>
      </c>
      <c r="G75" s="3" t="n">
        <v>4</v>
      </c>
      <c r="H75" s="5" t="n">
        <v>0</v>
      </c>
      <c r="I75" s="5" t="n">
        <v>282</v>
      </c>
      <c r="J75" s="5" t="n">
        <v>6</v>
      </c>
      <c r="K75" s="6" t="n">
        <v>47</v>
      </c>
      <c r="L75" s="7" t="n">
        <v>47</v>
      </c>
      <c r="M75" s="5" t="str">
        <f aca="false">IF(K75="no cation","",IF(L75="","non-candidate",""))</f>
        <v/>
      </c>
      <c r="N75" s="5" t="str">
        <f aca="false">IF(M75="","",IF(B75&gt;0,U75,CONCATENATE("[",IF(M75="","",CONCATENATE("Al",IF(C75+(D75*(1+(C75*3)))&gt;1,VALUE(C75+(D75*(1+(C75*3)))),""),CONCATENATE(IF((E75*(1+(C75*3)))+(C75*H75)&gt;0," O",""),IF((E75*(1+(C75*3)))+(C75*H75)&gt;1,VALUE((E75*(1+(C75*3)))+(C75*H75)),"")),IF(F75=0,"",CONCATENATE("(OH)",IF((F75*(1+(C75*3)))+(C75*(4-H75))&gt;1,VALUE((F75*(1+(C75*3)))+(C75*(4-H75))),""))),IF(G75=0,"",CONCATENATE("(OH2)",IF(G75&gt;1,VALUE(G75),""))))),"]",IF(M75="","",IF(J75&gt;1,(CONCATENATE(VALUE(J75),"+")),"+")))))</f>
        <v/>
      </c>
      <c r="O75" s="5" t="str">
        <f aca="false">IF(B75&gt;0,"",IF(C75=0,CONCATENATE("[",CONCATENATE("Al",IF(D75&gt;1,VALUE(D75),""),IF(E75=0,"",CONCATENATE(" O",IF(E75&gt;1,VALUE(E75),""))),IF(F75=0,"",CONCATENATE("(OH)",IF(F75&gt;1,VALUE(F75),""))),IF(G75=0,"",CONCATENATE("(OH2)",IF(G75&gt;1,VALUE(G75),"")))),"]",IF(J75&gt;1,(CONCATENATE(VALUE(J75),"+")),"+")),CONCATENATE("[",S75,IF(P75&gt;1,VALUE(P75),""),IF((D75*3)&gt;((E75*2)+F75),"+","")," ]",VALUE(4)," ",T75,IF(H75&gt;0,VALUE(H75+1),""),"-"," ")))</f>
        <v>[Al4(OH)6(OH2)4]6+</v>
      </c>
      <c r="P75" s="5" t="str">
        <f aca="false">IF(C75&lt;1,"",(IF((3*D75)-(2*E75)-F75&gt;0, (3*D75)-(2*E75)-F75, 0)))</f>
        <v/>
      </c>
      <c r="Q75" s="5" t="str">
        <f aca="false">IF(C75&lt;1,"",(27*D75)+(16*(E75+F75+G75))+(F75+(G75*2)))</f>
        <v/>
      </c>
      <c r="R75" s="5" t="str">
        <f aca="false">IF(C75&lt;1,"",27+(16*(H75+(4-H75)))+(4-H75))</f>
        <v/>
      </c>
      <c r="S75" s="5" t="str">
        <f aca="false">CONCATENATE("[",CONCATENATE("Al",IF(D75&gt;1,VALUE(D75),""),IF(E75=0,"",CONCATENATE(" O",IF(E75&gt;1,VALUE(E75),""))),IF(F75=0,"",CONCATENATE("(OH)",IF(F75&gt;1,VALUE(F75),""))),IF(G75=0,"",CONCATENATE("(OH2)",IF(G75&gt;1,VALUE(G75),"")))),"]")</f>
        <v>[Al4(OH)6(OH2)4]</v>
      </c>
      <c r="T75" s="5" t="str">
        <f aca="false">CONCATENATE("[",CONCATENATE("Al",IF(H75=0,"",CONCATENATE("O",IF(H75&gt;1,VALUE(H75),""))),CONCATENATE(IF((4-H75)&gt;0,"(OH)",""),IF((4-H75)&gt;1,VALUE(4-H75),""))),"]")</f>
        <v>[Al(OH)4]</v>
      </c>
      <c r="U75" s="5" t="str">
        <f aca="false">IF(B75&gt;0,IF(M75="","",CONCATENATE("[",IF(M75="","",CONCATENATE("Al",IF(D75&gt;1,VALUE(D75),""),IF(E75=0,"",CONCATENATE(" O",IF(E75&gt;1,VALUE(E75),""))),IF(F75=0,"",CONCATENATE("(OH)",IF(F75&gt;1,VALUE(F75),""))),IF(G75=0,"",CONCATENATE("(OH2)",IF(G75&gt;1,VALUE(G75),""))))),"]",IF(M75="","",IF(J75&gt;1,(CONCATENATE(VALUE(J75),"+")),"+")))),"")</f>
        <v/>
      </c>
    </row>
    <row r="76" s="4" customFormat="true" ht="14.05" hidden="false" customHeight="false" outlineLevel="0" collapsed="false">
      <c r="A76" s="5" t="n">
        <v>4</v>
      </c>
      <c r="B76" s="5" t="n">
        <v>0</v>
      </c>
      <c r="C76" s="5" t="n">
        <v>0</v>
      </c>
      <c r="D76" s="5" t="n">
        <v>4</v>
      </c>
      <c r="E76" s="5" t="n">
        <v>2</v>
      </c>
      <c r="F76" s="5" t="n">
        <v>2</v>
      </c>
      <c r="G76" s="5" t="n">
        <v>6</v>
      </c>
      <c r="H76" s="5" t="n">
        <v>0</v>
      </c>
      <c r="I76" s="5" t="n">
        <v>282</v>
      </c>
      <c r="J76" s="5" t="n">
        <v>6</v>
      </c>
      <c r="K76" s="6" t="n">
        <v>47</v>
      </c>
      <c r="L76" s="7" t="n">
        <v>47</v>
      </c>
      <c r="M76" s="5" t="str">
        <f aca="false">IF(K76="no cation","",IF(L76="","non-candidate",""))</f>
        <v/>
      </c>
      <c r="N76" s="5" t="str">
        <f aca="false">IF(M76="","",IF(B76&gt;0,U76,CONCATENATE("[",IF(M76="","",CONCATENATE("Al",IF(C76+(D76*(1+(C76*3)))&gt;1,VALUE(C76+(D76*(1+(C76*3)))),""),CONCATENATE(IF((E76*(1+(C76*3)))+(C76*H76)&gt;0," O",""),IF((E76*(1+(C76*3)))+(C76*H76)&gt;1,VALUE((E76*(1+(C76*3)))+(C76*H76)),"")),IF(F76=0,"",CONCATENATE("(OH)",IF((F76*(1+(C76*3)))+(C76*(4-H76))&gt;1,VALUE((F76*(1+(C76*3)))+(C76*(4-H76))),""))),IF(G76=0,"",CONCATENATE("(OH2)",IF(G76&gt;1,VALUE(G76),""))))),"]",IF(M76="","",IF(J76&gt;1,(CONCATENATE(VALUE(J76),"+")),"+")))))</f>
        <v/>
      </c>
      <c r="O76" s="5" t="str">
        <f aca="false">IF(B76&gt;0,"",IF(C76=0,CONCATENATE("[",CONCATENATE("Al",IF(D76&gt;1,VALUE(D76),""),IF(E76=0,"",CONCATENATE(" O",IF(E76&gt;1,VALUE(E76),""))),IF(F76=0,"",CONCATENATE("(OH)",IF(F76&gt;1,VALUE(F76),""))),IF(G76=0,"",CONCATENATE("(OH2)",IF(G76&gt;1,VALUE(G76),"")))),"]",IF(J76&gt;1,(CONCATENATE(VALUE(J76),"+")),"+")),CONCATENATE("[",S76,IF(P76&gt;1,VALUE(P76),""),IF((D76*3)&gt;((E76*2)+F76),"+","")," ]",VALUE(4)," ",T76,IF(H76&gt;0,VALUE(H76+1),""),"-"," ")))</f>
        <v>[Al4 O2(OH)2(OH2)6]6+</v>
      </c>
      <c r="P76" s="5" t="str">
        <f aca="false">IF(C76&lt;1,"",(IF((3*D76)-(2*E76)-F76&gt;0, (3*D76)-(2*E76)-F76, 0)))</f>
        <v/>
      </c>
      <c r="Q76" s="5" t="str">
        <f aca="false">IF(C76&lt;1,"",(27*D76)+(16*(E76+F76+G76))+(F76+(G76*2)))</f>
        <v/>
      </c>
      <c r="R76" s="5" t="str">
        <f aca="false">IF(C76&lt;1,"",27+(16*(H76+(4-H76)))+(4-H76))</f>
        <v/>
      </c>
      <c r="S76" s="5" t="str">
        <f aca="false">CONCATENATE("[",CONCATENATE("Al",IF(D76&gt;1,VALUE(D76),""),IF(E76=0,"",CONCATENATE(" O",IF(E76&gt;1,VALUE(E76),""))),IF(F76=0,"",CONCATENATE("(OH)",IF(F76&gt;1,VALUE(F76),""))),IF(G76=0,"",CONCATENATE("(OH2)",IF(G76&gt;1,VALUE(G76),"")))),"]")</f>
        <v>[Al4 O2(OH)2(OH2)6]</v>
      </c>
      <c r="T76" s="5" t="str">
        <f aca="false">CONCATENATE("[",CONCATENATE("Al",IF(H76=0,"",CONCATENATE("O",IF(H76&gt;1,VALUE(H76),""))),CONCATENATE(IF((4-H76)&gt;0,"(OH)",""),IF((4-H76)&gt;1,VALUE(4-H76),""))),"]")</f>
        <v>[Al(OH)4]</v>
      </c>
      <c r="U76" s="5" t="str">
        <f aca="false">IF(B76&gt;0,IF(M76="","",CONCATENATE("[",IF(M76="","",CONCATENATE("Al",IF(D76&gt;1,VALUE(D76),""),IF(E76=0,"",CONCATENATE(" O",IF(E76&gt;1,VALUE(E76),""))),IF(F76=0,"",CONCATENATE("(OH)",IF(F76&gt;1,VALUE(F76),""))),IF(G76=0,"",CONCATENATE("(OH2)",IF(G76&gt;1,VALUE(G76),""))))),"]",IF(M76="","",IF(J76&gt;1,(CONCATENATE(VALUE(J76),"+")),"+")))),"")</f>
        <v/>
      </c>
    </row>
    <row r="77" s="4" customFormat="true" ht="14.05" hidden="false" customHeight="false" outlineLevel="0" collapsed="false">
      <c r="A77" s="5" t="n">
        <v>6</v>
      </c>
      <c r="B77" s="5" t="n">
        <v>0</v>
      </c>
      <c r="C77" s="5" t="n">
        <v>0</v>
      </c>
      <c r="D77" s="5" t="n">
        <v>3</v>
      </c>
      <c r="E77" s="5" t="n">
        <v>0</v>
      </c>
      <c r="F77" s="5" t="n">
        <v>2</v>
      </c>
      <c r="G77" s="5" t="n">
        <v>12</v>
      </c>
      <c r="H77" s="5" t="n">
        <v>0</v>
      </c>
      <c r="I77" s="5" t="n">
        <v>331</v>
      </c>
      <c r="J77" s="5" t="n">
        <v>7</v>
      </c>
      <c r="K77" s="6" t="n">
        <v>47.2857142857143</v>
      </c>
      <c r="L77" s="7" t="n">
        <v>47.2857142857143</v>
      </c>
      <c r="M77" s="5" t="str">
        <f aca="false">IF(K77="no cation","",IF(L77="","non-candidate",""))</f>
        <v/>
      </c>
      <c r="N77" s="5" t="str">
        <f aca="false">IF(M77="","",IF(B77&gt;0,U77,CONCATENATE("[",IF(M77="","",CONCATENATE("Al",IF(C77+(D77*(1+(C77*3)))&gt;1,VALUE(C77+(D77*(1+(C77*3)))),""),CONCATENATE(IF((E77*(1+(C77*3)))+(C77*H77)&gt;0," O",""),IF((E77*(1+(C77*3)))+(C77*H77)&gt;1,VALUE((E77*(1+(C77*3)))+(C77*H77)),"")),IF(F77=0,"",CONCATENATE("(OH)",IF((F77*(1+(C77*3)))+(C77*(4-H77))&gt;1,VALUE((F77*(1+(C77*3)))+(C77*(4-H77))),""))),IF(G77=0,"",CONCATENATE("(OH2)",IF(G77&gt;1,VALUE(G77),""))))),"]",IF(M77="","",IF(J77&gt;1,(CONCATENATE(VALUE(J77),"+")),"+")))))</f>
        <v/>
      </c>
      <c r="O77" s="5" t="str">
        <f aca="false">IF(B77&gt;0,"",IF(C77=0,CONCATENATE("[",CONCATENATE("Al",IF(D77&gt;1,VALUE(D77),""),IF(E77=0,"",CONCATENATE(" O",IF(E77&gt;1,VALUE(E77),""))),IF(F77=0,"",CONCATENATE("(OH)",IF(F77&gt;1,VALUE(F77),""))),IF(G77=0,"",CONCATENATE("(OH2)",IF(G77&gt;1,VALUE(G77),"")))),"]",IF(J77&gt;1,(CONCATENATE(VALUE(J77),"+")),"+")),CONCATENATE("[",S77,IF(P77&gt;1,VALUE(P77),""),IF((D77*3)&gt;((E77*2)+F77),"+","")," ]",VALUE(4)," ",T77,IF(H77&gt;0,VALUE(H77+1),""),"-"," ")))</f>
        <v>[Al3(OH)2(OH2)12]7+</v>
      </c>
      <c r="P77" s="5" t="str">
        <f aca="false">IF(C77&lt;1,"",(IF((3*D77)-(2*E77)-F77&gt;0, (3*D77)-(2*E77)-F77, 0)))</f>
        <v/>
      </c>
      <c r="Q77" s="5" t="str">
        <f aca="false">IF(C77&lt;1,"",(27*D77)+(16*(E77+F77+G77))+(F77+(G77*2)))</f>
        <v/>
      </c>
      <c r="R77" s="5" t="str">
        <f aca="false">IF(C77&lt;1,"",27+(16*(H77+(4-H77)))+(4-H77))</f>
        <v/>
      </c>
      <c r="S77" s="5" t="str">
        <f aca="false">CONCATENATE("[",CONCATENATE("Al",IF(D77&gt;1,VALUE(D77),""),IF(E77=0,"",CONCATENATE(" O",IF(E77&gt;1,VALUE(E77),""))),IF(F77=0,"",CONCATENATE("(OH)",IF(F77&gt;1,VALUE(F77),""))),IF(G77=0,"",CONCATENATE("(OH2)",IF(G77&gt;1,VALUE(G77),"")))),"]")</f>
        <v>[Al3(OH)2(OH2)12]</v>
      </c>
      <c r="T77" s="5" t="str">
        <f aca="false">CONCATENATE("[",CONCATENATE("Al",IF(H77=0,"",CONCATENATE("O",IF(H77&gt;1,VALUE(H77),""))),CONCATENATE(IF((4-H77)&gt;0,"(OH)",""),IF((4-H77)&gt;1,VALUE(4-H77),""))),"]")</f>
        <v>[Al(OH)4]</v>
      </c>
      <c r="U77" s="5" t="str">
        <f aca="false">IF(B77&gt;0,IF(M77="","",CONCATENATE("[",IF(M77="","",CONCATENATE("Al",IF(D77&gt;1,VALUE(D77),""),IF(E77=0,"",CONCATENATE(" O",IF(E77&gt;1,VALUE(E77),""))),IF(F77=0,"",CONCATENATE("(OH)",IF(F77&gt;1,VALUE(F77),""))),IF(G77=0,"",CONCATENATE("(OH2)",IF(G77&gt;1,VALUE(G77),""))))),"]",IF(M77="","",IF(J77&gt;1,(CONCATENATE(VALUE(J77),"+")),"+")))),"")</f>
        <v/>
      </c>
    </row>
    <row r="78" s="4" customFormat="true" ht="14.05" hidden="false" customHeight="false" outlineLevel="0" collapsed="false">
      <c r="A78" s="5" t="n">
        <v>6</v>
      </c>
      <c r="B78" s="5" t="n">
        <v>0</v>
      </c>
      <c r="C78" s="5" t="n">
        <v>0</v>
      </c>
      <c r="D78" s="5" t="n">
        <v>4</v>
      </c>
      <c r="E78" s="5" t="n">
        <v>0</v>
      </c>
      <c r="F78" s="5" t="n">
        <v>3</v>
      </c>
      <c r="G78" s="5" t="n">
        <v>15</v>
      </c>
      <c r="H78" s="5" t="n">
        <v>0</v>
      </c>
      <c r="I78" s="5" t="n">
        <v>429</v>
      </c>
      <c r="J78" s="5" t="n">
        <v>9</v>
      </c>
      <c r="K78" s="6" t="n">
        <v>47.6666666666667</v>
      </c>
      <c r="L78" s="7" t="n">
        <v>47.6666666666667</v>
      </c>
      <c r="M78" s="5" t="str">
        <f aca="false">IF(K78="no cation","",IF(L78="","non-candidate",""))</f>
        <v/>
      </c>
      <c r="N78" s="5" t="str">
        <f aca="false">IF(M78="","",IF(B78&gt;0,U78,CONCATENATE("[",IF(M78="","",CONCATENATE("Al",IF(C78+(D78*(1+(C78*3)))&gt;1,VALUE(C78+(D78*(1+(C78*3)))),""),CONCATENATE(IF((E78*(1+(C78*3)))+(C78*H78)&gt;0," O",""),IF((E78*(1+(C78*3)))+(C78*H78)&gt;1,VALUE((E78*(1+(C78*3)))+(C78*H78)),"")),IF(F78=0,"",CONCATENATE("(OH)",IF((F78*(1+(C78*3)))+(C78*(4-H78))&gt;1,VALUE((F78*(1+(C78*3)))+(C78*(4-H78))),""))),IF(G78=0,"",CONCATENATE("(OH2)",IF(G78&gt;1,VALUE(G78),""))))),"]",IF(M78="","",IF(J78&gt;1,(CONCATENATE(VALUE(J78),"+")),"+")))))</f>
        <v/>
      </c>
      <c r="O78" s="5" t="str">
        <f aca="false">IF(B78&gt;0,"",IF(C78=0,CONCATENATE("[",CONCATENATE("Al",IF(D78&gt;1,VALUE(D78),""),IF(E78=0,"",CONCATENATE(" O",IF(E78&gt;1,VALUE(E78),""))),IF(F78=0,"",CONCATENATE("(OH)",IF(F78&gt;1,VALUE(F78),""))),IF(G78=0,"",CONCATENATE("(OH2)",IF(G78&gt;1,VALUE(G78),"")))),"]",IF(J78&gt;1,(CONCATENATE(VALUE(J78),"+")),"+")),CONCATENATE("[",S78,IF(P78&gt;1,VALUE(P78),""),IF((D78*3)&gt;((E78*2)+F78),"+","")," ]",VALUE(4)," ",T78,IF(H78&gt;0,VALUE(H78+1),""),"-"," ")))</f>
        <v>[Al4(OH)3(OH2)15]9+</v>
      </c>
      <c r="P78" s="5" t="str">
        <f aca="false">IF(C78&lt;1,"",(IF((3*D78)-(2*E78)-F78&gt;0, (3*D78)-(2*E78)-F78, 0)))</f>
        <v/>
      </c>
      <c r="Q78" s="5" t="str">
        <f aca="false">IF(C78&lt;1,"",(27*D78)+(16*(E78+F78+G78))+(F78+(G78*2)))</f>
        <v/>
      </c>
      <c r="R78" s="5" t="str">
        <f aca="false">IF(C78&lt;1,"",27+(16*(H78+(4-H78)))+(4-H78))</f>
        <v/>
      </c>
      <c r="S78" s="5" t="str">
        <f aca="false">CONCATENATE("[",CONCATENATE("Al",IF(D78&gt;1,VALUE(D78),""),IF(E78=0,"",CONCATENATE(" O",IF(E78&gt;1,VALUE(E78),""))),IF(F78=0,"",CONCATENATE("(OH)",IF(F78&gt;1,VALUE(F78),""))),IF(G78=0,"",CONCATENATE("(OH2)",IF(G78&gt;1,VALUE(G78),"")))),"]")</f>
        <v>[Al4(OH)3(OH2)15]</v>
      </c>
      <c r="T78" s="5" t="str">
        <f aca="false">CONCATENATE("[",CONCATENATE("Al",IF(H78=0,"",CONCATENATE("O",IF(H78&gt;1,VALUE(H78),""))),CONCATENATE(IF((4-H78)&gt;0,"(OH)",""),IF((4-H78)&gt;1,VALUE(4-H78),""))),"]")</f>
        <v>[Al(OH)4]</v>
      </c>
      <c r="U78" s="5" t="str">
        <f aca="false">IF(B78&gt;0,IF(M78="","",CONCATENATE("[",IF(M78="","",CONCATENATE("Al",IF(D78&gt;1,VALUE(D78),""),IF(E78=0,"",CONCATENATE(" O",IF(E78&gt;1,VALUE(E78),""))),IF(F78=0,"",CONCATENATE("(OH)",IF(F78&gt;1,VALUE(F78),""))),IF(G78=0,"",CONCATENATE("(OH2)",IF(G78&gt;1,VALUE(G78),""))))),"]",IF(M78="","",IF(J78&gt;1,(CONCATENATE(VALUE(J78),"+")),"+")))),"")</f>
        <v/>
      </c>
    </row>
    <row r="79" s="4" customFormat="true" ht="14.05" hidden="false" customHeight="false" outlineLevel="0" collapsed="false">
      <c r="A79" s="5" t="n">
        <v>6</v>
      </c>
      <c r="B79" s="5" t="n">
        <v>0</v>
      </c>
      <c r="C79" s="5" t="n">
        <v>0</v>
      </c>
      <c r="D79" s="5" t="n">
        <v>5</v>
      </c>
      <c r="E79" s="5" t="n">
        <v>0</v>
      </c>
      <c r="F79" s="5" t="n">
        <v>4</v>
      </c>
      <c r="G79" s="5" t="n">
        <v>18</v>
      </c>
      <c r="H79" s="5" t="n">
        <v>0</v>
      </c>
      <c r="I79" s="5" t="n">
        <v>527</v>
      </c>
      <c r="J79" s="5" t="n">
        <v>11</v>
      </c>
      <c r="K79" s="6" t="n">
        <v>47.9090909090909</v>
      </c>
      <c r="L79" s="7" t="n">
        <v>47.9090909090909</v>
      </c>
      <c r="M79" s="5" t="str">
        <f aca="false">IF(K79="no cation","",IF(L79="","non-candidate",""))</f>
        <v/>
      </c>
      <c r="N79" s="5" t="str">
        <f aca="false">IF(M79="","",IF(B79&gt;0,U79,CONCATENATE("[",IF(M79="","",CONCATENATE("Al",IF(C79+(D79*(1+(C79*3)))&gt;1,VALUE(C79+(D79*(1+(C79*3)))),""),CONCATENATE(IF((E79*(1+(C79*3)))+(C79*H79)&gt;0," O",""),IF((E79*(1+(C79*3)))+(C79*H79)&gt;1,VALUE((E79*(1+(C79*3)))+(C79*H79)),"")),IF(F79=0,"",CONCATENATE("(OH)",IF((F79*(1+(C79*3)))+(C79*(4-H79))&gt;1,VALUE((F79*(1+(C79*3)))+(C79*(4-H79))),""))),IF(G79=0,"",CONCATENATE("(OH2)",IF(G79&gt;1,VALUE(G79),""))))),"]",IF(M79="","",IF(J79&gt;1,(CONCATENATE(VALUE(J79),"+")),"+")))))</f>
        <v/>
      </c>
      <c r="O79" s="5" t="str">
        <f aca="false">IF(B79&gt;0,"",IF(C79=0,CONCATENATE("[",CONCATENATE("Al",IF(D79&gt;1,VALUE(D79),""),IF(E79=0,"",CONCATENATE(" O",IF(E79&gt;1,VALUE(E79),""))),IF(F79=0,"",CONCATENATE("(OH)",IF(F79&gt;1,VALUE(F79),""))),IF(G79=0,"",CONCATENATE("(OH2)",IF(G79&gt;1,VALUE(G79),"")))),"]",IF(J79&gt;1,(CONCATENATE(VALUE(J79),"+")),"+")),CONCATENATE("[",S79,IF(P79&gt;1,VALUE(P79),""),IF((D79*3)&gt;((E79*2)+F79),"+","")," ]",VALUE(4)," ",T79,IF(H79&gt;0,VALUE(H79+1),""),"-"," ")))</f>
        <v>[Al5(OH)4(OH2)18]11+</v>
      </c>
      <c r="P79" s="5" t="str">
        <f aca="false">IF(C79&lt;1,"",(IF((3*D79)-(2*E79)-F79&gt;0, (3*D79)-(2*E79)-F79, 0)))</f>
        <v/>
      </c>
      <c r="Q79" s="5" t="str">
        <f aca="false">IF(C79&lt;1,"",(27*D79)+(16*(E79+F79+G79))+(F79+(G79*2)))</f>
        <v/>
      </c>
      <c r="R79" s="5" t="str">
        <f aca="false">IF(C79&lt;1,"",27+(16*(H79+(4-H79)))+(4-H79))</f>
        <v/>
      </c>
      <c r="S79" s="5" t="str">
        <f aca="false">CONCATENATE("[",CONCATENATE("Al",IF(D79&gt;1,VALUE(D79),""),IF(E79=0,"",CONCATENATE(" O",IF(E79&gt;1,VALUE(E79),""))),IF(F79=0,"",CONCATENATE("(OH)",IF(F79&gt;1,VALUE(F79),""))),IF(G79=0,"",CONCATENATE("(OH2)",IF(G79&gt;1,VALUE(G79),"")))),"]")</f>
        <v>[Al5(OH)4(OH2)18]</v>
      </c>
      <c r="T79" s="5" t="str">
        <f aca="false">CONCATENATE("[",CONCATENATE("Al",IF(H79=0,"",CONCATENATE("O",IF(H79&gt;1,VALUE(H79),""))),CONCATENATE(IF((4-H79)&gt;0,"(OH)",""),IF((4-H79)&gt;1,VALUE(4-H79),""))),"]")</f>
        <v>[Al(OH)4]</v>
      </c>
      <c r="U79" s="5" t="str">
        <f aca="false">IF(B79&gt;0,IF(M79="","",CONCATENATE("[",IF(M79="","",CONCATENATE("Al",IF(D79&gt;1,VALUE(D79),""),IF(E79=0,"",CONCATENATE(" O",IF(E79&gt;1,VALUE(E79),""))),IF(F79=0,"",CONCATENATE("(OH)",IF(F79&gt;1,VALUE(F79),""))),IF(G79=0,"",CONCATENATE("(OH2)",IF(G79&gt;1,VALUE(G79),""))))),"]",IF(M79="","",IF(J79&gt;1,(CONCATENATE(VALUE(J79),"+")),"+")))),"")</f>
        <v/>
      </c>
    </row>
    <row r="80" s="4" customFormat="true" ht="14.05" hidden="false" customHeight="false" outlineLevel="0" collapsed="false">
      <c r="A80" s="5" t="n">
        <v>6</v>
      </c>
      <c r="B80" s="5" t="n">
        <v>0</v>
      </c>
      <c r="C80" s="5" t="n">
        <v>0</v>
      </c>
      <c r="D80" s="5" t="n">
        <v>5</v>
      </c>
      <c r="E80" s="5" t="n">
        <v>2</v>
      </c>
      <c r="F80" s="5" t="n">
        <v>0</v>
      </c>
      <c r="G80" s="5" t="n">
        <v>20</v>
      </c>
      <c r="H80" s="5" t="n">
        <v>0</v>
      </c>
      <c r="I80" s="5" t="n">
        <v>527</v>
      </c>
      <c r="J80" s="5" t="n">
        <v>11</v>
      </c>
      <c r="K80" s="6" t="n">
        <v>47.9090909090909</v>
      </c>
      <c r="L80" s="7" t="n">
        <v>47.9090909090909</v>
      </c>
      <c r="M80" s="5" t="str">
        <f aca="false">IF(K80="no cation","",IF(L80="","non-candidate",""))</f>
        <v/>
      </c>
      <c r="N80" s="5" t="str">
        <f aca="false">IF(M80="","",IF(B80&gt;0,U80,CONCATENATE("[",IF(M80="","",CONCATENATE("Al",IF(C80+(D80*(1+(C80*3)))&gt;1,VALUE(C80+(D80*(1+(C80*3)))),""),CONCATENATE(IF((E80*(1+(C80*3)))+(C80*H80)&gt;0," O",""),IF((E80*(1+(C80*3)))+(C80*H80)&gt;1,VALUE((E80*(1+(C80*3)))+(C80*H80)),"")),IF(F80=0,"",CONCATENATE("(OH)",IF((F80*(1+(C80*3)))+(C80*(4-H80))&gt;1,VALUE((F80*(1+(C80*3)))+(C80*(4-H80))),""))),IF(G80=0,"",CONCATENATE("(OH2)",IF(G80&gt;1,VALUE(G80),""))))),"]",IF(M80="","",IF(J80&gt;1,(CONCATENATE(VALUE(J80),"+")),"+")))))</f>
        <v/>
      </c>
      <c r="O80" s="5" t="str">
        <f aca="false">IF(B80&gt;0,"",IF(C80=0,CONCATENATE("[",CONCATENATE("Al",IF(D80&gt;1,VALUE(D80),""),IF(E80=0,"",CONCATENATE(" O",IF(E80&gt;1,VALUE(E80),""))),IF(F80=0,"",CONCATENATE("(OH)",IF(F80&gt;1,VALUE(F80),""))),IF(G80=0,"",CONCATENATE("(OH2)",IF(G80&gt;1,VALUE(G80),"")))),"]",IF(J80&gt;1,(CONCATENATE(VALUE(J80),"+")),"+")),CONCATENATE("[",S80,IF(P80&gt;1,VALUE(P80),""),IF((D80*3)&gt;((E80*2)+F80),"+","")," ]",VALUE(4)," ",T80,IF(H80&gt;0,VALUE(H80+1),""),"-"," ")))</f>
        <v>[Al5 O2(OH2)20]11+</v>
      </c>
      <c r="P80" s="5" t="str">
        <f aca="false">IF(C80&lt;1,"",(IF((3*D80)-(2*E80)-F80&gt;0, (3*D80)-(2*E80)-F80, 0)))</f>
        <v/>
      </c>
      <c r="Q80" s="5" t="str">
        <f aca="false">IF(C80&lt;1,"",(27*D80)+(16*(E80+F80+G80))+(F80+(G80*2)))</f>
        <v/>
      </c>
      <c r="R80" s="5" t="str">
        <f aca="false">IF(C80&lt;1,"",27+(16*(H80+(4-H80)))+(4-H80))</f>
        <v/>
      </c>
      <c r="S80" s="5" t="str">
        <f aca="false">CONCATENATE("[",CONCATENATE("Al",IF(D80&gt;1,VALUE(D80),""),IF(E80=0,"",CONCATENATE(" O",IF(E80&gt;1,VALUE(E80),""))),IF(F80=0,"",CONCATENATE("(OH)",IF(F80&gt;1,VALUE(F80),""))),IF(G80=0,"",CONCATENATE("(OH2)",IF(G80&gt;1,VALUE(G80),"")))),"]")</f>
        <v>[Al5 O2(OH2)20]</v>
      </c>
      <c r="T80" s="5" t="str">
        <f aca="false">CONCATENATE("[",CONCATENATE("Al",IF(H80=0,"",CONCATENATE("O",IF(H80&gt;1,VALUE(H80),""))),CONCATENATE(IF((4-H80)&gt;0,"(OH)",""),IF((4-H80)&gt;1,VALUE(4-H80),""))),"]")</f>
        <v>[Al(OH)4]</v>
      </c>
      <c r="U80" s="5" t="str">
        <f aca="false">IF(B80&gt;0,IF(M80="","",CONCATENATE("[",IF(M80="","",CONCATENATE("Al",IF(D80&gt;1,VALUE(D80),""),IF(E80=0,"",CONCATENATE(" O",IF(E80&gt;1,VALUE(E80),""))),IF(F80=0,"",CONCATENATE("(OH)",IF(F80&gt;1,VALUE(F80),""))),IF(G80=0,"",CONCATENATE("(OH2)",IF(G80&gt;1,VALUE(G80),""))))),"]",IF(M80="","",IF(J80&gt;1,(CONCATENATE(VALUE(J80),"+")),"+")))),"")</f>
        <v/>
      </c>
    </row>
    <row r="81" s="4" customFormat="true" ht="14.05" hidden="false" customHeight="false" outlineLevel="0" collapsed="false">
      <c r="A81" s="5" t="n">
        <v>6</v>
      </c>
      <c r="B81" s="5" t="n">
        <v>0</v>
      </c>
      <c r="C81" s="5" t="n">
        <v>0</v>
      </c>
      <c r="D81" s="5" t="n">
        <v>6</v>
      </c>
      <c r="E81" s="3" t="n">
        <v>0</v>
      </c>
      <c r="F81" s="5" t="n">
        <v>5</v>
      </c>
      <c r="G81" s="5" t="n">
        <v>21</v>
      </c>
      <c r="H81" s="5" t="n">
        <v>0</v>
      </c>
      <c r="I81" s="5" t="n">
        <v>625</v>
      </c>
      <c r="J81" s="5" t="n">
        <v>13</v>
      </c>
      <c r="K81" s="6" t="n">
        <v>48.0769230769231</v>
      </c>
      <c r="L81" s="7" t="n">
        <v>48.0769230769231</v>
      </c>
      <c r="M81" s="5" t="str">
        <f aca="false">IF(K81="no cation","",IF(L81="","non-candidate",""))</f>
        <v/>
      </c>
      <c r="N81" s="5" t="str">
        <f aca="false">IF(M81="","",IF(B81&gt;0,U81,CONCATENATE("[",IF(M81="","",CONCATENATE("Al",IF(C81+(D81*(1+(C81*3)))&gt;1,VALUE(C81+(D81*(1+(C81*3)))),""),CONCATENATE(IF((E81*(1+(C81*3)))+(C81*H81)&gt;0," O",""),IF((E81*(1+(C81*3)))+(C81*H81)&gt;1,VALUE((E81*(1+(C81*3)))+(C81*H81)),"")),IF(F81=0,"",CONCATENATE("(OH)",IF((F81*(1+(C81*3)))+(C81*(4-H81))&gt;1,VALUE((F81*(1+(C81*3)))+(C81*(4-H81))),""))),IF(G81=0,"",CONCATENATE("(OH2)",IF(G81&gt;1,VALUE(G81),""))))),"]",IF(M81="","",IF(J81&gt;1,(CONCATENATE(VALUE(J81),"+")),"+")))))</f>
        <v/>
      </c>
      <c r="O81" s="5" t="str">
        <f aca="false">IF(B81&gt;0,"",IF(C81=0,CONCATENATE("[",CONCATENATE("Al",IF(D81&gt;1,VALUE(D81),""),IF(E81=0,"",CONCATENATE(" O",IF(E81&gt;1,VALUE(E81),""))),IF(F81=0,"",CONCATENATE("(OH)",IF(F81&gt;1,VALUE(F81),""))),IF(G81=0,"",CONCATENATE("(OH2)",IF(G81&gt;1,VALUE(G81),"")))),"]",IF(J81&gt;1,(CONCATENATE(VALUE(J81),"+")),"+")),CONCATENATE("[",S81,IF(P81&gt;1,VALUE(P81),""),IF((D81*3)&gt;((E81*2)+F81),"+","")," ]",VALUE(4)," ",T81,IF(H81&gt;0,VALUE(H81+1),""),"-"," ")))</f>
        <v>[Al6(OH)5(OH2)21]13+</v>
      </c>
      <c r="P81" s="5" t="str">
        <f aca="false">IF(C81&lt;1,"",(IF((3*D81)-(2*E81)-F81&gt;0, (3*D81)-(2*E81)-F81, 0)))</f>
        <v/>
      </c>
      <c r="Q81" s="5" t="str">
        <f aca="false">IF(C81&lt;1,"",(27*D81)+(16*(E81+F81+G81))+(F81+(G81*2)))</f>
        <v/>
      </c>
      <c r="R81" s="5" t="str">
        <f aca="false">IF(C81&lt;1,"",27+(16*(H81+(4-H81)))+(4-H81))</f>
        <v/>
      </c>
      <c r="S81" s="5" t="str">
        <f aca="false">CONCATENATE("[",CONCATENATE("Al",IF(D81&gt;1,VALUE(D81),""),IF(E81=0,"",CONCATENATE(" O",IF(E81&gt;1,VALUE(E81),""))),IF(F81=0,"",CONCATENATE("(OH)",IF(F81&gt;1,VALUE(F81),""))),IF(G81=0,"",CONCATENATE("(OH2)",IF(G81&gt;1,VALUE(G81),"")))),"]")</f>
        <v>[Al6(OH)5(OH2)21]</v>
      </c>
      <c r="T81" s="5" t="str">
        <f aca="false">CONCATENATE("[",CONCATENATE("Al",IF(H81=0,"",CONCATENATE("O",IF(H81&gt;1,VALUE(H81),""))),CONCATENATE(IF((4-H81)&gt;0,"(OH)",""),IF((4-H81)&gt;1,VALUE(4-H81),""))),"]")</f>
        <v>[Al(OH)4]</v>
      </c>
      <c r="U81" s="5" t="str">
        <f aca="false">IF(B81&gt;0,IF(M81="","",CONCATENATE("[",IF(M81="","",CONCATENATE("Al",IF(D81&gt;1,VALUE(D81),""),IF(E81=0,"",CONCATENATE(" O",IF(E81&gt;1,VALUE(E81),""))),IF(F81=0,"",CONCATENATE("(OH)",IF(F81&gt;1,VALUE(F81),""))),IF(G81=0,"",CONCATENATE("(OH2)",IF(G81&gt;1,VALUE(G81),""))))),"]",IF(M81="","",IF(J81&gt;1,(CONCATENATE(VALUE(J81),"+")),"+")))),"")</f>
        <v/>
      </c>
    </row>
    <row r="82" s="4" customFormat="true" ht="14.05" hidden="false" customHeight="false" outlineLevel="0" collapsed="false">
      <c r="A82" s="5" t="n">
        <v>6</v>
      </c>
      <c r="B82" s="5" t="n">
        <v>0</v>
      </c>
      <c r="C82" s="5" t="n">
        <v>0</v>
      </c>
      <c r="D82" s="5" t="n">
        <v>6</v>
      </c>
      <c r="E82" s="5" t="n">
        <v>2</v>
      </c>
      <c r="F82" s="5" t="n">
        <v>1</v>
      </c>
      <c r="G82" s="5" t="n">
        <v>23</v>
      </c>
      <c r="H82" s="5" t="n">
        <v>0</v>
      </c>
      <c r="I82" s="5" t="n">
        <v>625</v>
      </c>
      <c r="J82" s="5" t="n">
        <v>13</v>
      </c>
      <c r="K82" s="6" t="n">
        <v>48.0769230769231</v>
      </c>
      <c r="L82" s="7" t="n">
        <v>48.0769230769231</v>
      </c>
      <c r="M82" s="5" t="str">
        <f aca="false">IF(K82="no cation","",IF(L82="","non-candidate",""))</f>
        <v/>
      </c>
      <c r="N82" s="5" t="str">
        <f aca="false">IF(M82="","",IF(B82&gt;0,U82,CONCATENATE("[",IF(M82="","",CONCATENATE("Al",IF(C82+(D82*(1+(C82*3)))&gt;1,VALUE(C82+(D82*(1+(C82*3)))),""),CONCATENATE(IF((E82*(1+(C82*3)))+(C82*H82)&gt;0," O",""),IF((E82*(1+(C82*3)))+(C82*H82)&gt;1,VALUE((E82*(1+(C82*3)))+(C82*H82)),"")),IF(F82=0,"",CONCATENATE("(OH)",IF((F82*(1+(C82*3)))+(C82*(4-H82))&gt;1,VALUE((F82*(1+(C82*3)))+(C82*(4-H82))),""))),IF(G82=0,"",CONCATENATE("(OH2)",IF(G82&gt;1,VALUE(G82),""))))),"]",IF(M82="","",IF(J82&gt;1,(CONCATENATE(VALUE(J82),"+")),"+")))))</f>
        <v/>
      </c>
      <c r="O82" s="5" t="str">
        <f aca="false">IF(B82&gt;0,"",IF(C82=0,CONCATENATE("[",CONCATENATE("Al",IF(D82&gt;1,VALUE(D82),""),IF(E82=0,"",CONCATENATE(" O",IF(E82&gt;1,VALUE(E82),""))),IF(F82=0,"",CONCATENATE("(OH)",IF(F82&gt;1,VALUE(F82),""))),IF(G82=0,"",CONCATENATE("(OH2)",IF(G82&gt;1,VALUE(G82),"")))),"]",IF(J82&gt;1,(CONCATENATE(VALUE(J82),"+")),"+")),CONCATENATE("[",S82,IF(P82&gt;1,VALUE(P82),""),IF((D82*3)&gt;((E82*2)+F82),"+","")," ]",VALUE(4)," ",T82,IF(H82&gt;0,VALUE(H82+1),""),"-"," ")))</f>
        <v>[Al6 O2(OH)(OH2)23]13+</v>
      </c>
      <c r="P82" s="5" t="str">
        <f aca="false">IF(C82&lt;1,"",(IF((3*D82)-(2*E82)-F82&gt;0, (3*D82)-(2*E82)-F82, 0)))</f>
        <v/>
      </c>
      <c r="Q82" s="5" t="str">
        <f aca="false">IF(C82&lt;1,"",(27*D82)+(16*(E82+F82+G82))+(F82+(G82*2)))</f>
        <v/>
      </c>
      <c r="R82" s="5" t="str">
        <f aca="false">IF(C82&lt;1,"",27+(16*(H82+(4-H82)))+(4-H82))</f>
        <v/>
      </c>
      <c r="S82" s="5" t="str">
        <f aca="false">CONCATENATE("[",CONCATENATE("Al",IF(D82&gt;1,VALUE(D82),""),IF(E82=0,"",CONCATENATE(" O",IF(E82&gt;1,VALUE(E82),""))),IF(F82=0,"",CONCATENATE("(OH)",IF(F82&gt;1,VALUE(F82),""))),IF(G82=0,"",CONCATENATE("(OH2)",IF(G82&gt;1,VALUE(G82),"")))),"]")</f>
        <v>[Al6 O2(OH)(OH2)23]</v>
      </c>
      <c r="T82" s="5" t="str">
        <f aca="false">CONCATENATE("[",CONCATENATE("Al",IF(H82=0,"",CONCATENATE("O",IF(H82&gt;1,VALUE(H82),""))),CONCATENATE(IF((4-H82)&gt;0,"(OH)",""),IF((4-H82)&gt;1,VALUE(4-H82),""))),"]")</f>
        <v>[Al(OH)4]</v>
      </c>
      <c r="U82" s="5" t="str">
        <f aca="false">IF(B82&gt;0,IF(M82="","",CONCATENATE("[",IF(M82="","",CONCATENATE("Al",IF(D82&gt;1,VALUE(D82),""),IF(E82=0,"",CONCATENATE(" O",IF(E82&gt;1,VALUE(E82),""))),IF(F82=0,"",CONCATENATE("(OH)",IF(F82&gt;1,VALUE(F82),""))),IF(G82=0,"",CONCATENATE("(OH2)",IF(G82&gt;1,VALUE(G82),""))))),"]",IF(M82="","",IF(J82&gt;1,(CONCATENATE(VALUE(J82),"+")),"+")))),"")</f>
        <v/>
      </c>
    </row>
    <row r="83" s="4" customFormat="true" ht="14.05" hidden="false" customHeight="false" outlineLevel="0" collapsed="false">
      <c r="A83" s="5" t="n">
        <v>4</v>
      </c>
      <c r="B83" s="5" t="n">
        <v>0</v>
      </c>
      <c r="C83" s="5" t="n">
        <v>0</v>
      </c>
      <c r="D83" s="5" t="n">
        <v>1</v>
      </c>
      <c r="E83" s="5" t="n">
        <v>0</v>
      </c>
      <c r="F83" s="5" t="n">
        <v>1</v>
      </c>
      <c r="G83" s="5" t="n">
        <v>3</v>
      </c>
      <c r="H83" s="5" t="n">
        <v>0</v>
      </c>
      <c r="I83" s="5" t="n">
        <v>98</v>
      </c>
      <c r="J83" s="5" t="n">
        <v>2</v>
      </c>
      <c r="K83" s="6" t="n">
        <v>49</v>
      </c>
      <c r="L83" s="7" t="n">
        <v>49</v>
      </c>
      <c r="M83" s="5" t="str">
        <f aca="false">IF(K83="no cation","",IF(L83="","non-candidate",""))</f>
        <v/>
      </c>
      <c r="N83" s="5" t="str">
        <f aca="false">IF(M83="","",IF(B83&gt;0,U83,CONCATENATE("[",IF(M83="","",CONCATENATE("Al",IF(C83+(D83*(1+(C83*3)))&gt;1,VALUE(C83+(D83*(1+(C83*3)))),""),CONCATENATE(IF((E83*(1+(C83*3)))+(C83*H83)&gt;0," O",""),IF((E83*(1+(C83*3)))+(C83*H83)&gt;1,VALUE((E83*(1+(C83*3)))+(C83*H83)),"")),IF(F83=0,"",CONCATENATE("(OH)",IF((F83*(1+(C83*3)))+(C83*(4-H83))&gt;1,VALUE((F83*(1+(C83*3)))+(C83*(4-H83))),""))),IF(G83=0,"",CONCATENATE("(OH2)",IF(G83&gt;1,VALUE(G83),""))))),"]",IF(M83="","",IF(J83&gt;1,(CONCATENATE(VALUE(J83),"+")),"+")))))</f>
        <v/>
      </c>
      <c r="O83" s="5" t="str">
        <f aca="false">IF(B83&gt;0,"",IF(C83=0,CONCATENATE("[",CONCATENATE("Al",IF(D83&gt;1,VALUE(D83),""),IF(E83=0,"",CONCATENATE(" O",IF(E83&gt;1,VALUE(E83),""))),IF(F83=0,"",CONCATENATE("(OH)",IF(F83&gt;1,VALUE(F83),""))),IF(G83=0,"",CONCATENATE("(OH2)",IF(G83&gt;1,VALUE(G83),"")))),"]",IF(J83&gt;1,(CONCATENATE(VALUE(J83),"+")),"+")),CONCATENATE("[",S83,IF(P83&gt;1,VALUE(P83),""),IF((D83*3)&gt;((E83*2)+F83),"+","")," ]",VALUE(4)," ",T83,IF(H83&gt;0,VALUE(H83+1),""),"-"," ")))</f>
        <v>[Al(OH)(OH2)3]2+</v>
      </c>
      <c r="P83" s="5" t="str">
        <f aca="false">IF(C83&lt;1,"",(IF((3*D83)-(2*E83)-F83&gt;0, (3*D83)-(2*E83)-F83, 0)))</f>
        <v/>
      </c>
      <c r="Q83" s="5" t="str">
        <f aca="false">IF(C83&lt;1,"",(27*D83)+(16*(E83+F83+G83))+(F83+(G83*2)))</f>
        <v/>
      </c>
      <c r="R83" s="5" t="str">
        <f aca="false">IF(C83&lt;1,"",27+(16*(H83+(4-H83)))+(4-H83))</f>
        <v/>
      </c>
      <c r="S83" s="5" t="str">
        <f aca="false">CONCATENATE("[",CONCATENATE("Al",IF(D83&gt;1,VALUE(D83),""),IF(E83=0,"",CONCATENATE(" O",IF(E83&gt;1,VALUE(E83),""))),IF(F83=0,"",CONCATENATE("(OH)",IF(F83&gt;1,VALUE(F83),""))),IF(G83=0,"",CONCATENATE("(OH2)",IF(G83&gt;1,VALUE(G83),"")))),"]")</f>
        <v>[Al(OH)(OH2)3]</v>
      </c>
      <c r="T83" s="5" t="str">
        <f aca="false">CONCATENATE("[",CONCATENATE("Al",IF(H83=0,"",CONCATENATE("O",IF(H83&gt;1,VALUE(H83),""))),CONCATENATE(IF((4-H83)&gt;0,"(OH)",""),IF((4-H83)&gt;1,VALUE(4-H83),""))),"]")</f>
        <v>[Al(OH)4]</v>
      </c>
      <c r="U83" s="5" t="str">
        <f aca="false">IF(B83&gt;0,IF(M83="","",CONCATENATE("[",IF(M83="","",CONCATENATE("Al",IF(D83&gt;1,VALUE(D83),""),IF(E83=0,"",CONCATENATE(" O",IF(E83&gt;1,VALUE(E83),""))),IF(F83=0,"",CONCATENATE("(OH)",IF(F83&gt;1,VALUE(F83),""))),IF(G83=0,"",CONCATENATE("(OH2)",IF(G83&gt;1,VALUE(G83),""))))),"]",IF(M83="","",IF(J83&gt;1,(CONCATENATE(VALUE(J83),"+")),"+")))),"")</f>
        <v/>
      </c>
    </row>
    <row r="84" s="4" customFormat="true" ht="14.05" hidden="false" customHeight="false" outlineLevel="0" collapsed="false">
      <c r="A84" s="3" t="n">
        <v>4</v>
      </c>
      <c r="B84" s="3" t="n">
        <v>0</v>
      </c>
      <c r="C84" s="3" t="n">
        <v>0</v>
      </c>
      <c r="D84" s="3" t="n">
        <v>5</v>
      </c>
      <c r="E84" s="3" t="n">
        <v>0</v>
      </c>
      <c r="F84" s="5" t="n">
        <v>8</v>
      </c>
      <c r="G84" s="5" t="n">
        <v>4</v>
      </c>
      <c r="H84" s="3" t="n">
        <v>0</v>
      </c>
      <c r="I84" s="5" t="n">
        <v>343</v>
      </c>
      <c r="J84" s="5" t="n">
        <v>7</v>
      </c>
      <c r="K84" s="6" t="n">
        <v>49</v>
      </c>
      <c r="L84" s="7" t="n">
        <v>49</v>
      </c>
      <c r="M84" s="5" t="str">
        <f aca="false">IF(K84="no cation","",IF(L84="","non-candidate",""))</f>
        <v/>
      </c>
      <c r="N84" s="5" t="str">
        <f aca="false">IF(M84="","",IF(B84&gt;0,U84,CONCATENATE("[",IF(M84="","",CONCATENATE("Al",IF(C84+(D84*(1+(C84*3)))&gt;1,VALUE(C84+(D84*(1+(C84*3)))),""),CONCATENATE(IF((E84*(1+(C84*3)))+(C84*H84)&gt;0," O",""),IF((E84*(1+(C84*3)))+(C84*H84)&gt;1,VALUE((E84*(1+(C84*3)))+(C84*H84)),"")),IF(F84=0,"",CONCATENATE("(OH)",IF((F84*(1+(C84*3)))+(C84*(4-H84))&gt;1,VALUE((F84*(1+(C84*3)))+(C84*(4-H84))),""))),IF(G84=0,"",CONCATENATE("(OH2)",IF(G84&gt;1,VALUE(G84),""))))),"]",IF(M84="","",IF(J84&gt;1,(CONCATENATE(VALUE(J84),"+")),"+")))))</f>
        <v/>
      </c>
      <c r="O84" s="5" t="str">
        <f aca="false">IF(B84&gt;0,"",IF(C84=0,CONCATENATE("[",CONCATENATE("Al",IF(D84&gt;1,VALUE(D84),""),IF(E84=0,"",CONCATENATE(" O",IF(E84&gt;1,VALUE(E84),""))),IF(F84=0,"",CONCATENATE("(OH)",IF(F84&gt;1,VALUE(F84),""))),IF(G84=0,"",CONCATENATE("(OH2)",IF(G84&gt;1,VALUE(G84),"")))),"]",IF(J84&gt;1,(CONCATENATE(VALUE(J84),"+")),"+")),CONCATENATE("[",S84,IF(P84&gt;1,VALUE(P84),""),IF((D84*3)&gt;((E84*2)+F84),"+","")," ]",VALUE(4)," ",T84,IF(H84&gt;0,VALUE(H84+1),""),"-"," ")))</f>
        <v>[Al5(OH)8(OH2)4]7+</v>
      </c>
      <c r="P84" s="5" t="str">
        <f aca="false">IF(C84&lt;1,"",(IF((3*D84)-(2*E84)-F84&gt;0, (3*D84)-(2*E84)-F84, 0)))</f>
        <v/>
      </c>
      <c r="Q84" s="5" t="str">
        <f aca="false">IF(C84&lt;1,"",(27*D84)+(16*(E84+F84+G84))+(F84+(G84*2)))</f>
        <v/>
      </c>
      <c r="R84" s="5" t="str">
        <f aca="false">IF(C84&lt;1,"",27+(16*(H84+(4-H84)))+(4-H84))</f>
        <v/>
      </c>
      <c r="S84" s="5" t="str">
        <f aca="false">CONCATENATE("[",CONCATENATE("Al",IF(D84&gt;1,VALUE(D84),""),IF(E84=0,"",CONCATENATE(" O",IF(E84&gt;1,VALUE(E84),""))),IF(F84=0,"",CONCATENATE("(OH)",IF(F84&gt;1,VALUE(F84),""))),IF(G84=0,"",CONCATENATE("(OH2)",IF(G84&gt;1,VALUE(G84),"")))),"]")</f>
        <v>[Al5(OH)8(OH2)4]</v>
      </c>
      <c r="T84" s="5" t="str">
        <f aca="false">CONCATENATE("[",CONCATENATE("Al",IF(H84=0,"",CONCATENATE("O",IF(H84&gt;1,VALUE(H84),""))),CONCATENATE(IF((4-H84)&gt;0,"(OH)",""),IF((4-H84)&gt;1,VALUE(4-H84),""))),"]")</f>
        <v>[Al(OH)4]</v>
      </c>
      <c r="U84" s="5" t="str">
        <f aca="false">IF(B84&gt;0,IF(M84="","",CONCATENATE("[",IF(M84="","",CONCATENATE("Al",IF(D84&gt;1,VALUE(D84),""),IF(E84=0,"",CONCATENATE(" O",IF(E84&gt;1,VALUE(E84),""))),IF(F84=0,"",CONCATENATE("(OH)",IF(F84&gt;1,VALUE(F84),""))),IF(G84=0,"",CONCATENATE("(OH2)",IF(G84&gt;1,VALUE(G84),""))))),"]",IF(M84="","",IF(J84&gt;1,(CONCATENATE(VALUE(J84),"+")),"+")))),"")</f>
        <v/>
      </c>
    </row>
    <row r="85" s="4" customFormat="true" ht="14.05" hidden="false" customHeight="false" outlineLevel="0" collapsed="false">
      <c r="A85" s="5" t="n">
        <v>4</v>
      </c>
      <c r="B85" s="5" t="n">
        <v>0</v>
      </c>
      <c r="C85" s="5" t="n">
        <v>0</v>
      </c>
      <c r="D85" s="5" t="n">
        <v>5</v>
      </c>
      <c r="E85" s="5" t="n">
        <v>2</v>
      </c>
      <c r="F85" s="5" t="n">
        <v>4</v>
      </c>
      <c r="G85" s="5" t="n">
        <v>6</v>
      </c>
      <c r="H85" s="5" t="n">
        <v>0</v>
      </c>
      <c r="I85" s="5" t="n">
        <v>343</v>
      </c>
      <c r="J85" s="5" t="n">
        <v>7</v>
      </c>
      <c r="K85" s="6" t="n">
        <v>49</v>
      </c>
      <c r="L85" s="7" t="n">
        <v>49</v>
      </c>
      <c r="M85" s="5" t="str">
        <f aca="false">IF(K85="no cation","",IF(L85="","non-candidate",""))</f>
        <v/>
      </c>
      <c r="N85" s="5" t="str">
        <f aca="false">IF(M85="","",IF(B85&gt;0,U85,CONCATENATE("[",IF(M85="","",CONCATENATE("Al",IF(C85+(D85*(1+(C85*3)))&gt;1,VALUE(C85+(D85*(1+(C85*3)))),""),CONCATENATE(IF((E85*(1+(C85*3)))+(C85*H85)&gt;0," O",""),IF((E85*(1+(C85*3)))+(C85*H85)&gt;1,VALUE((E85*(1+(C85*3)))+(C85*H85)),"")),IF(F85=0,"",CONCATENATE("(OH)",IF((F85*(1+(C85*3)))+(C85*(4-H85))&gt;1,VALUE((F85*(1+(C85*3)))+(C85*(4-H85))),""))),IF(G85=0,"",CONCATENATE("(OH2)",IF(G85&gt;1,VALUE(G85),""))))),"]",IF(M85="","",IF(J85&gt;1,(CONCATENATE(VALUE(J85),"+")),"+")))))</f>
        <v/>
      </c>
      <c r="O85" s="5" t="str">
        <f aca="false">IF(B85&gt;0,"",IF(C85=0,CONCATENATE("[",CONCATENATE("Al",IF(D85&gt;1,VALUE(D85),""),IF(E85=0,"",CONCATENATE(" O",IF(E85&gt;1,VALUE(E85),""))),IF(F85=0,"",CONCATENATE("(OH)",IF(F85&gt;1,VALUE(F85),""))),IF(G85=0,"",CONCATENATE("(OH2)",IF(G85&gt;1,VALUE(G85),"")))),"]",IF(J85&gt;1,(CONCATENATE(VALUE(J85),"+")),"+")),CONCATENATE("[",S85,IF(P85&gt;1,VALUE(P85),""),IF((D85*3)&gt;((E85*2)+F85),"+","")," ]",VALUE(4)," ",T85,IF(H85&gt;0,VALUE(H85+1),""),"-"," ")))</f>
        <v>[Al5 O2(OH)4(OH2)6]7+</v>
      </c>
      <c r="P85" s="5" t="str">
        <f aca="false">IF(C85&lt;1,"",(IF((3*D85)-(2*E85)-F85&gt;0, (3*D85)-(2*E85)-F85, 0)))</f>
        <v/>
      </c>
      <c r="Q85" s="5" t="str">
        <f aca="false">IF(C85&lt;1,"",(27*D85)+(16*(E85+F85+G85))+(F85+(G85*2)))</f>
        <v/>
      </c>
      <c r="R85" s="5" t="str">
        <f aca="false">IF(C85&lt;1,"",27+(16*(H85+(4-H85)))+(4-H85))</f>
        <v/>
      </c>
      <c r="S85" s="5" t="str">
        <f aca="false">CONCATENATE("[",CONCATENATE("Al",IF(D85&gt;1,VALUE(D85),""),IF(E85=0,"",CONCATENATE(" O",IF(E85&gt;1,VALUE(E85),""))),IF(F85=0,"",CONCATENATE("(OH)",IF(F85&gt;1,VALUE(F85),""))),IF(G85=0,"",CONCATENATE("(OH2)",IF(G85&gt;1,VALUE(G85),"")))),"]")</f>
        <v>[Al5 O2(OH)4(OH2)6]</v>
      </c>
      <c r="T85" s="5" t="str">
        <f aca="false">CONCATENATE("[",CONCATENATE("Al",IF(H85=0,"",CONCATENATE("O",IF(H85&gt;1,VALUE(H85),""))),CONCATENATE(IF((4-H85)&gt;0,"(OH)",""),IF((4-H85)&gt;1,VALUE(4-H85),""))),"]")</f>
        <v>[Al(OH)4]</v>
      </c>
      <c r="U85" s="5" t="str">
        <f aca="false">IF(B85&gt;0,IF(M85="","",CONCATENATE("[",IF(M85="","",CONCATENATE("Al",IF(D85&gt;1,VALUE(D85),""),IF(E85=0,"",CONCATENATE(" O",IF(E85&gt;1,VALUE(E85),""))),IF(F85=0,"",CONCATENATE("(OH)",IF(F85&gt;1,VALUE(F85),""))),IF(G85=0,"",CONCATENATE("(OH2)",IF(G85&gt;1,VALUE(G85),""))))),"]",IF(M85="","",IF(J85&gt;1,(CONCATENATE(VALUE(J85),"+")),"+")))),"")</f>
        <v/>
      </c>
    </row>
    <row r="86" s="4" customFormat="true" ht="14.05" hidden="false" customHeight="false" outlineLevel="0" collapsed="false">
      <c r="A86" s="5" t="n">
        <v>4</v>
      </c>
      <c r="B86" s="5" t="n">
        <v>0</v>
      </c>
      <c r="C86" s="5" t="n">
        <v>0</v>
      </c>
      <c r="D86" s="5" t="n">
        <v>5</v>
      </c>
      <c r="E86" s="5" t="n">
        <v>4</v>
      </c>
      <c r="F86" s="5" t="n">
        <v>0</v>
      </c>
      <c r="G86" s="5" t="n">
        <v>8</v>
      </c>
      <c r="H86" s="5" t="n">
        <v>0</v>
      </c>
      <c r="I86" s="5" t="n">
        <v>343</v>
      </c>
      <c r="J86" s="5" t="n">
        <v>7</v>
      </c>
      <c r="K86" s="6" t="n">
        <v>49</v>
      </c>
      <c r="L86" s="7" t="n">
        <v>49</v>
      </c>
      <c r="M86" s="5" t="str">
        <f aca="false">IF(K86="no cation","",IF(L86="","non-candidate",""))</f>
        <v/>
      </c>
      <c r="N86" s="5" t="str">
        <f aca="false">IF(M86="","",IF(B86&gt;0,U86,CONCATENATE("[",IF(M86="","",CONCATENATE("Al",IF(C86+(D86*(1+(C86*3)))&gt;1,VALUE(C86+(D86*(1+(C86*3)))),""),CONCATENATE(IF((E86*(1+(C86*3)))+(C86*H86)&gt;0," O",""),IF((E86*(1+(C86*3)))+(C86*H86)&gt;1,VALUE((E86*(1+(C86*3)))+(C86*H86)),"")),IF(F86=0,"",CONCATENATE("(OH)",IF((F86*(1+(C86*3)))+(C86*(4-H86))&gt;1,VALUE((F86*(1+(C86*3)))+(C86*(4-H86))),""))),IF(G86=0,"",CONCATENATE("(OH2)",IF(G86&gt;1,VALUE(G86),""))))),"]",IF(M86="","",IF(J86&gt;1,(CONCATENATE(VALUE(J86),"+")),"+")))))</f>
        <v/>
      </c>
      <c r="O86" s="5" t="str">
        <f aca="false">IF(B86&gt;0,"",IF(C86=0,CONCATENATE("[",CONCATENATE("Al",IF(D86&gt;1,VALUE(D86),""),IF(E86=0,"",CONCATENATE(" O",IF(E86&gt;1,VALUE(E86),""))),IF(F86=0,"",CONCATENATE("(OH)",IF(F86&gt;1,VALUE(F86),""))),IF(G86=0,"",CONCATENATE("(OH2)",IF(G86&gt;1,VALUE(G86),"")))),"]",IF(J86&gt;1,(CONCATENATE(VALUE(J86),"+")),"+")),CONCATENATE("[",S86,IF(P86&gt;1,VALUE(P86),""),IF((D86*3)&gt;((E86*2)+F86),"+","")," ]",VALUE(4)," ",T86,IF(H86&gt;0,VALUE(H86+1),""),"-"," ")))</f>
        <v>[Al5 O4(OH2)8]7+</v>
      </c>
      <c r="P86" s="5" t="str">
        <f aca="false">IF(C86&lt;1,"",(IF((3*D86)-(2*E86)-F86&gt;0, (3*D86)-(2*E86)-F86, 0)))</f>
        <v/>
      </c>
      <c r="Q86" s="5" t="str">
        <f aca="false">IF(C86&lt;1,"",(27*D86)+(16*(E86+F86+G86))+(F86+(G86*2)))</f>
        <v/>
      </c>
      <c r="R86" s="5" t="str">
        <f aca="false">IF(C86&lt;1,"",27+(16*(H86+(4-H86)))+(4-H86))</f>
        <v/>
      </c>
      <c r="S86" s="5" t="str">
        <f aca="false">CONCATENATE("[",CONCATENATE("Al",IF(D86&gt;1,VALUE(D86),""),IF(E86=0,"",CONCATENATE(" O",IF(E86&gt;1,VALUE(E86),""))),IF(F86=0,"",CONCATENATE("(OH)",IF(F86&gt;1,VALUE(F86),""))),IF(G86=0,"",CONCATENATE("(OH2)",IF(G86&gt;1,VALUE(G86),"")))),"]")</f>
        <v>[Al5 O4(OH2)8]</v>
      </c>
      <c r="T86" s="5" t="str">
        <f aca="false">CONCATENATE("[",CONCATENATE("Al",IF(H86=0,"",CONCATENATE("O",IF(H86&gt;1,VALUE(H86),""))),CONCATENATE(IF((4-H86)&gt;0,"(OH)",""),IF((4-H86)&gt;1,VALUE(4-H86),""))),"]")</f>
        <v>[Al(OH)4]</v>
      </c>
      <c r="U86" s="5" t="str">
        <f aca="false">IF(B86&gt;0,IF(M86="","",CONCATENATE("[",IF(M86="","",CONCATENATE("Al",IF(D86&gt;1,VALUE(D86),""),IF(E86=0,"",CONCATENATE(" O",IF(E86&gt;1,VALUE(E86),""))),IF(F86=0,"",CONCATENATE("(OH)",IF(F86&gt;1,VALUE(F86),""))),IF(G86=0,"",CONCATENATE("(OH2)",IF(G86&gt;1,VALUE(G86),""))))),"]",IF(M86="","",IF(J86&gt;1,(CONCATENATE(VALUE(J86),"+")),"+")))),"")</f>
        <v/>
      </c>
    </row>
    <row r="87" s="4" customFormat="true" ht="14.05" hidden="false" customHeight="false" outlineLevel="0" collapsed="false">
      <c r="A87" s="5" t="n">
        <v>6</v>
      </c>
      <c r="B87" s="5" t="n">
        <v>1</v>
      </c>
      <c r="C87" s="5" t="n">
        <v>0</v>
      </c>
      <c r="D87" s="5" t="n">
        <v>6</v>
      </c>
      <c r="E87" s="5" t="n">
        <v>0</v>
      </c>
      <c r="F87" s="5" t="n">
        <v>6</v>
      </c>
      <c r="G87" s="5" t="n">
        <v>18</v>
      </c>
      <c r="H87" s="5" t="n">
        <v>0</v>
      </c>
      <c r="I87" s="5" t="n">
        <v>588</v>
      </c>
      <c r="J87" s="5" t="n">
        <v>12</v>
      </c>
      <c r="K87" s="6" t="n">
        <v>49</v>
      </c>
      <c r="L87" s="7" t="n">
        <v>49</v>
      </c>
      <c r="M87" s="5" t="str">
        <f aca="false">IF(K87="no cation","",IF(L87="","non-candidate",""))</f>
        <v/>
      </c>
      <c r="N87" s="5" t="str">
        <f aca="false">IF(M87="","",IF(B87&gt;0,U87,CONCATENATE("[",IF(M87="","",CONCATENATE("Al",IF(C87+(D87*(1+(C87*3)))&gt;1,VALUE(C87+(D87*(1+(C87*3)))),""),CONCATENATE(IF((E87*(1+(C87*3)))+(C87*H87)&gt;0," O",""),IF((E87*(1+(C87*3)))+(C87*H87)&gt;1,VALUE((E87*(1+(C87*3)))+(C87*H87)),"")),IF(F87=0,"",CONCATENATE("(OH)",IF((F87*(1+(C87*3)))+(C87*(4-H87))&gt;1,VALUE((F87*(1+(C87*3)))+(C87*(4-H87))),""))),IF(G87=0,"",CONCATENATE("(OH2)",IF(G87&gt;1,VALUE(G87),""))))),"]",IF(M87="","",IF(J87&gt;1,(CONCATENATE(VALUE(J87),"+")),"+")))))</f>
        <v/>
      </c>
      <c r="O87" s="5" t="str">
        <f aca="false">IF(B87&gt;0,"",IF(C87=0,CONCATENATE("[",CONCATENATE("Al",IF(D87&gt;1,VALUE(D87),""),IF(E87=0,"",CONCATENATE(" O",IF(E87&gt;1,VALUE(E87),""))),IF(F87=0,"",CONCATENATE("(OH)",IF(F87&gt;1,VALUE(F87),""))),IF(G87=0,"",CONCATENATE("(OH2)",IF(G87&gt;1,VALUE(G87),"")))),"]",IF(J87&gt;1,(CONCATENATE(VALUE(J87),"+")),"+")),CONCATENATE("[",S87,IF(P87&gt;1,VALUE(P87),""),IF((D87*3)&gt;((E87*2)+F87),"+","")," ]",VALUE(4)," ",T87,IF(H87&gt;0,VALUE(H87+1),""),"-"," ")))</f>
        <v/>
      </c>
      <c r="P87" s="5" t="str">
        <f aca="false">IF(C87&lt;1,"",(IF((3*D87)-(2*E87)-F87&gt;0, (3*D87)-(2*E87)-F87, 0)))</f>
        <v/>
      </c>
      <c r="Q87" s="5" t="str">
        <f aca="false">IF(C87&lt;1,"",(27*D87)+(16*(E87+F87+G87))+(F87+(G87*2)))</f>
        <v/>
      </c>
      <c r="R87" s="5" t="str">
        <f aca="false">IF(C87&lt;1,"",27+(16*(H87+(4-H87)))+(4-H87))</f>
        <v/>
      </c>
      <c r="S87" s="5" t="str">
        <f aca="false">CONCATENATE("[",CONCATENATE("Al",IF(D87&gt;1,VALUE(D87),""),IF(E87=0,"",CONCATENATE(" O",IF(E87&gt;1,VALUE(E87),""))),IF(F87=0,"",CONCATENATE("(OH)",IF(F87&gt;1,VALUE(F87),""))),IF(G87=0,"",CONCATENATE("(OH2)",IF(G87&gt;1,VALUE(G87),"")))),"]")</f>
        <v>[Al6(OH)6(OH2)18]</v>
      </c>
      <c r="T87" s="5" t="str">
        <f aca="false">CONCATENATE("[",CONCATENATE("Al",IF(H87=0,"",CONCATENATE("O",IF(H87&gt;1,VALUE(H87),""))),CONCATENATE(IF((4-H87)&gt;0,"(OH)",""),IF((4-H87)&gt;1,VALUE(4-H87),""))),"]")</f>
        <v>[Al(OH)4]</v>
      </c>
      <c r="U87" s="5" t="str">
        <f aca="false">IF(B87&gt;0,IF(M87="","",CONCATENATE("[",IF(M87="","",CONCATENATE("Al",IF(D87&gt;1,VALUE(D87),""),IF(E87=0,"",CONCATENATE(" O",IF(E87&gt;1,VALUE(E87),""))),IF(F87=0,"",CONCATENATE("(OH)",IF(F87&gt;1,VALUE(F87),""))),IF(G87=0,"",CONCATENATE("(OH2)",IF(G87&gt;1,VALUE(G87),""))))),"]",IF(M87="","",IF(J87&gt;1,(CONCATENATE(VALUE(J87),"+")),"+")))),"")</f>
        <v/>
      </c>
    </row>
    <row r="88" s="4" customFormat="true" ht="14.05" hidden="false" customHeight="false" outlineLevel="0" collapsed="false">
      <c r="A88" s="5" t="n">
        <v>6</v>
      </c>
      <c r="B88" s="5" t="n">
        <v>1</v>
      </c>
      <c r="C88" s="5" t="n">
        <v>0</v>
      </c>
      <c r="D88" s="5" t="n">
        <v>6</v>
      </c>
      <c r="E88" s="5" t="n">
        <v>2</v>
      </c>
      <c r="F88" s="5" t="n">
        <v>2</v>
      </c>
      <c r="G88" s="5" t="n">
        <v>20</v>
      </c>
      <c r="H88" s="5" t="n">
        <v>0</v>
      </c>
      <c r="I88" s="5" t="n">
        <v>588</v>
      </c>
      <c r="J88" s="5" t="n">
        <v>12</v>
      </c>
      <c r="K88" s="6" t="n">
        <v>49</v>
      </c>
      <c r="L88" s="7" t="n">
        <v>49</v>
      </c>
      <c r="M88" s="5" t="str">
        <f aca="false">IF(K88="no cation","",IF(L88="","non-candidate",""))</f>
        <v/>
      </c>
      <c r="N88" s="5" t="str">
        <f aca="false">IF(M88="","",IF(B88&gt;0,U88,CONCATENATE("[",IF(M88="","",CONCATENATE("Al",IF(C88+(D88*(1+(C88*3)))&gt;1,VALUE(C88+(D88*(1+(C88*3)))),""),CONCATENATE(IF((E88*(1+(C88*3)))+(C88*H88)&gt;0," O",""),IF((E88*(1+(C88*3)))+(C88*H88)&gt;1,VALUE((E88*(1+(C88*3)))+(C88*H88)),"")),IF(F88=0,"",CONCATENATE("(OH)",IF((F88*(1+(C88*3)))+(C88*(4-H88))&gt;1,VALUE((F88*(1+(C88*3)))+(C88*(4-H88))),""))),IF(G88=0,"",CONCATENATE("(OH2)",IF(G88&gt;1,VALUE(G88),""))))),"]",IF(M88="","",IF(J88&gt;1,(CONCATENATE(VALUE(J88),"+")),"+")))))</f>
        <v/>
      </c>
      <c r="O88" s="5" t="str">
        <f aca="false">IF(B88&gt;0,"",IF(C88=0,CONCATENATE("[",CONCATENATE("Al",IF(D88&gt;1,VALUE(D88),""),IF(E88=0,"",CONCATENATE(" O",IF(E88&gt;1,VALUE(E88),""))),IF(F88=0,"",CONCATENATE("(OH)",IF(F88&gt;1,VALUE(F88),""))),IF(G88=0,"",CONCATENATE("(OH2)",IF(G88&gt;1,VALUE(G88),"")))),"]",IF(J88&gt;1,(CONCATENATE(VALUE(J88),"+")),"+")),CONCATENATE("[",S88,IF(P88&gt;1,VALUE(P88),""),IF((D88*3)&gt;((E88*2)+F88),"+","")," ]",VALUE(4)," ",T88,IF(H88&gt;0,VALUE(H88+1),""),"-"," ")))</f>
        <v/>
      </c>
      <c r="P88" s="5" t="str">
        <f aca="false">IF(C88&lt;1,"",(IF((3*D88)-(2*E88)-F88&gt;0, (3*D88)-(2*E88)-F88, 0)))</f>
        <v/>
      </c>
      <c r="Q88" s="5" t="str">
        <f aca="false">IF(C88&lt;1,"",(27*D88)+(16*(E88+F88+G88))+(F88+(G88*2)))</f>
        <v/>
      </c>
      <c r="R88" s="5" t="str">
        <f aca="false">IF(C88&lt;1,"",27+(16*(H88+(4-H88)))+(4-H88))</f>
        <v/>
      </c>
      <c r="S88" s="5" t="str">
        <f aca="false">CONCATENATE("[",CONCATENATE("Al",IF(D88&gt;1,VALUE(D88),""),IF(E88=0,"",CONCATENATE(" O",IF(E88&gt;1,VALUE(E88),""))),IF(F88=0,"",CONCATENATE("(OH)",IF(F88&gt;1,VALUE(F88),""))),IF(G88=0,"",CONCATENATE("(OH2)",IF(G88&gt;1,VALUE(G88),"")))),"]")</f>
        <v>[Al6 O2(OH)2(OH2)20]</v>
      </c>
      <c r="T88" s="5" t="str">
        <f aca="false">CONCATENATE("[",CONCATENATE("Al",IF(H88=0,"",CONCATENATE("O",IF(H88&gt;1,VALUE(H88),""))),CONCATENATE(IF((4-H88)&gt;0,"(OH)",""),IF((4-H88)&gt;1,VALUE(4-H88),""))),"]")</f>
        <v>[Al(OH)4]</v>
      </c>
      <c r="U88" s="5" t="str">
        <f aca="false">IF(B88&gt;0,IF(M88="","",CONCATENATE("[",IF(M88="","",CONCATENATE("Al",IF(D88&gt;1,VALUE(D88),""),IF(E88=0,"",CONCATENATE(" O",IF(E88&gt;1,VALUE(E88),""))),IF(F88=0,"",CONCATENATE("(OH)",IF(F88&gt;1,VALUE(F88),""))),IF(G88=0,"",CONCATENATE("(OH2)",IF(G88&gt;1,VALUE(G88),""))))),"]",IF(M88="","",IF(J88&gt;1,(CONCATENATE(VALUE(J88),"+")),"+")))),"")</f>
        <v/>
      </c>
    </row>
    <row r="89" s="4" customFormat="true" ht="14.05" hidden="false" customHeight="false" outlineLevel="0" collapsed="false">
      <c r="A89" s="5" t="n">
        <v>6</v>
      </c>
      <c r="B89" s="5" t="n">
        <v>0</v>
      </c>
      <c r="C89" s="5" t="n">
        <v>1</v>
      </c>
      <c r="D89" s="5" t="n">
        <v>3</v>
      </c>
      <c r="E89" s="5" t="n">
        <v>0</v>
      </c>
      <c r="F89" s="5" t="n">
        <v>1</v>
      </c>
      <c r="G89" s="5" t="n">
        <v>12</v>
      </c>
      <c r="H89" s="5" t="n">
        <v>4</v>
      </c>
      <c r="I89" s="5" t="n">
        <v>1347</v>
      </c>
      <c r="J89" s="5" t="n">
        <v>27</v>
      </c>
      <c r="K89" s="6" t="n">
        <v>49.8888888888889</v>
      </c>
      <c r="L89" s="7" t="n">
        <v>49.8888888888889</v>
      </c>
      <c r="M89" s="5" t="str">
        <f aca="false">IF(K89="no cation","",IF(L89="","non-candidate",""))</f>
        <v/>
      </c>
      <c r="N89" s="5" t="str">
        <f aca="false">IF(M89="","",IF(B89&gt;0,U89,CONCATENATE("[",IF(M89="","",CONCATENATE("Al",IF(C89+(D89*(1+(C89*3)))&gt;1,VALUE(C89+(D89*(1+(C89*3)))),""),CONCATENATE(IF((E89*(1+(C89*3)))+(C89*H89)&gt;0," O",""),IF((E89*(1+(C89*3)))+(C89*H89)&gt;1,VALUE((E89*(1+(C89*3)))+(C89*H89)),"")),IF(F89=0,"",CONCATENATE("(OH)",IF((F89*(1+(C89*3)))+(C89*(4-H89))&gt;1,VALUE((F89*(1+(C89*3)))+(C89*(4-H89))),""))),IF(G89=0,"",CONCATENATE("(OH2)",IF(G89&gt;1,VALUE(G89),""))))),"]",IF(M89="","",IF(J89&gt;1,(CONCATENATE(VALUE(J89),"+")),"+")))))</f>
        <v/>
      </c>
      <c r="O89" s="5" t="str">
        <f aca="false">IF(B89&gt;0,"",IF(C89=0,CONCATENATE("[",CONCATENATE("Al",IF(D89&gt;1,VALUE(D89),""),IF(E89=0,"",CONCATENATE(" O",IF(E89&gt;1,VALUE(E89),""))),IF(F89=0,"",CONCATENATE("(OH)",IF(F89&gt;1,VALUE(F89),""))),IF(G89=0,"",CONCATENATE("(OH2)",IF(G89&gt;1,VALUE(G89),"")))),"]",IF(J89&gt;1,(CONCATENATE(VALUE(J89),"+")),"+")),CONCATENATE("[",S89,IF(P89&gt;1,VALUE(P89),""),IF((D89*3)&gt;((E89*2)+F89),"+","")," ]",VALUE(4)," ",T89,IF(H89&gt;0,VALUE(H89+1),""),"-"," ")))</f>
        <v>[[Al3(OH)(OH2)12]8+ ]4 [AlO4]5- </v>
      </c>
      <c r="P89" s="5" t="n">
        <f aca="false">IF(C89&lt;1,"",(IF((3*D89)-(2*E89)-F89&gt;0, (3*D89)-(2*E89)-F89, 0)))</f>
        <v>8</v>
      </c>
      <c r="Q89" s="5" t="n">
        <f aca="false">IF(C89&lt;1,"",(27*D89)+(16*(E89+F89+G89))+(F89+(G89*2)))</f>
        <v>314</v>
      </c>
      <c r="R89" s="5" t="n">
        <f aca="false">IF(C89&lt;1,"",27+(16*(H89+(4-H89)))+(4-H89))</f>
        <v>91</v>
      </c>
      <c r="S89" s="5" t="str">
        <f aca="false">CONCATENATE("[",CONCATENATE("Al",IF(D89&gt;1,VALUE(D89),""),IF(E89=0,"",CONCATENATE(" O",IF(E89&gt;1,VALUE(E89),""))),IF(F89=0,"",CONCATENATE("(OH)",IF(F89&gt;1,VALUE(F89),""))),IF(G89=0,"",CONCATENATE("(OH2)",IF(G89&gt;1,VALUE(G89),"")))),"]")</f>
        <v>[Al3(OH)(OH2)12]</v>
      </c>
      <c r="T89" s="5" t="str">
        <f aca="false">CONCATENATE("[",CONCATENATE("Al",IF(H89=0,"",CONCATENATE("O",IF(H89&gt;1,VALUE(H89),""))),CONCATENATE(IF((4-H89)&gt;0,"(OH)",""),IF((4-H89)&gt;1,VALUE(4-H89),""))),"]")</f>
        <v>[AlO4]</v>
      </c>
      <c r="U89" s="5" t="str">
        <f aca="false">IF(B89&gt;0,IF(M89="","",CONCATENATE("[",IF(M89="","",CONCATENATE("Al",IF(D89&gt;1,VALUE(D89),""),IF(E89=0,"",CONCATENATE(" O",IF(E89&gt;1,VALUE(E89),""))),IF(F89=0,"",CONCATENATE("(OH)",IF(F89&gt;1,VALUE(F89),""))),IF(G89=0,"",CONCATENATE("(OH2)",IF(G89&gt;1,VALUE(G89),""))))),"]",IF(M89="","",IF(J89&gt;1,(CONCATENATE(VALUE(J89),"+")),"+")))),"")</f>
        <v/>
      </c>
    </row>
    <row r="90" s="4" customFormat="true" ht="14.05" hidden="false" customHeight="false" outlineLevel="0" collapsed="false">
      <c r="A90" s="3" t="n">
        <v>6</v>
      </c>
      <c r="B90" s="5" t="n">
        <v>0</v>
      </c>
      <c r="C90" s="3" t="n">
        <v>1</v>
      </c>
      <c r="D90" s="3" t="n">
        <v>3</v>
      </c>
      <c r="E90" s="3" t="n">
        <v>0</v>
      </c>
      <c r="F90" s="5" t="n">
        <v>2</v>
      </c>
      <c r="G90" s="5" t="n">
        <v>11</v>
      </c>
      <c r="H90" s="3" t="n">
        <v>0</v>
      </c>
      <c r="I90" s="5" t="n">
        <v>1347</v>
      </c>
      <c r="J90" s="5" t="n">
        <v>27</v>
      </c>
      <c r="K90" s="6" t="n">
        <v>49.8888888888889</v>
      </c>
      <c r="L90" s="7" t="n">
        <v>49.8888888888889</v>
      </c>
      <c r="M90" s="5" t="str">
        <f aca="false">IF(K90="no cation","",IF(L90="","non-candidate",""))</f>
        <v/>
      </c>
      <c r="N90" s="5" t="str">
        <f aca="false">IF(M90="","",IF(B90&gt;0,U90,CONCATENATE("[",IF(M90="","",CONCATENATE("Al",IF(C90+(D90*(1+(C90*3)))&gt;1,VALUE(C90+(D90*(1+(C90*3)))),""),CONCATENATE(IF((E90*(1+(C90*3)))+(C90*H90)&gt;0," O",""),IF((E90*(1+(C90*3)))+(C90*H90)&gt;1,VALUE((E90*(1+(C90*3)))+(C90*H90)),"")),IF(F90=0,"",CONCATENATE("(OH)",IF((F90*(1+(C90*3)))+(C90*(4-H90))&gt;1,VALUE((F90*(1+(C90*3)))+(C90*(4-H90))),""))),IF(G90=0,"",CONCATENATE("(OH2)",IF(G90&gt;1,VALUE(G90),""))))),"]",IF(M90="","",IF(J90&gt;1,(CONCATENATE(VALUE(J90),"+")),"+")))))</f>
        <v/>
      </c>
      <c r="O90" s="5" t="str">
        <f aca="false">IF(B90&gt;0,"",IF(C90=0,CONCATENATE("[",CONCATENATE("Al",IF(D90&gt;1,VALUE(D90),""),IF(E90=0,"",CONCATENATE(" O",IF(E90&gt;1,VALUE(E90),""))),IF(F90=0,"",CONCATENATE("(OH)",IF(F90&gt;1,VALUE(F90),""))),IF(G90=0,"",CONCATENATE("(OH2)",IF(G90&gt;1,VALUE(G90),"")))),"]",IF(J90&gt;1,(CONCATENATE(VALUE(J90),"+")),"+")),CONCATENATE("[",S90,IF(P90&gt;1,VALUE(P90),""),IF((D90*3)&gt;((E90*2)+F90),"+","")," ]",VALUE(4)," ",T90,IF(H90&gt;0,VALUE(H90+1),""),"-"," ")))</f>
        <v>[[Al3(OH)2(OH2)11]7+ ]4 [Al(OH)4]- </v>
      </c>
      <c r="P90" s="5" t="n">
        <f aca="false">IF(C90&lt;1,"",(IF((3*D90)-(2*E90)-F90&gt;0, (3*D90)-(2*E90)-F90, 0)))</f>
        <v>7</v>
      </c>
      <c r="Q90" s="5" t="n">
        <f aca="false">IF(C90&lt;1,"",(27*D90)+(16*(E90+F90+G90))+(F90+(G90*2)))</f>
        <v>313</v>
      </c>
      <c r="R90" s="5" t="n">
        <f aca="false">IF(C90&lt;1,"",27+(16*(H90+(4-H90)))+(4-H90))</f>
        <v>95</v>
      </c>
      <c r="S90" s="5" t="str">
        <f aca="false">CONCATENATE("[",CONCATENATE("Al",IF(D90&gt;1,VALUE(D90),""),IF(E90=0,"",CONCATENATE(" O",IF(E90&gt;1,VALUE(E90),""))),IF(F90=0,"",CONCATENATE("(OH)",IF(F90&gt;1,VALUE(F90),""))),IF(G90=0,"",CONCATENATE("(OH2)",IF(G90&gt;1,VALUE(G90),"")))),"]")</f>
        <v>[Al3(OH)2(OH2)11]</v>
      </c>
      <c r="T90" s="5" t="str">
        <f aca="false">CONCATENATE("[",CONCATENATE("Al",IF(H90=0,"",CONCATENATE("O",IF(H90&gt;1,VALUE(H90),""))),CONCATENATE(IF((4-H90)&gt;0,"(OH)",""),IF((4-H90)&gt;1,VALUE(4-H90),""))),"]")</f>
        <v>[Al(OH)4]</v>
      </c>
      <c r="U90" s="5" t="str">
        <f aca="false">IF(B90&gt;0,IF(M90="","",CONCATENATE("[",IF(M90="","",CONCATENATE("Al",IF(D90&gt;1,VALUE(D90),""),IF(E90=0,"",CONCATENATE(" O",IF(E90&gt;1,VALUE(E90),""))),IF(F90=0,"",CONCATENATE("(OH)",IF(F90&gt;1,VALUE(F90),""))),IF(G90=0,"",CONCATENATE("(OH2)",IF(G90&gt;1,VALUE(G90),""))))),"]",IF(M90="","",IF(J90&gt;1,(CONCATENATE(VALUE(J90),"+")),"+")))),"")</f>
        <v/>
      </c>
    </row>
    <row r="91" s="4" customFormat="true" ht="14.05" hidden="false" customHeight="false" outlineLevel="0" collapsed="false">
      <c r="A91" s="5" t="n">
        <v>6</v>
      </c>
      <c r="B91" s="5" t="n">
        <v>0</v>
      </c>
      <c r="C91" s="5" t="n">
        <v>1</v>
      </c>
      <c r="D91" s="5" t="n">
        <v>3</v>
      </c>
      <c r="E91" s="5" t="n">
        <v>1</v>
      </c>
      <c r="F91" s="5" t="n">
        <v>0</v>
      </c>
      <c r="G91" s="5" t="n">
        <v>12</v>
      </c>
      <c r="H91" s="5" t="n">
        <v>0</v>
      </c>
      <c r="I91" s="5" t="n">
        <v>1347</v>
      </c>
      <c r="J91" s="5" t="n">
        <v>27</v>
      </c>
      <c r="K91" s="6" t="n">
        <v>49.8888888888889</v>
      </c>
      <c r="L91" s="7" t="n">
        <v>49.8888888888889</v>
      </c>
      <c r="M91" s="5" t="str">
        <f aca="false">IF(K91="no cation","",IF(L91="","non-candidate",""))</f>
        <v/>
      </c>
      <c r="N91" s="5" t="str">
        <f aca="false">IF(M91="","",IF(B91&gt;0,U91,CONCATENATE("[",IF(M91="","",CONCATENATE("Al",IF(C91+(D91*(1+(C91*3)))&gt;1,VALUE(C91+(D91*(1+(C91*3)))),""),CONCATENATE(IF((E91*(1+(C91*3)))+(C91*H91)&gt;0," O",""),IF((E91*(1+(C91*3)))+(C91*H91)&gt;1,VALUE((E91*(1+(C91*3)))+(C91*H91)),"")),IF(F91=0,"",CONCATENATE("(OH)",IF((F91*(1+(C91*3)))+(C91*(4-H91))&gt;1,VALUE((F91*(1+(C91*3)))+(C91*(4-H91))),""))),IF(G91=0,"",CONCATENATE("(OH2)",IF(G91&gt;1,VALUE(G91),""))))),"]",IF(M91="","",IF(J91&gt;1,(CONCATENATE(VALUE(J91),"+")),"+")))))</f>
        <v/>
      </c>
      <c r="O91" s="5" t="str">
        <f aca="false">IF(B91&gt;0,"",IF(C91=0,CONCATENATE("[",CONCATENATE("Al",IF(D91&gt;1,VALUE(D91),""),IF(E91=0,"",CONCATENATE(" O",IF(E91&gt;1,VALUE(E91),""))),IF(F91=0,"",CONCATENATE("(OH)",IF(F91&gt;1,VALUE(F91),""))),IF(G91=0,"",CONCATENATE("(OH2)",IF(G91&gt;1,VALUE(G91),"")))),"]",IF(J91&gt;1,(CONCATENATE(VALUE(J91),"+")),"+")),CONCATENATE("[",S91,IF(P91&gt;1,VALUE(P91),""),IF((D91*3)&gt;((E91*2)+F91),"+","")," ]",VALUE(4)," ",T91,IF(H91&gt;0,VALUE(H91+1),""),"-"," ")))</f>
        <v>[[Al3 O(OH2)12]7+ ]4 [Al(OH)4]- </v>
      </c>
      <c r="P91" s="5" t="n">
        <f aca="false">IF(C91&lt;1,"",(IF((3*D91)-(2*E91)-F91&gt;0, (3*D91)-(2*E91)-F91, 0)))</f>
        <v>7</v>
      </c>
      <c r="Q91" s="5" t="n">
        <f aca="false">IF(C91&lt;1,"",(27*D91)+(16*(E91+F91+G91))+(F91+(G91*2)))</f>
        <v>313</v>
      </c>
      <c r="R91" s="5" t="n">
        <f aca="false">IF(C91&lt;1,"",27+(16*(H91+(4-H91)))+(4-H91))</f>
        <v>95</v>
      </c>
      <c r="S91" s="5" t="str">
        <f aca="false">CONCATENATE("[",CONCATENATE("Al",IF(D91&gt;1,VALUE(D91),""),IF(E91=0,"",CONCATENATE(" O",IF(E91&gt;1,VALUE(E91),""))),IF(F91=0,"",CONCATENATE("(OH)",IF(F91&gt;1,VALUE(F91),""))),IF(G91=0,"",CONCATENATE("(OH2)",IF(G91&gt;1,VALUE(G91),"")))),"]")</f>
        <v>[Al3 O(OH2)12]</v>
      </c>
      <c r="T91" s="5" t="str">
        <f aca="false">CONCATENATE("[",CONCATENATE("Al",IF(H91=0,"",CONCATENATE("O",IF(H91&gt;1,VALUE(H91),""))),CONCATENATE(IF((4-H91)&gt;0,"(OH)",""),IF((4-H91)&gt;1,VALUE(4-H91),""))),"]")</f>
        <v>[Al(OH)4]</v>
      </c>
      <c r="U91" s="5" t="str">
        <f aca="false">IF(B91&gt;0,IF(M91="","",CONCATENATE("[",IF(M91="","",CONCATENATE("Al",IF(D91&gt;1,VALUE(D91),""),IF(E91=0,"",CONCATENATE(" O",IF(E91&gt;1,VALUE(E91),""))),IF(F91=0,"",CONCATENATE("(OH)",IF(F91&gt;1,VALUE(F91),""))),IF(G91=0,"",CONCATENATE("(OH2)",IF(G91&gt;1,VALUE(G91),""))))),"]",IF(M91="","",IF(J91&gt;1,(CONCATENATE(VALUE(J91),"+")),"+")))),"")</f>
        <v/>
      </c>
    </row>
    <row r="92" s="4" customFormat="true" ht="14.05" hidden="false" customHeight="false" outlineLevel="0" collapsed="false">
      <c r="A92" s="5" t="n">
        <v>4</v>
      </c>
      <c r="B92" s="5" t="n">
        <v>0</v>
      </c>
      <c r="C92" s="5" t="n">
        <v>0</v>
      </c>
      <c r="D92" s="5" t="n">
        <v>6</v>
      </c>
      <c r="E92" s="5" t="n">
        <v>0</v>
      </c>
      <c r="F92" s="5" t="n">
        <v>10</v>
      </c>
      <c r="G92" s="5" t="n">
        <v>4</v>
      </c>
      <c r="H92" s="5" t="n">
        <v>0</v>
      </c>
      <c r="I92" s="5" t="n">
        <v>404</v>
      </c>
      <c r="J92" s="5" t="n">
        <v>8</v>
      </c>
      <c r="K92" s="6" t="n">
        <v>50.5</v>
      </c>
      <c r="L92" s="7" t="n">
        <v>50.5</v>
      </c>
      <c r="M92" s="5" t="str">
        <f aca="false">IF(K92="no cation","",IF(L92="","non-candidate",""))</f>
        <v/>
      </c>
      <c r="N92" s="5" t="str">
        <f aca="false">IF(M92="","",IF(B92&gt;0,U92,CONCATENATE("[",IF(M92="","",CONCATENATE("Al",IF(C92+(D92*(1+(C92*3)))&gt;1,VALUE(C92+(D92*(1+(C92*3)))),""),CONCATENATE(IF((E92*(1+(C92*3)))+(C92*H92)&gt;0," O",""),IF((E92*(1+(C92*3)))+(C92*H92)&gt;1,VALUE((E92*(1+(C92*3)))+(C92*H92)),"")),IF(F92=0,"",CONCATENATE("(OH)",IF((F92*(1+(C92*3)))+(C92*(4-H92))&gt;1,VALUE((F92*(1+(C92*3)))+(C92*(4-H92))),""))),IF(G92=0,"",CONCATENATE("(OH2)",IF(G92&gt;1,VALUE(G92),""))))),"]",IF(M92="","",IF(J92&gt;1,(CONCATENATE(VALUE(J92),"+")),"+")))))</f>
        <v/>
      </c>
      <c r="O92" s="5" t="str">
        <f aca="false">IF(B92&gt;0,"",IF(C92=0,CONCATENATE("[",CONCATENATE("Al",IF(D92&gt;1,VALUE(D92),""),IF(E92=0,"",CONCATENATE(" O",IF(E92&gt;1,VALUE(E92),""))),IF(F92=0,"",CONCATENATE("(OH)",IF(F92&gt;1,VALUE(F92),""))),IF(G92=0,"",CONCATENATE("(OH2)",IF(G92&gt;1,VALUE(G92),"")))),"]",IF(J92&gt;1,(CONCATENATE(VALUE(J92),"+")),"+")),CONCATENATE("[",S92,IF(P92&gt;1,VALUE(P92),""),IF((D92*3)&gt;((E92*2)+F92),"+","")," ]",VALUE(4)," ",T92,IF(H92&gt;0,VALUE(H92+1),""),"-"," ")))</f>
        <v>[Al6(OH)10(OH2)4]8+</v>
      </c>
      <c r="P92" s="5" t="str">
        <f aca="false">IF(C92&lt;1,"",(IF((3*D92)-(2*E92)-F92&gt;0, (3*D92)-(2*E92)-F92, 0)))</f>
        <v/>
      </c>
      <c r="Q92" s="5" t="str">
        <f aca="false">IF(C92&lt;1,"",(27*D92)+(16*(E92+F92+G92))+(F92+(G92*2)))</f>
        <v/>
      </c>
      <c r="R92" s="5" t="str">
        <f aca="false">IF(C92&lt;1,"",27+(16*(H92+(4-H92)))+(4-H92))</f>
        <v/>
      </c>
      <c r="S92" s="5" t="str">
        <f aca="false">CONCATENATE("[",CONCATENATE("Al",IF(D92&gt;1,VALUE(D92),""),IF(E92=0,"",CONCATENATE(" O",IF(E92&gt;1,VALUE(E92),""))),IF(F92=0,"",CONCATENATE("(OH)",IF(F92&gt;1,VALUE(F92),""))),IF(G92=0,"",CONCATENATE("(OH2)",IF(G92&gt;1,VALUE(G92),"")))),"]")</f>
        <v>[Al6(OH)10(OH2)4]</v>
      </c>
      <c r="T92" s="5" t="str">
        <f aca="false">CONCATENATE("[",CONCATENATE("Al",IF(H92=0,"",CONCATENATE("O",IF(H92&gt;1,VALUE(H92),""))),CONCATENATE(IF((4-H92)&gt;0,"(OH)",""),IF((4-H92)&gt;1,VALUE(4-H92),""))),"]")</f>
        <v>[Al(OH)4]</v>
      </c>
      <c r="U92" s="5" t="str">
        <f aca="false">IF(B92&gt;0,IF(M92="","",CONCATENATE("[",IF(M92="","",CONCATENATE("Al",IF(D92&gt;1,VALUE(D92),""),IF(E92=0,"",CONCATENATE(" O",IF(E92&gt;1,VALUE(E92),""))),IF(F92=0,"",CONCATENATE("(OH)",IF(F92&gt;1,VALUE(F92),""))),IF(G92=0,"",CONCATENATE("(OH2)",IF(G92&gt;1,VALUE(G92),""))))),"]",IF(M92="","",IF(J92&gt;1,(CONCATENATE(VALUE(J92),"+")),"+")))),"")</f>
        <v/>
      </c>
    </row>
    <row r="93" s="4" customFormat="true" ht="14.05" hidden="false" customHeight="false" outlineLevel="0" collapsed="false">
      <c r="A93" s="3" t="n">
        <v>4</v>
      </c>
      <c r="B93" s="5" t="n">
        <v>0</v>
      </c>
      <c r="C93" s="5" t="n">
        <v>0</v>
      </c>
      <c r="D93" s="3" t="n">
        <v>6</v>
      </c>
      <c r="E93" s="3" t="n">
        <v>2</v>
      </c>
      <c r="F93" s="5" t="n">
        <v>6</v>
      </c>
      <c r="G93" s="5" t="n">
        <v>6</v>
      </c>
      <c r="H93" s="5" t="n">
        <v>0</v>
      </c>
      <c r="I93" s="5" t="n">
        <v>404</v>
      </c>
      <c r="J93" s="5" t="n">
        <v>8</v>
      </c>
      <c r="K93" s="6" t="n">
        <v>50.5</v>
      </c>
      <c r="L93" s="7" t="n">
        <v>50.5</v>
      </c>
      <c r="M93" s="5" t="str">
        <f aca="false">IF(K93="no cation","",IF(L93="","non-candidate",""))</f>
        <v/>
      </c>
      <c r="N93" s="5" t="str">
        <f aca="false">IF(M93="","",IF(B93&gt;0,U93,CONCATENATE("[",IF(M93="","",CONCATENATE("Al",IF(C93+(D93*(1+(C93*3)))&gt;1,VALUE(C93+(D93*(1+(C93*3)))),""),CONCATENATE(IF((E93*(1+(C93*3)))+(C93*H93)&gt;0," O",""),IF((E93*(1+(C93*3)))+(C93*H93)&gt;1,VALUE((E93*(1+(C93*3)))+(C93*H93)),"")),IF(F93=0,"",CONCATENATE("(OH)",IF((F93*(1+(C93*3)))+(C93*(4-H93))&gt;1,VALUE((F93*(1+(C93*3)))+(C93*(4-H93))),""))),IF(G93=0,"",CONCATENATE("(OH2)",IF(G93&gt;1,VALUE(G93),""))))),"]",IF(M93="","",IF(J93&gt;1,(CONCATENATE(VALUE(J93),"+")),"+")))))</f>
        <v/>
      </c>
      <c r="O93" s="5" t="str">
        <f aca="false">IF(B93&gt;0,"",IF(C93=0,CONCATENATE("[",CONCATENATE("Al",IF(D93&gt;1,VALUE(D93),""),IF(E93=0,"",CONCATENATE(" O",IF(E93&gt;1,VALUE(E93),""))),IF(F93=0,"",CONCATENATE("(OH)",IF(F93&gt;1,VALUE(F93),""))),IF(G93=0,"",CONCATENATE("(OH2)",IF(G93&gt;1,VALUE(G93),"")))),"]",IF(J93&gt;1,(CONCATENATE(VALUE(J93),"+")),"+")),CONCATENATE("[",S93,IF(P93&gt;1,VALUE(P93),""),IF((D93*3)&gt;((E93*2)+F93),"+","")," ]",VALUE(4)," ",T93,IF(H93&gt;0,VALUE(H93+1),""),"-"," ")))</f>
        <v>[Al6 O2(OH)6(OH2)6]8+</v>
      </c>
      <c r="P93" s="5" t="str">
        <f aca="false">IF(C93&lt;1,"",(IF((3*D93)-(2*E93)-F93&gt;0, (3*D93)-(2*E93)-F93, 0)))</f>
        <v/>
      </c>
      <c r="Q93" s="5" t="str">
        <f aca="false">IF(C93&lt;1,"",(27*D93)+(16*(E93+F93+G93))+(F93+(G93*2)))</f>
        <v/>
      </c>
      <c r="R93" s="5" t="str">
        <f aca="false">IF(C93&lt;1,"",27+(16*(H93+(4-H93)))+(4-H93))</f>
        <v/>
      </c>
      <c r="S93" s="5" t="str">
        <f aca="false">CONCATENATE("[",CONCATENATE("Al",IF(D93&gt;1,VALUE(D93),""),IF(E93=0,"",CONCATENATE(" O",IF(E93&gt;1,VALUE(E93),""))),IF(F93=0,"",CONCATENATE("(OH)",IF(F93&gt;1,VALUE(F93),""))),IF(G93=0,"",CONCATENATE("(OH2)",IF(G93&gt;1,VALUE(G93),"")))),"]")</f>
        <v>[Al6 O2(OH)6(OH2)6]</v>
      </c>
      <c r="T93" s="5" t="str">
        <f aca="false">CONCATENATE("[",CONCATENATE("Al",IF(H93=0,"",CONCATENATE("O",IF(H93&gt;1,VALUE(H93),""))),CONCATENATE(IF((4-H93)&gt;0,"(OH)",""),IF((4-H93)&gt;1,VALUE(4-H93),""))),"]")</f>
        <v>[Al(OH)4]</v>
      </c>
      <c r="U93" s="5" t="str">
        <f aca="false">IF(B93&gt;0,IF(M93="","",CONCATENATE("[",IF(M93="","",CONCATENATE("Al",IF(D93&gt;1,VALUE(D93),""),IF(E93=0,"",CONCATENATE(" O",IF(E93&gt;1,VALUE(E93),""))),IF(F93=0,"",CONCATENATE("(OH)",IF(F93&gt;1,VALUE(F93),""))),IF(G93=0,"",CONCATENATE("(OH2)",IF(G93&gt;1,VALUE(G93),""))))),"]",IF(M93="","",IF(J93&gt;1,(CONCATENATE(VALUE(J93),"+")),"+")))),"")</f>
        <v/>
      </c>
    </row>
    <row r="94" s="4" customFormat="true" ht="14.05" hidden="false" customHeight="false" outlineLevel="0" collapsed="false">
      <c r="A94" s="5" t="n">
        <v>4</v>
      </c>
      <c r="B94" s="5" t="n">
        <v>0</v>
      </c>
      <c r="C94" s="5" t="n">
        <v>0</v>
      </c>
      <c r="D94" s="5" t="n">
        <v>6</v>
      </c>
      <c r="E94" s="5" t="n">
        <v>4</v>
      </c>
      <c r="F94" s="5" t="n">
        <v>2</v>
      </c>
      <c r="G94" s="5" t="n">
        <v>8</v>
      </c>
      <c r="H94" s="5" t="n">
        <v>0</v>
      </c>
      <c r="I94" s="5" t="n">
        <v>404</v>
      </c>
      <c r="J94" s="5" t="n">
        <v>8</v>
      </c>
      <c r="K94" s="6" t="n">
        <v>50.5</v>
      </c>
      <c r="L94" s="7" t="n">
        <v>50.5</v>
      </c>
      <c r="M94" s="5" t="str">
        <f aca="false">IF(K94="no cation","",IF(L94="","non-candidate",""))</f>
        <v/>
      </c>
      <c r="N94" s="5" t="str">
        <f aca="false">IF(M94="","",IF(B94&gt;0,U94,CONCATENATE("[",IF(M94="","",CONCATENATE("Al",IF(C94+(D94*(1+(C94*3)))&gt;1,VALUE(C94+(D94*(1+(C94*3)))),""),CONCATENATE(IF((E94*(1+(C94*3)))+(C94*H94)&gt;0," O",""),IF((E94*(1+(C94*3)))+(C94*H94)&gt;1,VALUE((E94*(1+(C94*3)))+(C94*H94)),"")),IF(F94=0,"",CONCATENATE("(OH)",IF((F94*(1+(C94*3)))+(C94*(4-H94))&gt;1,VALUE((F94*(1+(C94*3)))+(C94*(4-H94))),""))),IF(G94=0,"",CONCATENATE("(OH2)",IF(G94&gt;1,VALUE(G94),""))))),"]",IF(M94="","",IF(J94&gt;1,(CONCATENATE(VALUE(J94),"+")),"+")))))</f>
        <v/>
      </c>
      <c r="O94" s="5" t="str">
        <f aca="false">IF(B94&gt;0,"",IF(C94=0,CONCATENATE("[",CONCATENATE("Al",IF(D94&gt;1,VALUE(D94),""),IF(E94=0,"",CONCATENATE(" O",IF(E94&gt;1,VALUE(E94),""))),IF(F94=0,"",CONCATENATE("(OH)",IF(F94&gt;1,VALUE(F94),""))),IF(G94=0,"",CONCATENATE("(OH2)",IF(G94&gt;1,VALUE(G94),"")))),"]",IF(J94&gt;1,(CONCATENATE(VALUE(J94),"+")),"+")),CONCATENATE("[",S94,IF(P94&gt;1,VALUE(P94),""),IF((D94*3)&gt;((E94*2)+F94),"+","")," ]",VALUE(4)," ",T94,IF(H94&gt;0,VALUE(H94+1),""),"-"," ")))</f>
        <v>[Al6 O4(OH)2(OH2)8]8+</v>
      </c>
      <c r="P94" s="5" t="str">
        <f aca="false">IF(C94&lt;1,"",(IF((3*D94)-(2*E94)-F94&gt;0, (3*D94)-(2*E94)-F94, 0)))</f>
        <v/>
      </c>
      <c r="Q94" s="5" t="str">
        <f aca="false">IF(C94&lt;1,"",(27*D94)+(16*(E94+F94+G94))+(F94+(G94*2)))</f>
        <v/>
      </c>
      <c r="R94" s="5" t="str">
        <f aca="false">IF(C94&lt;1,"",27+(16*(H94+(4-H94)))+(4-H94))</f>
        <v/>
      </c>
      <c r="S94" s="5" t="str">
        <f aca="false">CONCATENATE("[",CONCATENATE("Al",IF(D94&gt;1,VALUE(D94),""),IF(E94=0,"",CONCATENATE(" O",IF(E94&gt;1,VALUE(E94),""))),IF(F94=0,"",CONCATENATE("(OH)",IF(F94&gt;1,VALUE(F94),""))),IF(G94=0,"",CONCATENATE("(OH2)",IF(G94&gt;1,VALUE(G94),"")))),"]")</f>
        <v>[Al6 O4(OH)2(OH2)8]</v>
      </c>
      <c r="T94" s="5" t="str">
        <f aca="false">CONCATENATE("[",CONCATENATE("Al",IF(H94=0,"",CONCATENATE("O",IF(H94&gt;1,VALUE(H94),""))),CONCATENATE(IF((4-H94)&gt;0,"(OH)",""),IF((4-H94)&gt;1,VALUE(4-H94),""))),"]")</f>
        <v>[Al(OH)4]</v>
      </c>
      <c r="U94" s="5" t="str">
        <f aca="false">IF(B94&gt;0,IF(M94="","",CONCATENATE("[",IF(M94="","",CONCATENATE("Al",IF(D94&gt;1,VALUE(D94),""),IF(E94=0,"",CONCATENATE(" O",IF(E94&gt;1,VALUE(E94),""))),IF(F94=0,"",CONCATENATE("(OH)",IF(F94&gt;1,VALUE(F94),""))),IF(G94=0,"",CONCATENATE("(OH2)",IF(G94&gt;1,VALUE(G94),""))))),"]",IF(M94="","",IF(J94&gt;1,(CONCATENATE(VALUE(J94),"+")),"+")))),"")</f>
        <v/>
      </c>
    </row>
    <row r="95" s="4" customFormat="true" ht="14.05" hidden="false" customHeight="false" outlineLevel="0" collapsed="false">
      <c r="A95" s="5" t="n">
        <v>6</v>
      </c>
      <c r="B95" s="5" t="n">
        <v>0</v>
      </c>
      <c r="C95" s="5" t="n">
        <v>0</v>
      </c>
      <c r="D95" s="5" t="n">
        <v>6</v>
      </c>
      <c r="E95" s="5" t="n">
        <v>0</v>
      </c>
      <c r="F95" s="5" t="n">
        <v>6</v>
      </c>
      <c r="G95" s="5" t="n">
        <v>20</v>
      </c>
      <c r="H95" s="5" t="n">
        <v>0</v>
      </c>
      <c r="I95" s="5" t="n">
        <v>624</v>
      </c>
      <c r="J95" s="5" t="n">
        <v>12</v>
      </c>
      <c r="K95" s="6" t="n">
        <v>52</v>
      </c>
      <c r="L95" s="7" t="n">
        <v>52</v>
      </c>
      <c r="M95" s="5" t="str">
        <f aca="false">IF(K95="no cation","",IF(L95="","non-candidate",""))</f>
        <v/>
      </c>
      <c r="N95" s="5" t="str">
        <f aca="false">IF(M95="","",IF(B95&gt;0,U95,CONCATENATE("[",IF(M95="","",CONCATENATE("Al",IF(C95+(D95*(1+(C95*3)))&gt;1,VALUE(C95+(D95*(1+(C95*3)))),""),CONCATENATE(IF((E95*(1+(C95*3)))+(C95*H95)&gt;0," O",""),IF((E95*(1+(C95*3)))+(C95*H95)&gt;1,VALUE((E95*(1+(C95*3)))+(C95*H95)),"")),IF(F95=0,"",CONCATENATE("(OH)",IF((F95*(1+(C95*3)))+(C95*(4-H95))&gt;1,VALUE((F95*(1+(C95*3)))+(C95*(4-H95))),""))),IF(G95=0,"",CONCATENATE("(OH2)",IF(G95&gt;1,VALUE(G95),""))))),"]",IF(M95="","",IF(J95&gt;1,(CONCATENATE(VALUE(J95),"+")),"+")))))</f>
        <v/>
      </c>
      <c r="O95" s="5" t="str">
        <f aca="false">IF(B95&gt;0,"",IF(C95=0,CONCATENATE("[",CONCATENATE("Al",IF(D95&gt;1,VALUE(D95),""),IF(E95=0,"",CONCATENATE(" O",IF(E95&gt;1,VALUE(E95),""))),IF(F95=0,"",CONCATENATE("(OH)",IF(F95&gt;1,VALUE(F95),""))),IF(G95=0,"",CONCATENATE("(OH2)",IF(G95&gt;1,VALUE(G95),"")))),"]",IF(J95&gt;1,(CONCATENATE(VALUE(J95),"+")),"+")),CONCATENATE("[",S95,IF(P95&gt;1,VALUE(P95),""),IF((D95*3)&gt;((E95*2)+F95),"+","")," ]",VALUE(4)," ",T95,IF(H95&gt;0,VALUE(H95+1),""),"-"," ")))</f>
        <v>[Al6(OH)6(OH2)20]12+</v>
      </c>
      <c r="P95" s="5" t="str">
        <f aca="false">IF(C95&lt;1,"",(IF((3*D95)-(2*E95)-F95&gt;0, (3*D95)-(2*E95)-F95, 0)))</f>
        <v/>
      </c>
      <c r="Q95" s="5" t="str">
        <f aca="false">IF(C95&lt;1,"",(27*D95)+(16*(E95+F95+G95))+(F95+(G95*2)))</f>
        <v/>
      </c>
      <c r="R95" s="5" t="str">
        <f aca="false">IF(C95&lt;1,"",27+(16*(H95+(4-H95)))+(4-H95))</f>
        <v/>
      </c>
      <c r="S95" s="5" t="str">
        <f aca="false">CONCATENATE("[",CONCATENATE("Al",IF(D95&gt;1,VALUE(D95),""),IF(E95=0,"",CONCATENATE(" O",IF(E95&gt;1,VALUE(E95),""))),IF(F95=0,"",CONCATENATE("(OH)",IF(F95&gt;1,VALUE(F95),""))),IF(G95=0,"",CONCATENATE("(OH2)",IF(G95&gt;1,VALUE(G95),"")))),"]")</f>
        <v>[Al6(OH)6(OH2)20]</v>
      </c>
      <c r="T95" s="5" t="str">
        <f aca="false">CONCATENATE("[",CONCATENATE("Al",IF(H95=0,"",CONCATENATE("O",IF(H95&gt;1,VALUE(H95),""))),CONCATENATE(IF((4-H95)&gt;0,"(OH)",""),IF((4-H95)&gt;1,VALUE(4-H95),""))),"]")</f>
        <v>[Al(OH)4]</v>
      </c>
      <c r="U95" s="5" t="str">
        <f aca="false">IF(B95&gt;0,IF(M95="","",CONCATENATE("[",IF(M95="","",CONCATENATE("Al",IF(D95&gt;1,VALUE(D95),""),IF(E95=0,"",CONCATENATE(" O",IF(E95&gt;1,VALUE(E95),""))),IF(F95=0,"",CONCATENATE("(OH)",IF(F95&gt;1,VALUE(F95),""))),IF(G95=0,"",CONCATENATE("(OH2)",IF(G95&gt;1,VALUE(G95),""))))),"]",IF(M95="","",IF(J95&gt;1,(CONCATENATE(VALUE(J95),"+")),"+")))),"")</f>
        <v/>
      </c>
    </row>
    <row r="96" s="4" customFormat="true" ht="14.05" hidden="false" customHeight="false" outlineLevel="0" collapsed="false">
      <c r="A96" s="5" t="n">
        <v>6</v>
      </c>
      <c r="B96" s="5" t="n">
        <v>0</v>
      </c>
      <c r="C96" s="5" t="n">
        <v>0</v>
      </c>
      <c r="D96" s="5" t="n">
        <v>6</v>
      </c>
      <c r="E96" s="5" t="n">
        <v>2</v>
      </c>
      <c r="F96" s="5" t="n">
        <v>2</v>
      </c>
      <c r="G96" s="5" t="n">
        <v>22</v>
      </c>
      <c r="H96" s="5" t="n">
        <v>0</v>
      </c>
      <c r="I96" s="5" t="n">
        <v>624</v>
      </c>
      <c r="J96" s="5" t="n">
        <v>12</v>
      </c>
      <c r="K96" s="6" t="n">
        <v>52</v>
      </c>
      <c r="L96" s="7" t="n">
        <v>52</v>
      </c>
      <c r="M96" s="5" t="str">
        <f aca="false">IF(K96="no cation","",IF(L96="","non-candidate",""))</f>
        <v/>
      </c>
      <c r="N96" s="5" t="str">
        <f aca="false">IF(M96="","",IF(B96&gt;0,U96,CONCATENATE("[",IF(M96="","",CONCATENATE("Al",IF(C96+(D96*(1+(C96*3)))&gt;1,VALUE(C96+(D96*(1+(C96*3)))),""),CONCATENATE(IF((E96*(1+(C96*3)))+(C96*H96)&gt;0," O",""),IF((E96*(1+(C96*3)))+(C96*H96)&gt;1,VALUE((E96*(1+(C96*3)))+(C96*H96)),"")),IF(F96=0,"",CONCATENATE("(OH)",IF((F96*(1+(C96*3)))+(C96*(4-H96))&gt;1,VALUE((F96*(1+(C96*3)))+(C96*(4-H96))),""))),IF(G96=0,"",CONCATENATE("(OH2)",IF(G96&gt;1,VALUE(G96),""))))),"]",IF(M96="","",IF(J96&gt;1,(CONCATENATE(VALUE(J96),"+")),"+")))))</f>
        <v/>
      </c>
      <c r="O96" s="5" t="str">
        <f aca="false">IF(B96&gt;0,"",IF(C96=0,CONCATENATE("[",CONCATENATE("Al",IF(D96&gt;1,VALUE(D96),""),IF(E96=0,"",CONCATENATE(" O",IF(E96&gt;1,VALUE(E96),""))),IF(F96=0,"",CONCATENATE("(OH)",IF(F96&gt;1,VALUE(F96),""))),IF(G96=0,"",CONCATENATE("(OH2)",IF(G96&gt;1,VALUE(G96),"")))),"]",IF(J96&gt;1,(CONCATENATE(VALUE(J96),"+")),"+")),CONCATENATE("[",S96,IF(P96&gt;1,VALUE(P96),""),IF((D96*3)&gt;((E96*2)+F96),"+","")," ]",VALUE(4)," ",T96,IF(H96&gt;0,VALUE(H96+1),""),"-"," ")))</f>
        <v>[Al6 O2(OH)2(OH2)22]12+</v>
      </c>
      <c r="P96" s="5" t="str">
        <f aca="false">IF(C96&lt;1,"",(IF((3*D96)-(2*E96)-F96&gt;0, (3*D96)-(2*E96)-F96, 0)))</f>
        <v/>
      </c>
      <c r="Q96" s="5" t="str">
        <f aca="false">IF(C96&lt;1,"",(27*D96)+(16*(E96+F96+G96))+(F96+(G96*2)))</f>
        <v/>
      </c>
      <c r="R96" s="5" t="str">
        <f aca="false">IF(C96&lt;1,"",27+(16*(H96+(4-H96)))+(4-H96))</f>
        <v/>
      </c>
      <c r="S96" s="5" t="str">
        <f aca="false">CONCATENATE("[",CONCATENATE("Al",IF(D96&gt;1,VALUE(D96),""),IF(E96=0,"",CONCATENATE(" O",IF(E96&gt;1,VALUE(E96),""))),IF(F96=0,"",CONCATENATE("(OH)",IF(F96&gt;1,VALUE(F96),""))),IF(G96=0,"",CONCATENATE("(OH2)",IF(G96&gt;1,VALUE(G96),"")))),"]")</f>
        <v>[Al6 O2(OH)2(OH2)22]</v>
      </c>
      <c r="T96" s="5" t="str">
        <f aca="false">CONCATENATE("[",CONCATENATE("Al",IF(H96=0,"",CONCATENATE("O",IF(H96&gt;1,VALUE(H96),""))),CONCATENATE(IF((4-H96)&gt;0,"(OH)",""),IF((4-H96)&gt;1,VALUE(4-H96),""))),"]")</f>
        <v>[Al(OH)4]</v>
      </c>
      <c r="U96" s="5" t="str">
        <f aca="false">IF(B96&gt;0,IF(M96="","",CONCATENATE("[",IF(M96="","",CONCATENATE("Al",IF(D96&gt;1,VALUE(D96),""),IF(E96=0,"",CONCATENATE(" O",IF(E96&gt;1,VALUE(E96),""))),IF(F96=0,"",CONCATENATE("(OH)",IF(F96&gt;1,VALUE(F96),""))),IF(G96=0,"",CONCATENATE("(OH2)",IF(G96&gt;1,VALUE(G96),""))))),"]",IF(M96="","",IF(J96&gt;1,(CONCATENATE(VALUE(J96),"+")),"+")))),"")</f>
        <v/>
      </c>
    </row>
    <row r="97" s="4" customFormat="true" ht="14.05" hidden="false" customHeight="false" outlineLevel="0" collapsed="false">
      <c r="A97" s="5" t="n">
        <v>6</v>
      </c>
      <c r="B97" s="5" t="n">
        <v>0</v>
      </c>
      <c r="C97" s="5" t="n">
        <v>0</v>
      </c>
      <c r="D97" s="5" t="n">
        <v>5</v>
      </c>
      <c r="E97" s="5" t="n">
        <v>0</v>
      </c>
      <c r="F97" s="5" t="n">
        <v>5</v>
      </c>
      <c r="G97" s="5" t="n">
        <v>17</v>
      </c>
      <c r="H97" s="5" t="n">
        <v>0</v>
      </c>
      <c r="I97" s="5" t="n">
        <v>526</v>
      </c>
      <c r="J97" s="5" t="n">
        <v>10</v>
      </c>
      <c r="K97" s="6" t="n">
        <v>52.6</v>
      </c>
      <c r="L97" s="7" t="n">
        <v>52.6</v>
      </c>
      <c r="M97" s="5" t="str">
        <f aca="false">IF(K97="no cation","",IF(L97="","non-candidate",""))</f>
        <v/>
      </c>
      <c r="N97" s="5" t="str">
        <f aca="false">IF(M97="","",IF(B97&gt;0,U97,CONCATENATE("[",IF(M97="","",CONCATENATE("Al",IF(C97+(D97*(1+(C97*3)))&gt;1,VALUE(C97+(D97*(1+(C97*3)))),""),CONCATENATE(IF((E97*(1+(C97*3)))+(C97*H97)&gt;0," O",""),IF((E97*(1+(C97*3)))+(C97*H97)&gt;1,VALUE((E97*(1+(C97*3)))+(C97*H97)),"")),IF(F97=0,"",CONCATENATE("(OH)",IF((F97*(1+(C97*3)))+(C97*(4-H97))&gt;1,VALUE((F97*(1+(C97*3)))+(C97*(4-H97))),""))),IF(G97=0,"",CONCATENATE("(OH2)",IF(G97&gt;1,VALUE(G97),""))))),"]",IF(M97="","",IF(J97&gt;1,(CONCATENATE(VALUE(J97),"+")),"+")))))</f>
        <v/>
      </c>
      <c r="O97" s="5" t="str">
        <f aca="false">IF(B97&gt;0,"",IF(C97=0,CONCATENATE("[",CONCATENATE("Al",IF(D97&gt;1,VALUE(D97),""),IF(E97=0,"",CONCATENATE(" O",IF(E97&gt;1,VALUE(E97),""))),IF(F97=0,"",CONCATENATE("(OH)",IF(F97&gt;1,VALUE(F97),""))),IF(G97=0,"",CONCATENATE("(OH2)",IF(G97&gt;1,VALUE(G97),"")))),"]",IF(J97&gt;1,(CONCATENATE(VALUE(J97),"+")),"+")),CONCATENATE("[",S97,IF(P97&gt;1,VALUE(P97),""),IF((D97*3)&gt;((E97*2)+F97),"+","")," ]",VALUE(4)," ",T97,IF(H97&gt;0,VALUE(H97+1),""),"-"," ")))</f>
        <v>[Al5(OH)5(OH2)17]10+</v>
      </c>
      <c r="P97" s="5" t="str">
        <f aca="false">IF(C97&lt;1,"",(IF((3*D97)-(2*E97)-F97&gt;0, (3*D97)-(2*E97)-F97, 0)))</f>
        <v/>
      </c>
      <c r="Q97" s="5" t="str">
        <f aca="false">IF(C97&lt;1,"",(27*D97)+(16*(E97+F97+G97))+(F97+(G97*2)))</f>
        <v/>
      </c>
      <c r="R97" s="5" t="str">
        <f aca="false">IF(C97&lt;1,"",27+(16*(H97+(4-H97)))+(4-H97))</f>
        <v/>
      </c>
      <c r="S97" s="5" t="str">
        <f aca="false">CONCATENATE("[",CONCATENATE("Al",IF(D97&gt;1,VALUE(D97),""),IF(E97=0,"",CONCATENATE(" O",IF(E97&gt;1,VALUE(E97),""))),IF(F97=0,"",CONCATENATE("(OH)",IF(F97&gt;1,VALUE(F97),""))),IF(G97=0,"",CONCATENATE("(OH2)",IF(G97&gt;1,VALUE(G97),"")))),"]")</f>
        <v>[Al5(OH)5(OH2)17]</v>
      </c>
      <c r="T97" s="5" t="str">
        <f aca="false">CONCATENATE("[",CONCATENATE("Al",IF(H97=0,"",CONCATENATE("O",IF(H97&gt;1,VALUE(H97),""))),CONCATENATE(IF((4-H97)&gt;0,"(OH)",""),IF((4-H97)&gt;1,VALUE(4-H97),""))),"]")</f>
        <v>[Al(OH)4]</v>
      </c>
      <c r="U97" s="5" t="str">
        <f aca="false">IF(B97&gt;0,IF(M97="","",CONCATENATE("[",IF(M97="","",CONCATENATE("Al",IF(D97&gt;1,VALUE(D97),""),IF(E97=0,"",CONCATENATE(" O",IF(E97&gt;1,VALUE(E97),""))),IF(F97=0,"",CONCATENATE("(OH)",IF(F97&gt;1,VALUE(F97),""))),IF(G97=0,"",CONCATENATE("(OH2)",IF(G97&gt;1,VALUE(G97),""))))),"]",IF(M97="","",IF(J97&gt;1,(CONCATENATE(VALUE(J97),"+")),"+")))),"")</f>
        <v/>
      </c>
    </row>
    <row r="98" s="4" customFormat="true" ht="14.05" hidden="false" customHeight="false" outlineLevel="0" collapsed="false">
      <c r="A98" s="5" t="n">
        <v>6</v>
      </c>
      <c r="B98" s="5" t="n">
        <v>0</v>
      </c>
      <c r="C98" s="5" t="n">
        <v>0</v>
      </c>
      <c r="D98" s="5" t="n">
        <v>5</v>
      </c>
      <c r="E98" s="5" t="n">
        <v>2</v>
      </c>
      <c r="F98" s="5" t="n">
        <v>1</v>
      </c>
      <c r="G98" s="5" t="n">
        <v>19</v>
      </c>
      <c r="H98" s="5" t="n">
        <v>0</v>
      </c>
      <c r="I98" s="5" t="n">
        <v>526</v>
      </c>
      <c r="J98" s="5" t="n">
        <v>10</v>
      </c>
      <c r="K98" s="6" t="n">
        <v>52.6</v>
      </c>
      <c r="L98" s="7" t="n">
        <v>52.6</v>
      </c>
      <c r="M98" s="5" t="str">
        <f aca="false">IF(K98="no cation","",IF(L98="","non-candidate",""))</f>
        <v/>
      </c>
      <c r="N98" s="5" t="str">
        <f aca="false">IF(M98="","",IF(B98&gt;0,U98,CONCATENATE("[",IF(M98="","",CONCATENATE("Al",IF(C98+(D98*(1+(C98*3)))&gt;1,VALUE(C98+(D98*(1+(C98*3)))),""),CONCATENATE(IF((E98*(1+(C98*3)))+(C98*H98)&gt;0," O",""),IF((E98*(1+(C98*3)))+(C98*H98)&gt;1,VALUE((E98*(1+(C98*3)))+(C98*H98)),"")),IF(F98=0,"",CONCATENATE("(OH)",IF((F98*(1+(C98*3)))+(C98*(4-H98))&gt;1,VALUE((F98*(1+(C98*3)))+(C98*(4-H98))),""))),IF(G98=0,"",CONCATENATE("(OH2)",IF(G98&gt;1,VALUE(G98),""))))),"]",IF(M98="","",IF(J98&gt;1,(CONCATENATE(VALUE(J98),"+")),"+")))))</f>
        <v/>
      </c>
      <c r="O98" s="5" t="str">
        <f aca="false">IF(B98&gt;0,"",IF(C98=0,CONCATENATE("[",CONCATENATE("Al",IF(D98&gt;1,VALUE(D98),""),IF(E98=0,"",CONCATENATE(" O",IF(E98&gt;1,VALUE(E98),""))),IF(F98=0,"",CONCATENATE("(OH)",IF(F98&gt;1,VALUE(F98),""))),IF(G98=0,"",CONCATENATE("(OH2)",IF(G98&gt;1,VALUE(G98),"")))),"]",IF(J98&gt;1,(CONCATENATE(VALUE(J98),"+")),"+")),CONCATENATE("[",S98,IF(P98&gt;1,VALUE(P98),""),IF((D98*3)&gt;((E98*2)+F98),"+","")," ]",VALUE(4)," ",T98,IF(H98&gt;0,VALUE(H98+1),""),"-"," ")))</f>
        <v>[Al5 O2(OH)(OH2)19]10+</v>
      </c>
      <c r="P98" s="5" t="str">
        <f aca="false">IF(C98&lt;1,"",(IF((3*D98)-(2*E98)-F98&gt;0, (3*D98)-(2*E98)-F98, 0)))</f>
        <v/>
      </c>
      <c r="Q98" s="5" t="str">
        <f aca="false">IF(C98&lt;1,"",(27*D98)+(16*(E98+F98+G98))+(F98+(G98*2)))</f>
        <v/>
      </c>
      <c r="R98" s="5" t="str">
        <f aca="false">IF(C98&lt;1,"",27+(16*(H98+(4-H98)))+(4-H98))</f>
        <v/>
      </c>
      <c r="S98" s="5" t="str">
        <f aca="false">CONCATENATE("[",CONCATENATE("Al",IF(D98&gt;1,VALUE(D98),""),IF(E98=0,"",CONCATENATE(" O",IF(E98&gt;1,VALUE(E98),""))),IF(F98=0,"",CONCATENATE("(OH)",IF(F98&gt;1,VALUE(F98),""))),IF(G98=0,"",CONCATENATE("(OH2)",IF(G98&gt;1,VALUE(G98),"")))),"]")</f>
        <v>[Al5 O2(OH)(OH2)19]</v>
      </c>
      <c r="T98" s="5" t="str">
        <f aca="false">CONCATENATE("[",CONCATENATE("Al",IF(H98=0,"",CONCATENATE("O",IF(H98&gt;1,VALUE(H98),""))),CONCATENATE(IF((4-H98)&gt;0,"(OH)",""),IF((4-H98)&gt;1,VALUE(4-H98),""))),"]")</f>
        <v>[Al(OH)4]</v>
      </c>
      <c r="U98" s="5" t="str">
        <f aca="false">IF(B98&gt;0,IF(M98="","",CONCATENATE("[",IF(M98="","",CONCATENATE("Al",IF(D98&gt;1,VALUE(D98),""),IF(E98=0,"",CONCATENATE(" O",IF(E98&gt;1,VALUE(E98),""))),IF(F98=0,"",CONCATENATE("(OH)",IF(F98&gt;1,VALUE(F98),""))),IF(G98=0,"",CONCATENATE("(OH2)",IF(G98&gt;1,VALUE(G98),""))))),"]",IF(M98="","",IF(J98&gt;1,(CONCATENATE(VALUE(J98),"+")),"+")))),"")</f>
        <v/>
      </c>
    </row>
    <row r="99" s="4" customFormat="true" ht="14.05" hidden="false" customHeight="false" outlineLevel="0" collapsed="false">
      <c r="A99" s="5" t="n">
        <v>4</v>
      </c>
      <c r="B99" s="5" t="n">
        <v>0</v>
      </c>
      <c r="C99" s="5" t="n">
        <v>0</v>
      </c>
      <c r="D99" s="5" t="n">
        <v>2</v>
      </c>
      <c r="E99" s="5" t="n">
        <v>0</v>
      </c>
      <c r="F99" s="5" t="n">
        <v>3</v>
      </c>
      <c r="G99" s="5" t="n">
        <v>3</v>
      </c>
      <c r="H99" s="5" t="n">
        <v>0</v>
      </c>
      <c r="I99" s="5" t="n">
        <v>159</v>
      </c>
      <c r="J99" s="5" t="n">
        <v>3</v>
      </c>
      <c r="K99" s="6" t="n">
        <v>53</v>
      </c>
      <c r="L99" s="7" t="n">
        <v>53</v>
      </c>
      <c r="M99" s="5" t="str">
        <f aca="false">IF(K99="no cation","",IF(L99="","non-candidate",""))</f>
        <v/>
      </c>
      <c r="N99" s="5" t="str">
        <f aca="false">IF(M99="","",IF(B99&gt;0,U99,CONCATENATE("[",IF(M99="","",CONCATENATE("Al",IF(C99+(D99*(1+(C99*3)))&gt;1,VALUE(C99+(D99*(1+(C99*3)))),""),CONCATENATE(IF((E99*(1+(C99*3)))+(C99*H99)&gt;0," O",""),IF((E99*(1+(C99*3)))+(C99*H99)&gt;1,VALUE((E99*(1+(C99*3)))+(C99*H99)),"")),IF(F99=0,"",CONCATENATE("(OH)",IF((F99*(1+(C99*3)))+(C99*(4-H99))&gt;1,VALUE((F99*(1+(C99*3)))+(C99*(4-H99))),""))),IF(G99=0,"",CONCATENATE("(OH2)",IF(G99&gt;1,VALUE(G99),""))))),"]",IF(M99="","",IF(J99&gt;1,(CONCATENATE(VALUE(J99),"+")),"+")))))</f>
        <v/>
      </c>
      <c r="O99" s="5" t="str">
        <f aca="false">IF(B99&gt;0,"",IF(C99=0,CONCATENATE("[",CONCATENATE("Al",IF(D99&gt;1,VALUE(D99),""),IF(E99=0,"",CONCATENATE(" O",IF(E99&gt;1,VALUE(E99),""))),IF(F99=0,"",CONCATENATE("(OH)",IF(F99&gt;1,VALUE(F99),""))),IF(G99=0,"",CONCATENATE("(OH2)",IF(G99&gt;1,VALUE(G99),"")))),"]",IF(J99&gt;1,(CONCATENATE(VALUE(J99),"+")),"+")),CONCATENATE("[",S99,IF(P99&gt;1,VALUE(P99),""),IF((D99*3)&gt;((E99*2)+F99),"+","")," ]",VALUE(4)," ",T99,IF(H99&gt;0,VALUE(H99+1),""),"-"," ")))</f>
        <v>[Al2(OH)3(OH2)3]3+</v>
      </c>
      <c r="P99" s="5" t="str">
        <f aca="false">IF(C99&lt;1,"",(IF((3*D99)-(2*E99)-F99&gt;0, (3*D99)-(2*E99)-F99, 0)))</f>
        <v/>
      </c>
      <c r="Q99" s="5" t="str">
        <f aca="false">IF(C99&lt;1,"",(27*D99)+(16*(E99+F99+G99))+(F99+(G99*2)))</f>
        <v/>
      </c>
      <c r="R99" s="5" t="str">
        <f aca="false">IF(C99&lt;1,"",27+(16*(H99+(4-H99)))+(4-H99))</f>
        <v/>
      </c>
      <c r="S99" s="5" t="str">
        <f aca="false">CONCATENATE("[",CONCATENATE("Al",IF(D99&gt;1,VALUE(D99),""),IF(E99=0,"",CONCATENATE(" O",IF(E99&gt;1,VALUE(E99),""))),IF(F99=0,"",CONCATENATE("(OH)",IF(F99&gt;1,VALUE(F99),""))),IF(G99=0,"",CONCATENATE("(OH2)",IF(G99&gt;1,VALUE(G99),"")))),"]")</f>
        <v>[Al2(OH)3(OH2)3]</v>
      </c>
      <c r="T99" s="5" t="str">
        <f aca="false">CONCATENATE("[",CONCATENATE("Al",IF(H99=0,"",CONCATENATE("O",IF(H99&gt;1,VALUE(H99),""))),CONCATENATE(IF((4-H99)&gt;0,"(OH)",""),IF((4-H99)&gt;1,VALUE(4-H99),""))),"]")</f>
        <v>[Al(OH)4]</v>
      </c>
      <c r="U99" s="5" t="str">
        <f aca="false">IF(B99&gt;0,IF(M99="","",CONCATENATE("[",IF(M99="","",CONCATENATE("Al",IF(D99&gt;1,VALUE(D99),""),IF(E99=0,"",CONCATENATE(" O",IF(E99&gt;1,VALUE(E99),""))),IF(F99=0,"",CONCATENATE("(OH)",IF(F99&gt;1,VALUE(F99),""))),IF(G99=0,"",CONCATENATE("(OH2)",IF(G99&gt;1,VALUE(G99),""))))),"]",IF(M99="","",IF(J99&gt;1,(CONCATENATE(VALUE(J99),"+")),"+")))),"")</f>
        <v/>
      </c>
    </row>
    <row r="100" s="4" customFormat="true" ht="14.05" hidden="false" customHeight="false" outlineLevel="0" collapsed="false">
      <c r="A100" s="5" t="n">
        <v>6</v>
      </c>
      <c r="B100" s="5" t="n">
        <v>0</v>
      </c>
      <c r="C100" s="5" t="n">
        <v>0</v>
      </c>
      <c r="D100" s="5" t="n">
        <v>4</v>
      </c>
      <c r="E100" s="5" t="n">
        <v>0</v>
      </c>
      <c r="F100" s="5" t="n">
        <v>4</v>
      </c>
      <c r="G100" s="5" t="n">
        <v>14</v>
      </c>
      <c r="H100" s="5" t="n">
        <v>0</v>
      </c>
      <c r="I100" s="5" t="n">
        <v>428</v>
      </c>
      <c r="J100" s="5" t="n">
        <v>8</v>
      </c>
      <c r="K100" s="6" t="n">
        <v>53.5</v>
      </c>
      <c r="L100" s="7" t="n">
        <v>53.5</v>
      </c>
      <c r="M100" s="5" t="str">
        <f aca="false">IF(K100="no cation","",IF(L100="","non-candidate",""))</f>
        <v/>
      </c>
      <c r="N100" s="5" t="str">
        <f aca="false">IF(M100="","",IF(B100&gt;0,U100,CONCATENATE("[",IF(M100="","",CONCATENATE("Al",IF(C100+(D100*(1+(C100*3)))&gt;1,VALUE(C100+(D100*(1+(C100*3)))),""),CONCATENATE(IF((E100*(1+(C100*3)))+(C100*H100)&gt;0," O",""),IF((E100*(1+(C100*3)))+(C100*H100)&gt;1,VALUE((E100*(1+(C100*3)))+(C100*H100)),"")),IF(F100=0,"",CONCATENATE("(OH)",IF((F100*(1+(C100*3)))+(C100*(4-H100))&gt;1,VALUE((F100*(1+(C100*3)))+(C100*(4-H100))),""))),IF(G100=0,"",CONCATENATE("(OH2)",IF(G100&gt;1,VALUE(G100),""))))),"]",IF(M100="","",IF(J100&gt;1,(CONCATENATE(VALUE(J100),"+")),"+")))))</f>
        <v/>
      </c>
      <c r="O100" s="5" t="str">
        <f aca="false">IF(B100&gt;0,"",IF(C100=0,CONCATENATE("[",CONCATENATE("Al",IF(D100&gt;1,VALUE(D100),""),IF(E100=0,"",CONCATENATE(" O",IF(E100&gt;1,VALUE(E100),""))),IF(F100=0,"",CONCATENATE("(OH)",IF(F100&gt;1,VALUE(F100),""))),IF(G100=0,"",CONCATENATE("(OH2)",IF(G100&gt;1,VALUE(G100),"")))),"]",IF(J100&gt;1,(CONCATENATE(VALUE(J100),"+")),"+")),CONCATENATE("[",S100,IF(P100&gt;1,VALUE(P100),""),IF((D100*3)&gt;((E100*2)+F100),"+","")," ]",VALUE(4)," ",T100,IF(H100&gt;0,VALUE(H100+1),""),"-"," ")))</f>
        <v>[Al4(OH)4(OH2)14]8+</v>
      </c>
      <c r="P100" s="5" t="str">
        <f aca="false">IF(C100&lt;1,"",(IF((3*D100)-(2*E100)-F100&gt;0, (3*D100)-(2*E100)-F100, 0)))</f>
        <v/>
      </c>
      <c r="Q100" s="5" t="str">
        <f aca="false">IF(C100&lt;1,"",(27*D100)+(16*(E100+F100+G100))+(F100+(G100*2)))</f>
        <v/>
      </c>
      <c r="R100" s="5" t="str">
        <f aca="false">IF(C100&lt;1,"",27+(16*(H100+(4-H100)))+(4-H100))</f>
        <v/>
      </c>
      <c r="S100" s="5" t="str">
        <f aca="false">CONCATENATE("[",CONCATENATE("Al",IF(D100&gt;1,VALUE(D100),""),IF(E100=0,"",CONCATENATE(" O",IF(E100&gt;1,VALUE(E100),""))),IF(F100=0,"",CONCATENATE("(OH)",IF(F100&gt;1,VALUE(F100),""))),IF(G100=0,"",CONCATENATE("(OH2)",IF(G100&gt;1,VALUE(G100),"")))),"]")</f>
        <v>[Al4(OH)4(OH2)14]</v>
      </c>
      <c r="T100" s="5" t="str">
        <f aca="false">CONCATENATE("[",CONCATENATE("Al",IF(H100=0,"",CONCATENATE("O",IF(H100&gt;1,VALUE(H100),""))),CONCATENATE(IF((4-H100)&gt;0,"(OH)",""),IF((4-H100)&gt;1,VALUE(4-H100),""))),"]")</f>
        <v>[Al(OH)4]</v>
      </c>
      <c r="U100" s="5" t="str">
        <f aca="false">IF(B100&gt;0,IF(M100="","",CONCATENATE("[",IF(M100="","",CONCATENATE("Al",IF(D100&gt;1,VALUE(D100),""),IF(E100=0,"",CONCATENATE(" O",IF(E100&gt;1,VALUE(E100),""))),IF(F100=0,"",CONCATENATE("(OH)",IF(F100&gt;1,VALUE(F100),""))),IF(G100=0,"",CONCATENATE("(OH2)",IF(G100&gt;1,VALUE(G100),""))))),"]",IF(M100="","",IF(J100&gt;1,(CONCATENATE(VALUE(J100),"+")),"+")))),"")</f>
        <v/>
      </c>
    </row>
    <row r="101" s="4" customFormat="true" ht="14.05" hidden="false" customHeight="false" outlineLevel="0" collapsed="false">
      <c r="A101" s="5" t="n">
        <v>6</v>
      </c>
      <c r="B101" s="5" t="n">
        <v>0</v>
      </c>
      <c r="C101" s="5" t="n">
        <v>0</v>
      </c>
      <c r="D101" s="5" t="n">
        <v>3</v>
      </c>
      <c r="E101" s="5" t="n">
        <v>0</v>
      </c>
      <c r="F101" s="5" t="n">
        <v>3</v>
      </c>
      <c r="G101" s="5" t="n">
        <v>11</v>
      </c>
      <c r="H101" s="5" t="n">
        <v>0</v>
      </c>
      <c r="I101" s="5" t="n">
        <v>330</v>
      </c>
      <c r="J101" s="5" t="n">
        <v>6</v>
      </c>
      <c r="K101" s="6" t="n">
        <v>55</v>
      </c>
      <c r="L101" s="7" t="n">
        <v>55</v>
      </c>
      <c r="M101" s="5" t="str">
        <f aca="false">IF(K101="no cation","",IF(L101="","non-candidate",""))</f>
        <v/>
      </c>
      <c r="N101" s="5" t="str">
        <f aca="false">IF(M101="","",IF(B101&gt;0,U101,CONCATENATE("[",IF(M101="","",CONCATENATE("Al",IF(C101+(D101*(1+(C101*3)))&gt;1,VALUE(C101+(D101*(1+(C101*3)))),""),CONCATENATE(IF((E101*(1+(C101*3)))+(C101*H101)&gt;0," O",""),IF((E101*(1+(C101*3)))+(C101*H101)&gt;1,VALUE((E101*(1+(C101*3)))+(C101*H101)),"")),IF(F101=0,"",CONCATENATE("(OH)",IF((F101*(1+(C101*3)))+(C101*(4-H101))&gt;1,VALUE((F101*(1+(C101*3)))+(C101*(4-H101))),""))),IF(G101=0,"",CONCATENATE("(OH2)",IF(G101&gt;1,VALUE(G101),""))))),"]",IF(M101="","",IF(J101&gt;1,(CONCATENATE(VALUE(J101),"+")),"+")))))</f>
        <v/>
      </c>
      <c r="O101" s="5" t="str">
        <f aca="false">IF(B101&gt;0,"",IF(C101=0,CONCATENATE("[",CONCATENATE("Al",IF(D101&gt;1,VALUE(D101),""),IF(E101=0,"",CONCATENATE(" O",IF(E101&gt;1,VALUE(E101),""))),IF(F101=0,"",CONCATENATE("(OH)",IF(F101&gt;1,VALUE(F101),""))),IF(G101=0,"",CONCATENATE("(OH2)",IF(G101&gt;1,VALUE(G101),"")))),"]",IF(J101&gt;1,(CONCATENATE(VALUE(J101),"+")),"+")),CONCATENATE("[",S101,IF(P101&gt;1,VALUE(P101),""),IF((D101*3)&gt;((E101*2)+F101),"+","")," ]",VALUE(4)," ",T101,IF(H101&gt;0,VALUE(H101+1),""),"-"," ")))</f>
        <v>[Al3(OH)3(OH2)11]6+</v>
      </c>
      <c r="P101" s="5" t="str">
        <f aca="false">IF(C101&lt;1,"",(IF((3*D101)-(2*E101)-F101&gt;0, (3*D101)-(2*E101)-F101, 0)))</f>
        <v/>
      </c>
      <c r="Q101" s="5" t="str">
        <f aca="false">IF(C101&lt;1,"",(27*D101)+(16*(E101+F101+G101))+(F101+(G101*2)))</f>
        <v/>
      </c>
      <c r="R101" s="5" t="str">
        <f aca="false">IF(C101&lt;1,"",27+(16*(H101+(4-H101)))+(4-H101))</f>
        <v/>
      </c>
      <c r="S101" s="5" t="str">
        <f aca="false">CONCATENATE("[",CONCATENATE("Al",IF(D101&gt;1,VALUE(D101),""),IF(E101=0,"",CONCATENATE(" O",IF(E101&gt;1,VALUE(E101),""))),IF(F101=0,"",CONCATENATE("(OH)",IF(F101&gt;1,VALUE(F101),""))),IF(G101=0,"",CONCATENATE("(OH2)",IF(G101&gt;1,VALUE(G101),"")))),"]")</f>
        <v>[Al3(OH)3(OH2)11]</v>
      </c>
      <c r="T101" s="5" t="str">
        <f aca="false">CONCATENATE("[",CONCATENATE("Al",IF(H101=0,"",CONCATENATE("O",IF(H101&gt;1,VALUE(H101),""))),CONCATENATE(IF((4-H101)&gt;0,"(OH)",""),IF((4-H101)&gt;1,VALUE(4-H101),""))),"]")</f>
        <v>[Al(OH)4]</v>
      </c>
      <c r="U101" s="5" t="str">
        <f aca="false">IF(B101&gt;0,IF(M101="","",CONCATENATE("[",IF(M101="","",CONCATENATE("Al",IF(D101&gt;1,VALUE(D101),""),IF(E101=0,"",CONCATENATE(" O",IF(E101&gt;1,VALUE(E101),""))),IF(F101=0,"",CONCATENATE("(OH)",IF(F101&gt;1,VALUE(F101),""))),IF(G101=0,"",CONCATENATE("(OH2)",IF(G101&gt;1,VALUE(G101),""))))),"]",IF(M101="","",IF(J101&gt;1,(CONCATENATE(VALUE(J101),"+")),"+")))),"")</f>
        <v/>
      </c>
    </row>
    <row r="102" s="4" customFormat="true" ht="14.05" hidden="false" customHeight="false" outlineLevel="0" collapsed="false">
      <c r="A102" s="5" t="n">
        <v>4</v>
      </c>
      <c r="B102" s="5" t="n">
        <v>0</v>
      </c>
      <c r="C102" s="5" t="n">
        <v>0</v>
      </c>
      <c r="D102" s="5" t="n">
        <v>3</v>
      </c>
      <c r="E102" s="5" t="n">
        <v>0</v>
      </c>
      <c r="F102" s="5" t="n">
        <v>5</v>
      </c>
      <c r="G102" s="5" t="n">
        <v>3</v>
      </c>
      <c r="H102" s="5" t="n">
        <v>0</v>
      </c>
      <c r="I102" s="5" t="n">
        <v>220</v>
      </c>
      <c r="J102" s="5" t="n">
        <v>4</v>
      </c>
      <c r="K102" s="6" t="n">
        <v>55</v>
      </c>
      <c r="L102" s="7" t="n">
        <v>55</v>
      </c>
      <c r="M102" s="5" t="str">
        <f aca="false">IF(K102="no cation","",IF(L102="","non-candidate",""))</f>
        <v/>
      </c>
      <c r="N102" s="5" t="str">
        <f aca="false">IF(M102="","",IF(B102&gt;0,U102,CONCATENATE("[",IF(M102="","",CONCATENATE("Al",IF(C102+(D102*(1+(C102*3)))&gt;1,VALUE(C102+(D102*(1+(C102*3)))),""),CONCATENATE(IF((E102*(1+(C102*3)))+(C102*H102)&gt;0," O",""),IF((E102*(1+(C102*3)))+(C102*H102)&gt;1,VALUE((E102*(1+(C102*3)))+(C102*H102)),"")),IF(F102=0,"",CONCATENATE("(OH)",IF((F102*(1+(C102*3)))+(C102*(4-H102))&gt;1,VALUE((F102*(1+(C102*3)))+(C102*(4-H102))),""))),IF(G102=0,"",CONCATENATE("(OH2)",IF(G102&gt;1,VALUE(G102),""))))),"]",IF(M102="","",IF(J102&gt;1,(CONCATENATE(VALUE(J102),"+")),"+")))))</f>
        <v/>
      </c>
      <c r="O102" s="5" t="str">
        <f aca="false">IF(B102&gt;0,"",IF(C102=0,CONCATENATE("[",CONCATENATE("Al",IF(D102&gt;1,VALUE(D102),""),IF(E102=0,"",CONCATENATE(" O",IF(E102&gt;1,VALUE(E102),""))),IF(F102=0,"",CONCATENATE("(OH)",IF(F102&gt;1,VALUE(F102),""))),IF(G102=0,"",CONCATENATE("(OH2)",IF(G102&gt;1,VALUE(G102),"")))),"]",IF(J102&gt;1,(CONCATENATE(VALUE(J102),"+")),"+")),CONCATENATE("[",S102,IF(P102&gt;1,VALUE(P102),""),IF((D102*3)&gt;((E102*2)+F102),"+","")," ]",VALUE(4)," ",T102,IF(H102&gt;0,VALUE(H102+1),""),"-"," ")))</f>
        <v>[Al3(OH)5(OH2)3]4+</v>
      </c>
      <c r="P102" s="5" t="str">
        <f aca="false">IF(C102&lt;1,"",(IF((3*D102)-(2*E102)-F102&gt;0, (3*D102)-(2*E102)-F102, 0)))</f>
        <v/>
      </c>
      <c r="Q102" s="5" t="str">
        <f aca="false">IF(C102&lt;1,"",(27*D102)+(16*(E102+F102+G102))+(F102+(G102*2)))</f>
        <v/>
      </c>
      <c r="R102" s="5" t="str">
        <f aca="false">IF(C102&lt;1,"",27+(16*(H102+(4-H102)))+(4-H102))</f>
        <v/>
      </c>
      <c r="S102" s="5" t="str">
        <f aca="false">CONCATENATE("[",CONCATENATE("Al",IF(D102&gt;1,VALUE(D102),""),IF(E102=0,"",CONCATENATE(" O",IF(E102&gt;1,VALUE(E102),""))),IF(F102=0,"",CONCATENATE("(OH)",IF(F102&gt;1,VALUE(F102),""))),IF(G102=0,"",CONCATENATE("(OH2)",IF(G102&gt;1,VALUE(G102),"")))),"]")</f>
        <v>[Al3(OH)5(OH2)3]</v>
      </c>
      <c r="T102" s="5" t="str">
        <f aca="false">CONCATENATE("[",CONCATENATE("Al",IF(H102=0,"",CONCATENATE("O",IF(H102&gt;1,VALUE(H102),""))),CONCATENATE(IF((4-H102)&gt;0,"(OH)",""),IF((4-H102)&gt;1,VALUE(4-H102),""))),"]")</f>
        <v>[Al(OH)4]</v>
      </c>
      <c r="U102" s="5" t="str">
        <f aca="false">IF(B102&gt;0,IF(M102="","",CONCATENATE("[",IF(M102="","",CONCATENATE("Al",IF(D102&gt;1,VALUE(D102),""),IF(E102=0,"",CONCATENATE(" O",IF(E102&gt;1,VALUE(E102),""))),IF(F102=0,"",CONCATENATE("(OH)",IF(F102&gt;1,VALUE(F102),""))),IF(G102=0,"",CONCATENATE("(OH2)",IF(G102&gt;1,VALUE(G102),""))))),"]",IF(M102="","",IF(J102&gt;1,(CONCATENATE(VALUE(J102),"+")),"+")))),"")</f>
        <v/>
      </c>
    </row>
    <row r="103" s="4" customFormat="true" ht="14.05" hidden="false" customHeight="false" outlineLevel="0" collapsed="false">
      <c r="A103" s="5" t="n">
        <v>4</v>
      </c>
      <c r="B103" s="5" t="n">
        <v>0</v>
      </c>
      <c r="C103" s="5" t="n">
        <v>0</v>
      </c>
      <c r="D103" s="5" t="n">
        <v>3</v>
      </c>
      <c r="E103" s="5" t="n">
        <v>2</v>
      </c>
      <c r="F103" s="5" t="n">
        <v>1</v>
      </c>
      <c r="G103" s="5" t="n">
        <v>5</v>
      </c>
      <c r="H103" s="5" t="n">
        <v>0</v>
      </c>
      <c r="I103" s="5" t="n">
        <v>220</v>
      </c>
      <c r="J103" s="5" t="n">
        <v>4</v>
      </c>
      <c r="K103" s="6" t="n">
        <v>55</v>
      </c>
      <c r="L103" s="7" t="n">
        <v>55</v>
      </c>
      <c r="M103" s="5" t="str">
        <f aca="false">IF(K103="no cation","",IF(L103="","non-candidate",""))</f>
        <v/>
      </c>
      <c r="N103" s="5" t="str">
        <f aca="false">IF(M103="","",IF(B103&gt;0,U103,CONCATENATE("[",IF(M103="","",CONCATENATE("Al",IF(C103+(D103*(1+(C103*3)))&gt;1,VALUE(C103+(D103*(1+(C103*3)))),""),CONCATENATE(IF((E103*(1+(C103*3)))+(C103*H103)&gt;0," O",""),IF((E103*(1+(C103*3)))+(C103*H103)&gt;1,VALUE((E103*(1+(C103*3)))+(C103*H103)),"")),IF(F103=0,"",CONCATENATE("(OH)",IF((F103*(1+(C103*3)))+(C103*(4-H103))&gt;1,VALUE((F103*(1+(C103*3)))+(C103*(4-H103))),""))),IF(G103=0,"",CONCATENATE("(OH2)",IF(G103&gt;1,VALUE(G103),""))))),"]",IF(M103="","",IF(J103&gt;1,(CONCATENATE(VALUE(J103),"+")),"+")))))</f>
        <v/>
      </c>
      <c r="O103" s="5" t="str">
        <f aca="false">IF(B103&gt;0,"",IF(C103=0,CONCATENATE("[",CONCATENATE("Al",IF(D103&gt;1,VALUE(D103),""),IF(E103=0,"",CONCATENATE(" O",IF(E103&gt;1,VALUE(E103),""))),IF(F103=0,"",CONCATENATE("(OH)",IF(F103&gt;1,VALUE(F103),""))),IF(G103=0,"",CONCATENATE("(OH2)",IF(G103&gt;1,VALUE(G103),"")))),"]",IF(J103&gt;1,(CONCATENATE(VALUE(J103),"+")),"+")),CONCATENATE("[",S103,IF(P103&gt;1,VALUE(P103),""),IF((D103*3)&gt;((E103*2)+F103),"+","")," ]",VALUE(4)," ",T103,IF(H103&gt;0,VALUE(H103+1),""),"-"," ")))</f>
        <v>[Al3 O2(OH)(OH2)5]4+</v>
      </c>
      <c r="P103" s="5" t="str">
        <f aca="false">IF(C103&lt;1,"",(IF((3*D103)-(2*E103)-F103&gt;0, (3*D103)-(2*E103)-F103, 0)))</f>
        <v/>
      </c>
      <c r="Q103" s="5" t="str">
        <f aca="false">IF(C103&lt;1,"",(27*D103)+(16*(E103+F103+G103))+(F103+(G103*2)))</f>
        <v/>
      </c>
      <c r="R103" s="5" t="str">
        <f aca="false">IF(C103&lt;1,"",27+(16*(H103+(4-H103)))+(4-H103))</f>
        <v/>
      </c>
      <c r="S103" s="5" t="str">
        <f aca="false">CONCATENATE("[",CONCATENATE("Al",IF(D103&gt;1,VALUE(D103),""),IF(E103=0,"",CONCATENATE(" O",IF(E103&gt;1,VALUE(E103),""))),IF(F103=0,"",CONCATENATE("(OH)",IF(F103&gt;1,VALUE(F103),""))),IF(G103=0,"",CONCATENATE("(OH2)",IF(G103&gt;1,VALUE(G103),"")))),"]")</f>
        <v>[Al3 O2(OH)(OH2)5]</v>
      </c>
      <c r="T103" s="5" t="str">
        <f aca="false">CONCATENATE("[",CONCATENATE("Al",IF(H103=0,"",CONCATENATE("O",IF(H103&gt;1,VALUE(H103),""))),CONCATENATE(IF((4-H103)&gt;0,"(OH)",""),IF((4-H103)&gt;1,VALUE(4-H103),""))),"]")</f>
        <v>[Al(OH)4]</v>
      </c>
      <c r="U103" s="5" t="str">
        <f aca="false">IF(B103&gt;0,IF(M103="","",CONCATENATE("[",IF(M103="","",CONCATENATE("Al",IF(D103&gt;1,VALUE(D103),""),IF(E103=0,"",CONCATENATE(" O",IF(E103&gt;1,VALUE(E103),""))),IF(F103=0,"",CONCATENATE("(OH)",IF(F103&gt;1,VALUE(F103),""))),IF(G103=0,"",CONCATENATE("(OH2)",IF(G103&gt;1,VALUE(G103),""))))),"]",IF(M103="","",IF(J103&gt;1,(CONCATENATE(VALUE(J103),"+")),"+")))),"")</f>
        <v/>
      </c>
    </row>
    <row r="104" s="4" customFormat="true" ht="14.05" hidden="false" customHeight="false" outlineLevel="0" collapsed="false">
      <c r="A104" s="5" t="n">
        <v>4</v>
      </c>
      <c r="B104" s="5" t="n">
        <v>0</v>
      </c>
      <c r="C104" s="5" t="n">
        <v>0</v>
      </c>
      <c r="D104" s="5" t="n">
        <v>4</v>
      </c>
      <c r="E104" s="5" t="n">
        <v>0</v>
      </c>
      <c r="F104" s="5" t="n">
        <v>7</v>
      </c>
      <c r="G104" s="5" t="n">
        <v>3</v>
      </c>
      <c r="H104" s="5" t="n">
        <v>0</v>
      </c>
      <c r="I104" s="5" t="n">
        <v>281</v>
      </c>
      <c r="J104" s="5" t="n">
        <v>5</v>
      </c>
      <c r="K104" s="6" t="n">
        <v>56.2</v>
      </c>
      <c r="L104" s="7" t="n">
        <v>56.2</v>
      </c>
      <c r="M104" s="5" t="str">
        <f aca="false">IF(K104="no cation","",IF(L104="","non-candidate",""))</f>
        <v/>
      </c>
      <c r="N104" s="5" t="str">
        <f aca="false">IF(M104="","",IF(B104&gt;0,U104,CONCATENATE("[",IF(M104="","",CONCATENATE("Al",IF(C104+(D104*(1+(C104*3)))&gt;1,VALUE(C104+(D104*(1+(C104*3)))),""),CONCATENATE(IF((E104*(1+(C104*3)))+(C104*H104)&gt;0," O",""),IF((E104*(1+(C104*3)))+(C104*H104)&gt;1,VALUE((E104*(1+(C104*3)))+(C104*H104)),"")),IF(F104=0,"",CONCATENATE("(OH)",IF((F104*(1+(C104*3)))+(C104*(4-H104))&gt;1,VALUE((F104*(1+(C104*3)))+(C104*(4-H104))),""))),IF(G104=0,"",CONCATENATE("(OH2)",IF(G104&gt;1,VALUE(G104),""))))),"]",IF(M104="","",IF(J104&gt;1,(CONCATENATE(VALUE(J104),"+")),"+")))))</f>
        <v/>
      </c>
      <c r="O104" s="5" t="str">
        <f aca="false">IF(B104&gt;0,"",IF(C104=0,CONCATENATE("[",CONCATENATE("Al",IF(D104&gt;1,VALUE(D104),""),IF(E104=0,"",CONCATENATE(" O",IF(E104&gt;1,VALUE(E104),""))),IF(F104=0,"",CONCATENATE("(OH)",IF(F104&gt;1,VALUE(F104),""))),IF(G104=0,"",CONCATENATE("(OH2)",IF(G104&gt;1,VALUE(G104),"")))),"]",IF(J104&gt;1,(CONCATENATE(VALUE(J104),"+")),"+")),CONCATENATE("[",S104,IF(P104&gt;1,VALUE(P104),""),IF((D104*3)&gt;((E104*2)+F104),"+","")," ]",VALUE(4)," ",T104,IF(H104&gt;0,VALUE(H104+1),""),"-"," ")))</f>
        <v>[Al4(OH)7(OH2)3]5+</v>
      </c>
      <c r="P104" s="5" t="str">
        <f aca="false">IF(C104&lt;1,"",(IF((3*D104)-(2*E104)-F104&gt;0, (3*D104)-(2*E104)-F104, 0)))</f>
        <v/>
      </c>
      <c r="Q104" s="5" t="str">
        <f aca="false">IF(C104&lt;1,"",(27*D104)+(16*(E104+F104+G104))+(F104+(G104*2)))</f>
        <v/>
      </c>
      <c r="R104" s="5" t="str">
        <f aca="false">IF(C104&lt;1,"",27+(16*(H104+(4-H104)))+(4-H104))</f>
        <v/>
      </c>
      <c r="S104" s="5" t="str">
        <f aca="false">CONCATENATE("[",CONCATENATE("Al",IF(D104&gt;1,VALUE(D104),""),IF(E104=0,"",CONCATENATE(" O",IF(E104&gt;1,VALUE(E104),""))),IF(F104=0,"",CONCATENATE("(OH)",IF(F104&gt;1,VALUE(F104),""))),IF(G104=0,"",CONCATENATE("(OH2)",IF(G104&gt;1,VALUE(G104),"")))),"]")</f>
        <v>[Al4(OH)7(OH2)3]</v>
      </c>
      <c r="T104" s="5" t="str">
        <f aca="false">CONCATENATE("[",CONCATENATE("Al",IF(H104=0,"",CONCATENATE("O",IF(H104&gt;1,VALUE(H104),""))),CONCATENATE(IF((4-H104)&gt;0,"(OH)",""),IF((4-H104)&gt;1,VALUE(4-H104),""))),"]")</f>
        <v>[Al(OH)4]</v>
      </c>
      <c r="U104" s="5" t="str">
        <f aca="false">IF(B104&gt;0,IF(M104="","",CONCATENATE("[",IF(M104="","",CONCATENATE("Al",IF(D104&gt;1,VALUE(D104),""),IF(E104=0,"",CONCATENATE(" O",IF(E104&gt;1,VALUE(E104),""))),IF(F104=0,"",CONCATENATE("(OH)",IF(F104&gt;1,VALUE(F104),""))),IF(G104=0,"",CONCATENATE("(OH2)",IF(G104&gt;1,VALUE(G104),""))))),"]",IF(M104="","",IF(J104&gt;1,(CONCATENATE(VALUE(J104),"+")),"+")))),"")</f>
        <v/>
      </c>
    </row>
    <row r="105" s="4" customFormat="true" ht="14.05" hidden="false" customHeight="false" outlineLevel="0" collapsed="false">
      <c r="A105" s="5" t="n">
        <v>4</v>
      </c>
      <c r="B105" s="5" t="n">
        <v>0</v>
      </c>
      <c r="C105" s="5" t="n">
        <v>0</v>
      </c>
      <c r="D105" s="5" t="n">
        <v>4</v>
      </c>
      <c r="E105" s="5" t="n">
        <v>2</v>
      </c>
      <c r="F105" s="5" t="n">
        <v>3</v>
      </c>
      <c r="G105" s="5" t="n">
        <v>5</v>
      </c>
      <c r="H105" s="5" t="n">
        <v>0</v>
      </c>
      <c r="I105" s="5" t="n">
        <v>281</v>
      </c>
      <c r="J105" s="5" t="n">
        <v>5</v>
      </c>
      <c r="K105" s="6" t="n">
        <v>56.2</v>
      </c>
      <c r="L105" s="7" t="n">
        <v>56.2</v>
      </c>
      <c r="M105" s="5" t="str">
        <f aca="false">IF(K105="no cation","",IF(L105="","non-candidate",""))</f>
        <v/>
      </c>
      <c r="N105" s="5" t="str">
        <f aca="false">IF(M105="","",IF(B105&gt;0,U105,CONCATENATE("[",IF(M105="","",CONCATENATE("Al",IF(C105+(D105*(1+(C105*3)))&gt;1,VALUE(C105+(D105*(1+(C105*3)))),""),CONCATENATE(IF((E105*(1+(C105*3)))+(C105*H105)&gt;0," O",""),IF((E105*(1+(C105*3)))+(C105*H105)&gt;1,VALUE((E105*(1+(C105*3)))+(C105*H105)),"")),IF(F105=0,"",CONCATENATE("(OH)",IF((F105*(1+(C105*3)))+(C105*(4-H105))&gt;1,VALUE((F105*(1+(C105*3)))+(C105*(4-H105))),""))),IF(G105=0,"",CONCATENATE("(OH2)",IF(G105&gt;1,VALUE(G105),""))))),"]",IF(M105="","",IF(J105&gt;1,(CONCATENATE(VALUE(J105),"+")),"+")))))</f>
        <v/>
      </c>
      <c r="O105" s="5" t="str">
        <f aca="false">IF(B105&gt;0,"",IF(C105=0,CONCATENATE("[",CONCATENATE("Al",IF(D105&gt;1,VALUE(D105),""),IF(E105=0,"",CONCATENATE(" O",IF(E105&gt;1,VALUE(E105),""))),IF(F105=0,"",CONCATENATE("(OH)",IF(F105&gt;1,VALUE(F105),""))),IF(G105=0,"",CONCATENATE("(OH2)",IF(G105&gt;1,VALUE(G105),"")))),"]",IF(J105&gt;1,(CONCATENATE(VALUE(J105),"+")),"+")),CONCATENATE("[",S105,IF(P105&gt;1,VALUE(P105),""),IF((D105*3)&gt;((E105*2)+F105),"+","")," ]",VALUE(4)," ",T105,IF(H105&gt;0,VALUE(H105+1),""),"-"," ")))</f>
        <v>[Al4 O2(OH)3(OH2)5]5+</v>
      </c>
      <c r="P105" s="5" t="str">
        <f aca="false">IF(C105&lt;1,"",(IF((3*D105)-(2*E105)-F105&gt;0, (3*D105)-(2*E105)-F105, 0)))</f>
        <v/>
      </c>
      <c r="Q105" s="5" t="str">
        <f aca="false">IF(C105&lt;1,"",(27*D105)+(16*(E105+F105+G105))+(F105+(G105*2)))</f>
        <v/>
      </c>
      <c r="R105" s="5" t="str">
        <f aca="false">IF(C105&lt;1,"",27+(16*(H105+(4-H105)))+(4-H105))</f>
        <v/>
      </c>
      <c r="S105" s="5" t="str">
        <f aca="false">CONCATENATE("[",CONCATENATE("Al",IF(D105&gt;1,VALUE(D105),""),IF(E105=0,"",CONCATENATE(" O",IF(E105&gt;1,VALUE(E105),""))),IF(F105=0,"",CONCATENATE("(OH)",IF(F105&gt;1,VALUE(F105),""))),IF(G105=0,"",CONCATENATE("(OH2)",IF(G105&gt;1,VALUE(G105),"")))),"]")</f>
        <v>[Al4 O2(OH)3(OH2)5]</v>
      </c>
      <c r="T105" s="5" t="str">
        <f aca="false">CONCATENATE("[",CONCATENATE("Al",IF(H105=0,"",CONCATENATE("O",IF(H105&gt;1,VALUE(H105),""))),CONCATENATE(IF((4-H105)&gt;0,"(OH)",""),IF((4-H105)&gt;1,VALUE(4-H105),""))),"]")</f>
        <v>[Al(OH)4]</v>
      </c>
      <c r="U105" s="5" t="str">
        <f aca="false">IF(B105&gt;0,IF(M105="","",CONCATENATE("[",IF(M105="","",CONCATENATE("Al",IF(D105&gt;1,VALUE(D105),""),IF(E105=0,"",CONCATENATE(" O",IF(E105&gt;1,VALUE(E105),""))),IF(F105=0,"",CONCATENATE("(OH)",IF(F105&gt;1,VALUE(F105),""))),IF(G105=0,"",CONCATENATE("(OH2)",IF(G105&gt;1,VALUE(G105),""))))),"]",IF(M105="","",IF(J105&gt;1,(CONCATENATE(VALUE(J105),"+")),"+")))),"")</f>
        <v/>
      </c>
    </row>
    <row r="106" s="4" customFormat="true" ht="14.05" hidden="false" customHeight="false" outlineLevel="0" collapsed="false">
      <c r="A106" s="5" t="n">
        <v>6</v>
      </c>
      <c r="B106" s="5" t="n">
        <v>0</v>
      </c>
      <c r="C106" s="5" t="n">
        <v>0</v>
      </c>
      <c r="D106" s="5" t="n">
        <v>6</v>
      </c>
      <c r="E106" s="5" t="n">
        <v>0</v>
      </c>
      <c r="F106" s="5" t="n">
        <v>7</v>
      </c>
      <c r="G106" s="5" t="n">
        <v>19</v>
      </c>
      <c r="H106" s="5" t="n">
        <v>0</v>
      </c>
      <c r="I106" s="5" t="n">
        <v>623</v>
      </c>
      <c r="J106" s="5" t="n">
        <v>11</v>
      </c>
      <c r="K106" s="6" t="n">
        <v>56.6363636363636</v>
      </c>
      <c r="L106" s="7" t="n">
        <v>56.6363636363636</v>
      </c>
      <c r="M106" s="5" t="str">
        <f aca="false">IF(K106="no cation","",IF(L106="","non-candidate",""))</f>
        <v/>
      </c>
      <c r="N106" s="5" t="str">
        <f aca="false">IF(M106="","",IF(B106&gt;0,U106,CONCATENATE("[",IF(M106="","",CONCATENATE("Al",IF(C106+(D106*(1+(C106*3)))&gt;1,VALUE(C106+(D106*(1+(C106*3)))),""),CONCATENATE(IF((E106*(1+(C106*3)))+(C106*H106)&gt;0," O",""),IF((E106*(1+(C106*3)))+(C106*H106)&gt;1,VALUE((E106*(1+(C106*3)))+(C106*H106)),"")),IF(F106=0,"",CONCATENATE("(OH)",IF((F106*(1+(C106*3)))+(C106*(4-H106))&gt;1,VALUE((F106*(1+(C106*3)))+(C106*(4-H106))),""))),IF(G106=0,"",CONCATENATE("(OH2)",IF(G106&gt;1,VALUE(G106),""))))),"]",IF(M106="","",IF(J106&gt;1,(CONCATENATE(VALUE(J106),"+")),"+")))))</f>
        <v/>
      </c>
      <c r="O106" s="5" t="str">
        <f aca="false">IF(B106&gt;0,"",IF(C106=0,CONCATENATE("[",CONCATENATE("Al",IF(D106&gt;1,VALUE(D106),""),IF(E106=0,"",CONCATENATE(" O",IF(E106&gt;1,VALUE(E106),""))),IF(F106=0,"",CONCATENATE("(OH)",IF(F106&gt;1,VALUE(F106),""))),IF(G106=0,"",CONCATENATE("(OH2)",IF(G106&gt;1,VALUE(G106),"")))),"]",IF(J106&gt;1,(CONCATENATE(VALUE(J106),"+")),"+")),CONCATENATE("[",S106,IF(P106&gt;1,VALUE(P106),""),IF((D106*3)&gt;((E106*2)+F106),"+","")," ]",VALUE(4)," ",T106,IF(H106&gt;0,VALUE(H106+1),""),"-"," ")))</f>
        <v>[Al6(OH)7(OH2)19]11+</v>
      </c>
      <c r="P106" s="5" t="str">
        <f aca="false">IF(C106&lt;1,"",(IF((3*D106)-(2*E106)-F106&gt;0, (3*D106)-(2*E106)-F106, 0)))</f>
        <v/>
      </c>
      <c r="Q106" s="5" t="str">
        <f aca="false">IF(C106&lt;1,"",(27*D106)+(16*(E106+F106+G106))+(F106+(G106*2)))</f>
        <v/>
      </c>
      <c r="R106" s="5" t="str">
        <f aca="false">IF(C106&lt;1,"",27+(16*(H106+(4-H106)))+(4-H106))</f>
        <v/>
      </c>
      <c r="S106" s="5" t="str">
        <f aca="false">CONCATENATE("[",CONCATENATE("Al",IF(D106&gt;1,VALUE(D106),""),IF(E106=0,"",CONCATENATE(" O",IF(E106&gt;1,VALUE(E106),""))),IF(F106=0,"",CONCATENATE("(OH)",IF(F106&gt;1,VALUE(F106),""))),IF(G106=0,"",CONCATENATE("(OH2)",IF(G106&gt;1,VALUE(G106),"")))),"]")</f>
        <v>[Al6(OH)7(OH2)19]</v>
      </c>
      <c r="T106" s="5" t="str">
        <f aca="false">CONCATENATE("[",CONCATENATE("Al",IF(H106=0,"",CONCATENATE("O",IF(H106&gt;1,VALUE(H106),""))),CONCATENATE(IF((4-H106)&gt;0,"(OH)",""),IF((4-H106)&gt;1,VALUE(4-H106),""))),"]")</f>
        <v>[Al(OH)4]</v>
      </c>
      <c r="U106" s="5" t="str">
        <f aca="false">IF(B106&gt;0,IF(M106="","",CONCATENATE("[",IF(M106="","",CONCATENATE("Al",IF(D106&gt;1,VALUE(D106),""),IF(E106=0,"",CONCATENATE(" O",IF(E106&gt;1,VALUE(E106),""))),IF(F106=0,"",CONCATENATE("(OH)",IF(F106&gt;1,VALUE(F106),""))),IF(G106=0,"",CONCATENATE("(OH2)",IF(G106&gt;1,VALUE(G106),""))))),"]",IF(M106="","",IF(J106&gt;1,(CONCATENATE(VALUE(J106),"+")),"+")))),"")</f>
        <v/>
      </c>
    </row>
    <row r="107" s="4" customFormat="true" ht="14.05" hidden="false" customHeight="false" outlineLevel="0" collapsed="false">
      <c r="A107" s="5" t="n">
        <v>6</v>
      </c>
      <c r="B107" s="5" t="n">
        <v>0</v>
      </c>
      <c r="C107" s="5" t="n">
        <v>0</v>
      </c>
      <c r="D107" s="5" t="n">
        <v>6</v>
      </c>
      <c r="E107" s="5" t="n">
        <v>2</v>
      </c>
      <c r="F107" s="5" t="n">
        <v>3</v>
      </c>
      <c r="G107" s="5" t="n">
        <v>21</v>
      </c>
      <c r="H107" s="5" t="n">
        <v>0</v>
      </c>
      <c r="I107" s="5" t="n">
        <v>623</v>
      </c>
      <c r="J107" s="5" t="n">
        <v>11</v>
      </c>
      <c r="K107" s="6" t="n">
        <v>56.6363636363636</v>
      </c>
      <c r="L107" s="7" t="n">
        <v>56.6363636363636</v>
      </c>
      <c r="M107" s="5" t="str">
        <f aca="false">IF(K107="no cation","",IF(L107="","non-candidate",""))</f>
        <v/>
      </c>
      <c r="N107" s="5" t="str">
        <f aca="false">IF(M107="","",IF(B107&gt;0,U107,CONCATENATE("[",IF(M107="","",CONCATENATE("Al",IF(C107+(D107*(1+(C107*3)))&gt;1,VALUE(C107+(D107*(1+(C107*3)))),""),CONCATENATE(IF((E107*(1+(C107*3)))+(C107*H107)&gt;0," O",""),IF((E107*(1+(C107*3)))+(C107*H107)&gt;1,VALUE((E107*(1+(C107*3)))+(C107*H107)),"")),IF(F107=0,"",CONCATENATE("(OH)",IF((F107*(1+(C107*3)))+(C107*(4-H107))&gt;1,VALUE((F107*(1+(C107*3)))+(C107*(4-H107))),""))),IF(G107=0,"",CONCATENATE("(OH2)",IF(G107&gt;1,VALUE(G107),""))))),"]",IF(M107="","",IF(J107&gt;1,(CONCATENATE(VALUE(J107),"+")),"+")))))</f>
        <v/>
      </c>
      <c r="O107" s="5" t="str">
        <f aca="false">IF(B107&gt;0,"",IF(C107=0,CONCATENATE("[",CONCATENATE("Al",IF(D107&gt;1,VALUE(D107),""),IF(E107=0,"",CONCATENATE(" O",IF(E107&gt;1,VALUE(E107),""))),IF(F107=0,"",CONCATENATE("(OH)",IF(F107&gt;1,VALUE(F107),""))),IF(G107=0,"",CONCATENATE("(OH2)",IF(G107&gt;1,VALUE(G107),"")))),"]",IF(J107&gt;1,(CONCATENATE(VALUE(J107),"+")),"+")),CONCATENATE("[",S107,IF(P107&gt;1,VALUE(P107),""),IF((D107*3)&gt;((E107*2)+F107),"+","")," ]",VALUE(4)," ",T107,IF(H107&gt;0,VALUE(H107+1),""),"-"," ")))</f>
        <v>[Al6 O2(OH)3(OH2)21]11+</v>
      </c>
      <c r="P107" s="5" t="str">
        <f aca="false">IF(C107&lt;1,"",(IF((3*D107)-(2*E107)-F107&gt;0, (3*D107)-(2*E107)-F107, 0)))</f>
        <v/>
      </c>
      <c r="Q107" s="5" t="str">
        <f aca="false">IF(C107&lt;1,"",(27*D107)+(16*(E107+F107+G107))+(F107+(G107*2)))</f>
        <v/>
      </c>
      <c r="R107" s="5" t="str">
        <f aca="false">IF(C107&lt;1,"",27+(16*(H107+(4-H107)))+(4-H107))</f>
        <v/>
      </c>
      <c r="S107" s="5" t="str">
        <f aca="false">CONCATENATE("[",CONCATENATE("Al",IF(D107&gt;1,VALUE(D107),""),IF(E107=0,"",CONCATENATE(" O",IF(E107&gt;1,VALUE(E107),""))),IF(F107=0,"",CONCATENATE("(OH)",IF(F107&gt;1,VALUE(F107),""))),IF(G107=0,"",CONCATENATE("(OH2)",IF(G107&gt;1,VALUE(G107),"")))),"]")</f>
        <v>[Al6 O2(OH)3(OH2)21]</v>
      </c>
      <c r="T107" s="5" t="str">
        <f aca="false">CONCATENATE("[",CONCATENATE("Al",IF(H107=0,"",CONCATENATE("O",IF(H107&gt;1,VALUE(H107),""))),CONCATENATE(IF((4-H107)&gt;0,"(OH)",""),IF((4-H107)&gt;1,VALUE(4-H107),""))),"]")</f>
        <v>[Al(OH)4]</v>
      </c>
      <c r="U107" s="5" t="str">
        <f aca="false">IF(B107&gt;0,IF(M107="","",CONCATENATE("[",IF(M107="","",CONCATENATE("Al",IF(D107&gt;1,VALUE(D107),""),IF(E107=0,"",CONCATENATE(" O",IF(E107&gt;1,VALUE(E107),""))),IF(F107=0,"",CONCATENATE("(OH)",IF(F107&gt;1,VALUE(F107),""))),IF(G107=0,"",CONCATENATE("(OH2)",IF(G107&gt;1,VALUE(G107),""))))),"]",IF(M107="","",IF(J107&gt;1,(CONCATENATE(VALUE(J107),"+")),"+")))),"")</f>
        <v/>
      </c>
    </row>
    <row r="108" s="4" customFormat="true" ht="14.05" hidden="false" customHeight="false" outlineLevel="0" collapsed="false">
      <c r="A108" s="5" t="n">
        <v>4</v>
      </c>
      <c r="B108" s="5" t="n">
        <v>0</v>
      </c>
      <c r="C108" s="5" t="n">
        <v>0</v>
      </c>
      <c r="D108" s="5" t="n">
        <v>5</v>
      </c>
      <c r="E108" s="5" t="n">
        <v>0</v>
      </c>
      <c r="F108" s="5" t="n">
        <v>9</v>
      </c>
      <c r="G108" s="5" t="n">
        <v>3</v>
      </c>
      <c r="H108" s="5" t="n">
        <v>0</v>
      </c>
      <c r="I108" s="5" t="n">
        <v>342</v>
      </c>
      <c r="J108" s="5" t="n">
        <v>6</v>
      </c>
      <c r="K108" s="6" t="n">
        <v>57</v>
      </c>
      <c r="L108" s="7" t="n">
        <v>57</v>
      </c>
      <c r="M108" s="5" t="str">
        <f aca="false">IF(K108="no cation","",IF(L108="","non-candidate",""))</f>
        <v/>
      </c>
      <c r="N108" s="5" t="str">
        <f aca="false">IF(M108="","",IF(B108&gt;0,U108,CONCATENATE("[",IF(M108="","",CONCATENATE("Al",IF(C108+(D108*(1+(C108*3)))&gt;1,VALUE(C108+(D108*(1+(C108*3)))),""),CONCATENATE(IF((E108*(1+(C108*3)))+(C108*H108)&gt;0," O",""),IF((E108*(1+(C108*3)))+(C108*H108)&gt;1,VALUE((E108*(1+(C108*3)))+(C108*H108)),"")),IF(F108=0,"",CONCATENATE("(OH)",IF((F108*(1+(C108*3)))+(C108*(4-H108))&gt;1,VALUE((F108*(1+(C108*3)))+(C108*(4-H108))),""))),IF(G108=0,"",CONCATENATE("(OH2)",IF(G108&gt;1,VALUE(G108),""))))),"]",IF(M108="","",IF(J108&gt;1,(CONCATENATE(VALUE(J108),"+")),"+")))))</f>
        <v/>
      </c>
      <c r="O108" s="5" t="str">
        <f aca="false">IF(B108&gt;0,"",IF(C108=0,CONCATENATE("[",CONCATENATE("Al",IF(D108&gt;1,VALUE(D108),""),IF(E108=0,"",CONCATENATE(" O",IF(E108&gt;1,VALUE(E108),""))),IF(F108=0,"",CONCATENATE("(OH)",IF(F108&gt;1,VALUE(F108),""))),IF(G108=0,"",CONCATENATE("(OH2)",IF(G108&gt;1,VALUE(G108),"")))),"]",IF(J108&gt;1,(CONCATENATE(VALUE(J108),"+")),"+")),CONCATENATE("[",S108,IF(P108&gt;1,VALUE(P108),""),IF((D108*3)&gt;((E108*2)+F108),"+","")," ]",VALUE(4)," ",T108,IF(H108&gt;0,VALUE(H108+1),""),"-"," ")))</f>
        <v>[Al5(OH)9(OH2)3]6+</v>
      </c>
      <c r="P108" s="5" t="str">
        <f aca="false">IF(C108&lt;1,"",(IF((3*D108)-(2*E108)-F108&gt;0, (3*D108)-(2*E108)-F108, 0)))</f>
        <v/>
      </c>
      <c r="Q108" s="5" t="str">
        <f aca="false">IF(C108&lt;1,"",(27*D108)+(16*(E108+F108+G108))+(F108+(G108*2)))</f>
        <v/>
      </c>
      <c r="R108" s="5" t="str">
        <f aca="false">IF(C108&lt;1,"",27+(16*(H108+(4-H108)))+(4-H108))</f>
        <v/>
      </c>
      <c r="S108" s="5" t="str">
        <f aca="false">CONCATENATE("[",CONCATENATE("Al",IF(D108&gt;1,VALUE(D108),""),IF(E108=0,"",CONCATENATE(" O",IF(E108&gt;1,VALUE(E108),""))),IF(F108=0,"",CONCATENATE("(OH)",IF(F108&gt;1,VALUE(F108),""))),IF(G108=0,"",CONCATENATE("(OH2)",IF(G108&gt;1,VALUE(G108),"")))),"]")</f>
        <v>[Al5(OH)9(OH2)3]</v>
      </c>
      <c r="T108" s="5" t="str">
        <f aca="false">CONCATENATE("[",CONCATENATE("Al",IF(H108=0,"",CONCATENATE("O",IF(H108&gt;1,VALUE(H108),""))),CONCATENATE(IF((4-H108)&gt;0,"(OH)",""),IF((4-H108)&gt;1,VALUE(4-H108),""))),"]")</f>
        <v>[Al(OH)4]</v>
      </c>
      <c r="U108" s="5" t="str">
        <f aca="false">IF(B108&gt;0,IF(M108="","",CONCATENATE("[",IF(M108="","",CONCATENATE("Al",IF(D108&gt;1,VALUE(D108),""),IF(E108=0,"",CONCATENATE(" O",IF(E108&gt;1,VALUE(E108),""))),IF(F108=0,"",CONCATENATE("(OH)",IF(F108&gt;1,VALUE(F108),""))),IF(G108=0,"",CONCATENATE("(OH2)",IF(G108&gt;1,VALUE(G108),""))))),"]",IF(M108="","",IF(J108&gt;1,(CONCATENATE(VALUE(J108),"+")),"+")))),"")</f>
        <v/>
      </c>
    </row>
    <row r="109" s="4" customFormat="true" ht="14.05" hidden="false" customHeight="false" outlineLevel="0" collapsed="false">
      <c r="A109" s="5" t="n">
        <v>4</v>
      </c>
      <c r="B109" s="5" t="n">
        <v>0</v>
      </c>
      <c r="C109" s="5" t="n">
        <v>0</v>
      </c>
      <c r="D109" s="5" t="n">
        <v>5</v>
      </c>
      <c r="E109" s="5" t="n">
        <v>2</v>
      </c>
      <c r="F109" s="5" t="n">
        <v>5</v>
      </c>
      <c r="G109" s="5" t="n">
        <v>5</v>
      </c>
      <c r="H109" s="5" t="n">
        <v>0</v>
      </c>
      <c r="I109" s="5" t="n">
        <v>342</v>
      </c>
      <c r="J109" s="5" t="n">
        <v>6</v>
      </c>
      <c r="K109" s="6" t="n">
        <v>57</v>
      </c>
      <c r="L109" s="7" t="n">
        <v>57</v>
      </c>
      <c r="M109" s="5" t="str">
        <f aca="false">IF(K109="no cation","",IF(L109="","non-candidate",""))</f>
        <v/>
      </c>
      <c r="N109" s="5" t="str">
        <f aca="false">IF(M109="","",IF(B109&gt;0,U109,CONCATENATE("[",IF(M109="","",CONCATENATE("Al",IF(C109+(D109*(1+(C109*3)))&gt;1,VALUE(C109+(D109*(1+(C109*3)))),""),CONCATENATE(IF((E109*(1+(C109*3)))+(C109*H109)&gt;0," O",""),IF((E109*(1+(C109*3)))+(C109*H109)&gt;1,VALUE((E109*(1+(C109*3)))+(C109*H109)),"")),IF(F109=0,"",CONCATENATE("(OH)",IF((F109*(1+(C109*3)))+(C109*(4-H109))&gt;1,VALUE((F109*(1+(C109*3)))+(C109*(4-H109))),""))),IF(G109=0,"",CONCATENATE("(OH2)",IF(G109&gt;1,VALUE(G109),""))))),"]",IF(M109="","",IF(J109&gt;1,(CONCATENATE(VALUE(J109),"+")),"+")))))</f>
        <v/>
      </c>
      <c r="O109" s="5" t="str">
        <f aca="false">IF(B109&gt;0,"",IF(C109=0,CONCATENATE("[",CONCATENATE("Al",IF(D109&gt;1,VALUE(D109),""),IF(E109=0,"",CONCATENATE(" O",IF(E109&gt;1,VALUE(E109),""))),IF(F109=0,"",CONCATENATE("(OH)",IF(F109&gt;1,VALUE(F109),""))),IF(G109=0,"",CONCATENATE("(OH2)",IF(G109&gt;1,VALUE(G109),"")))),"]",IF(J109&gt;1,(CONCATENATE(VALUE(J109),"+")),"+")),CONCATENATE("[",S109,IF(P109&gt;1,VALUE(P109),""),IF((D109*3)&gt;((E109*2)+F109),"+","")," ]",VALUE(4)," ",T109,IF(H109&gt;0,VALUE(H109+1),""),"-"," ")))</f>
        <v>[Al5 O2(OH)5(OH2)5]6+</v>
      </c>
      <c r="P109" s="5" t="str">
        <f aca="false">IF(C109&lt;1,"",(IF((3*D109)-(2*E109)-F109&gt;0, (3*D109)-(2*E109)-F109, 0)))</f>
        <v/>
      </c>
      <c r="Q109" s="5" t="str">
        <f aca="false">IF(C109&lt;1,"",(27*D109)+(16*(E109+F109+G109))+(F109+(G109*2)))</f>
        <v/>
      </c>
      <c r="R109" s="5" t="str">
        <f aca="false">IF(C109&lt;1,"",27+(16*(H109+(4-H109)))+(4-H109))</f>
        <v/>
      </c>
      <c r="S109" s="5" t="str">
        <f aca="false">CONCATENATE("[",CONCATENATE("Al",IF(D109&gt;1,VALUE(D109),""),IF(E109=0,"",CONCATENATE(" O",IF(E109&gt;1,VALUE(E109),""))),IF(F109=0,"",CONCATENATE("(OH)",IF(F109&gt;1,VALUE(F109),""))),IF(G109=0,"",CONCATENATE("(OH2)",IF(G109&gt;1,VALUE(G109),"")))),"]")</f>
        <v>[Al5 O2(OH)5(OH2)5]</v>
      </c>
      <c r="T109" s="5" t="str">
        <f aca="false">CONCATENATE("[",CONCATENATE("Al",IF(H109=0,"",CONCATENATE("O",IF(H109&gt;1,VALUE(H109),""))),CONCATENATE(IF((4-H109)&gt;0,"(OH)",""),IF((4-H109)&gt;1,VALUE(4-H109),""))),"]")</f>
        <v>[Al(OH)4]</v>
      </c>
      <c r="U109" s="5" t="str">
        <f aca="false">IF(B109&gt;0,IF(M109="","",CONCATENATE("[",IF(M109="","",CONCATENATE("Al",IF(D109&gt;1,VALUE(D109),""),IF(E109=0,"",CONCATENATE(" O",IF(E109&gt;1,VALUE(E109),""))),IF(F109=0,"",CONCATENATE("(OH)",IF(F109&gt;1,VALUE(F109),""))),IF(G109=0,"",CONCATENATE("(OH2)",IF(G109&gt;1,VALUE(G109),""))))),"]",IF(M109="","",IF(J109&gt;1,(CONCATENATE(VALUE(J109),"+")),"+")))),"")</f>
        <v/>
      </c>
    </row>
    <row r="110" s="4" customFormat="true" ht="14.05" hidden="false" customHeight="false" outlineLevel="0" collapsed="false">
      <c r="A110" s="5" t="n">
        <v>4</v>
      </c>
      <c r="B110" s="5" t="n">
        <v>0</v>
      </c>
      <c r="C110" s="5" t="n">
        <v>0</v>
      </c>
      <c r="D110" s="3" t="n">
        <v>5</v>
      </c>
      <c r="E110" s="3" t="n">
        <v>4</v>
      </c>
      <c r="F110" s="5" t="n">
        <v>1</v>
      </c>
      <c r="G110" s="5" t="n">
        <v>7</v>
      </c>
      <c r="H110" s="5" t="n">
        <v>0</v>
      </c>
      <c r="I110" s="5" t="n">
        <v>342</v>
      </c>
      <c r="J110" s="5" t="n">
        <v>6</v>
      </c>
      <c r="K110" s="6" t="n">
        <v>57</v>
      </c>
      <c r="L110" s="7" t="n">
        <v>57</v>
      </c>
      <c r="M110" s="5" t="str">
        <f aca="false">IF(K110="no cation","",IF(L110="","non-candidate",""))</f>
        <v/>
      </c>
      <c r="N110" s="5" t="str">
        <f aca="false">IF(M110="","",IF(B110&gt;0,U110,CONCATENATE("[",IF(M110="","",CONCATENATE("Al",IF(C110+(D110*(1+(C110*3)))&gt;1,VALUE(C110+(D110*(1+(C110*3)))),""),CONCATENATE(IF((E110*(1+(C110*3)))+(C110*H110)&gt;0," O",""),IF((E110*(1+(C110*3)))+(C110*H110)&gt;1,VALUE((E110*(1+(C110*3)))+(C110*H110)),"")),IF(F110=0,"",CONCATENATE("(OH)",IF((F110*(1+(C110*3)))+(C110*(4-H110))&gt;1,VALUE((F110*(1+(C110*3)))+(C110*(4-H110))),""))),IF(G110=0,"",CONCATENATE("(OH2)",IF(G110&gt;1,VALUE(G110),""))))),"]",IF(M110="","",IF(J110&gt;1,(CONCATENATE(VALUE(J110),"+")),"+")))))</f>
        <v/>
      </c>
      <c r="O110" s="5" t="str">
        <f aca="false">IF(B110&gt;0,"",IF(C110=0,CONCATENATE("[",CONCATENATE("Al",IF(D110&gt;1,VALUE(D110),""),IF(E110=0,"",CONCATENATE(" O",IF(E110&gt;1,VALUE(E110),""))),IF(F110=0,"",CONCATENATE("(OH)",IF(F110&gt;1,VALUE(F110),""))),IF(G110=0,"",CONCATENATE("(OH2)",IF(G110&gt;1,VALUE(G110),"")))),"]",IF(J110&gt;1,(CONCATENATE(VALUE(J110),"+")),"+")),CONCATENATE("[",S110,IF(P110&gt;1,VALUE(P110),""),IF((D110*3)&gt;((E110*2)+F110),"+","")," ]",VALUE(4)," ",T110,IF(H110&gt;0,VALUE(H110+1),""),"-"," ")))</f>
        <v>[Al5 O4(OH)(OH2)7]6+</v>
      </c>
      <c r="P110" s="5" t="str">
        <f aca="false">IF(C110&lt;1,"",(IF((3*D110)-(2*E110)-F110&gt;0, (3*D110)-(2*E110)-F110, 0)))</f>
        <v/>
      </c>
      <c r="Q110" s="5" t="str">
        <f aca="false">IF(C110&lt;1,"",(27*D110)+(16*(E110+F110+G110))+(F110+(G110*2)))</f>
        <v/>
      </c>
      <c r="R110" s="5" t="str">
        <f aca="false">IF(C110&lt;1,"",27+(16*(H110+(4-H110)))+(4-H110))</f>
        <v/>
      </c>
      <c r="S110" s="5" t="str">
        <f aca="false">CONCATENATE("[",CONCATENATE("Al",IF(D110&gt;1,VALUE(D110),""),IF(E110=0,"",CONCATENATE(" O",IF(E110&gt;1,VALUE(E110),""))),IF(F110=0,"",CONCATENATE("(OH)",IF(F110&gt;1,VALUE(F110),""))),IF(G110=0,"",CONCATENATE("(OH2)",IF(G110&gt;1,VALUE(G110),"")))),"]")</f>
        <v>[Al5 O4(OH)(OH2)7]</v>
      </c>
      <c r="T110" s="5" t="str">
        <f aca="false">CONCATENATE("[",CONCATENATE("Al",IF(H110=0,"",CONCATENATE("O",IF(H110&gt;1,VALUE(H110),""))),CONCATENATE(IF((4-H110)&gt;0,"(OH)",""),IF((4-H110)&gt;1,VALUE(4-H110),""))),"]")</f>
        <v>[Al(OH)4]</v>
      </c>
      <c r="U110" s="5" t="str">
        <f aca="false">IF(B110&gt;0,IF(M110="","",CONCATENATE("[",IF(M110="","",CONCATENATE("Al",IF(D110&gt;1,VALUE(D110),""),IF(E110=0,"",CONCATENATE(" O",IF(E110&gt;1,VALUE(E110),""))),IF(F110=0,"",CONCATENATE("(OH)",IF(F110&gt;1,VALUE(F110),""))),IF(G110=0,"",CONCATENATE("(OH2)",IF(G110&gt;1,VALUE(G110),""))))),"]",IF(M110="","",IF(J110&gt;1,(CONCATENATE(VALUE(J110),"+")),"+")))),"")</f>
        <v/>
      </c>
    </row>
    <row r="111" s="4" customFormat="true" ht="14.05" hidden="false" customHeight="false" outlineLevel="0" collapsed="false">
      <c r="A111" s="5" t="n">
        <v>4</v>
      </c>
      <c r="B111" s="5" t="n">
        <v>0</v>
      </c>
      <c r="C111" s="5" t="n">
        <v>0</v>
      </c>
      <c r="D111" s="5" t="n">
        <v>6</v>
      </c>
      <c r="E111" s="5" t="n">
        <v>0</v>
      </c>
      <c r="F111" s="5" t="n">
        <v>11</v>
      </c>
      <c r="G111" s="5" t="n">
        <v>3</v>
      </c>
      <c r="H111" s="5" t="n">
        <v>0</v>
      </c>
      <c r="I111" s="5" t="n">
        <v>403</v>
      </c>
      <c r="J111" s="5" t="n">
        <v>7</v>
      </c>
      <c r="K111" s="6" t="n">
        <v>57.5714285714286</v>
      </c>
      <c r="L111" s="7" t="n">
        <v>57.5714285714286</v>
      </c>
      <c r="M111" s="5" t="str">
        <f aca="false">IF(K111="no cation","",IF(L111="","non-candidate",""))</f>
        <v/>
      </c>
      <c r="N111" s="5" t="str">
        <f aca="false">IF(M111="","",IF(B111&gt;0,U111,CONCATENATE("[",IF(M111="","",CONCATENATE("Al",IF(C111+(D111*(1+(C111*3)))&gt;1,VALUE(C111+(D111*(1+(C111*3)))),""),CONCATENATE(IF((E111*(1+(C111*3)))+(C111*H111)&gt;0," O",""),IF((E111*(1+(C111*3)))+(C111*H111)&gt;1,VALUE((E111*(1+(C111*3)))+(C111*H111)),"")),IF(F111=0,"",CONCATENATE("(OH)",IF((F111*(1+(C111*3)))+(C111*(4-H111))&gt;1,VALUE((F111*(1+(C111*3)))+(C111*(4-H111))),""))),IF(G111=0,"",CONCATENATE("(OH2)",IF(G111&gt;1,VALUE(G111),""))))),"]",IF(M111="","",IF(J111&gt;1,(CONCATENATE(VALUE(J111),"+")),"+")))))</f>
        <v/>
      </c>
      <c r="O111" s="5" t="str">
        <f aca="false">IF(B111&gt;0,"",IF(C111=0,CONCATENATE("[",CONCATENATE("Al",IF(D111&gt;1,VALUE(D111),""),IF(E111=0,"",CONCATENATE(" O",IF(E111&gt;1,VALUE(E111),""))),IF(F111=0,"",CONCATENATE("(OH)",IF(F111&gt;1,VALUE(F111),""))),IF(G111=0,"",CONCATENATE("(OH2)",IF(G111&gt;1,VALUE(G111),"")))),"]",IF(J111&gt;1,(CONCATENATE(VALUE(J111),"+")),"+")),CONCATENATE("[",S111,IF(P111&gt;1,VALUE(P111),""),IF((D111*3)&gt;((E111*2)+F111),"+","")," ]",VALUE(4)," ",T111,IF(H111&gt;0,VALUE(H111+1),""),"-"," ")))</f>
        <v>[Al6(OH)11(OH2)3]7+</v>
      </c>
      <c r="P111" s="5" t="str">
        <f aca="false">IF(C111&lt;1,"",(IF((3*D111)-(2*E111)-F111&gt;0, (3*D111)-(2*E111)-F111, 0)))</f>
        <v/>
      </c>
      <c r="Q111" s="5" t="str">
        <f aca="false">IF(C111&lt;1,"",(27*D111)+(16*(E111+F111+G111))+(F111+(G111*2)))</f>
        <v/>
      </c>
      <c r="R111" s="5" t="str">
        <f aca="false">IF(C111&lt;1,"",27+(16*(H111+(4-H111)))+(4-H111))</f>
        <v/>
      </c>
      <c r="S111" s="5" t="str">
        <f aca="false">CONCATENATE("[",CONCATENATE("Al",IF(D111&gt;1,VALUE(D111),""),IF(E111=0,"",CONCATENATE(" O",IF(E111&gt;1,VALUE(E111),""))),IF(F111=0,"",CONCATENATE("(OH)",IF(F111&gt;1,VALUE(F111),""))),IF(G111=0,"",CONCATENATE("(OH2)",IF(G111&gt;1,VALUE(G111),"")))),"]")</f>
        <v>[Al6(OH)11(OH2)3]</v>
      </c>
      <c r="T111" s="5" t="str">
        <f aca="false">CONCATENATE("[",CONCATENATE("Al",IF(H111=0,"",CONCATENATE("O",IF(H111&gt;1,VALUE(H111),""))),CONCATENATE(IF((4-H111)&gt;0,"(OH)",""),IF((4-H111)&gt;1,VALUE(4-H111),""))),"]")</f>
        <v>[Al(OH)4]</v>
      </c>
      <c r="U111" s="5" t="str">
        <f aca="false">IF(B111&gt;0,IF(M111="","",CONCATENATE("[",IF(M111="","",CONCATENATE("Al",IF(D111&gt;1,VALUE(D111),""),IF(E111=0,"",CONCATENATE(" O",IF(E111&gt;1,VALUE(E111),""))),IF(F111=0,"",CONCATENATE("(OH)",IF(F111&gt;1,VALUE(F111),""))),IF(G111=0,"",CONCATENATE("(OH2)",IF(G111&gt;1,VALUE(G111),""))))),"]",IF(M111="","",IF(J111&gt;1,(CONCATENATE(VALUE(J111),"+")),"+")))),"")</f>
        <v/>
      </c>
    </row>
    <row r="112" s="4" customFormat="true" ht="14.05" hidden="false" customHeight="false" outlineLevel="0" collapsed="false">
      <c r="A112" s="5" t="n">
        <v>4</v>
      </c>
      <c r="B112" s="5" t="n">
        <v>0</v>
      </c>
      <c r="C112" s="5" t="n">
        <v>0</v>
      </c>
      <c r="D112" s="5" t="n">
        <v>6</v>
      </c>
      <c r="E112" s="5" t="n">
        <v>2</v>
      </c>
      <c r="F112" s="5" t="n">
        <v>7</v>
      </c>
      <c r="G112" s="5" t="n">
        <v>5</v>
      </c>
      <c r="H112" s="5" t="n">
        <v>0</v>
      </c>
      <c r="I112" s="5" t="n">
        <v>403</v>
      </c>
      <c r="J112" s="5" t="n">
        <v>7</v>
      </c>
      <c r="K112" s="6" t="n">
        <v>57.5714285714286</v>
      </c>
      <c r="L112" s="7" t="n">
        <v>57.5714285714286</v>
      </c>
      <c r="M112" s="5" t="str">
        <f aca="false">IF(K112="no cation","",IF(L112="","non-candidate",""))</f>
        <v/>
      </c>
      <c r="N112" s="5" t="str">
        <f aca="false">IF(M112="","",IF(B112&gt;0,U112,CONCATENATE("[",IF(M112="","",CONCATENATE("Al",IF(C112+(D112*(1+(C112*3)))&gt;1,VALUE(C112+(D112*(1+(C112*3)))),""),CONCATENATE(IF((E112*(1+(C112*3)))+(C112*H112)&gt;0," O",""),IF((E112*(1+(C112*3)))+(C112*H112)&gt;1,VALUE((E112*(1+(C112*3)))+(C112*H112)),"")),IF(F112=0,"",CONCATENATE("(OH)",IF((F112*(1+(C112*3)))+(C112*(4-H112))&gt;1,VALUE((F112*(1+(C112*3)))+(C112*(4-H112))),""))),IF(G112=0,"",CONCATENATE("(OH2)",IF(G112&gt;1,VALUE(G112),""))))),"]",IF(M112="","",IF(J112&gt;1,(CONCATENATE(VALUE(J112),"+")),"+")))))</f>
        <v/>
      </c>
      <c r="O112" s="5" t="str">
        <f aca="false">IF(B112&gt;0,"",IF(C112=0,CONCATENATE("[",CONCATENATE("Al",IF(D112&gt;1,VALUE(D112),""),IF(E112=0,"",CONCATENATE(" O",IF(E112&gt;1,VALUE(E112),""))),IF(F112=0,"",CONCATENATE("(OH)",IF(F112&gt;1,VALUE(F112),""))),IF(G112=0,"",CONCATENATE("(OH2)",IF(G112&gt;1,VALUE(G112),"")))),"]",IF(J112&gt;1,(CONCATENATE(VALUE(J112),"+")),"+")),CONCATENATE("[",S112,IF(P112&gt;1,VALUE(P112),""),IF((D112*3)&gt;((E112*2)+F112),"+","")," ]",VALUE(4)," ",T112,IF(H112&gt;0,VALUE(H112+1),""),"-"," ")))</f>
        <v>[Al6 O2(OH)7(OH2)5]7+</v>
      </c>
      <c r="P112" s="5" t="str">
        <f aca="false">IF(C112&lt;1,"",(IF((3*D112)-(2*E112)-F112&gt;0, (3*D112)-(2*E112)-F112, 0)))</f>
        <v/>
      </c>
      <c r="Q112" s="5" t="str">
        <f aca="false">IF(C112&lt;1,"",(27*D112)+(16*(E112+F112+G112))+(F112+(G112*2)))</f>
        <v/>
      </c>
      <c r="R112" s="5" t="str">
        <f aca="false">IF(C112&lt;1,"",27+(16*(H112+(4-H112)))+(4-H112))</f>
        <v/>
      </c>
      <c r="S112" s="5" t="str">
        <f aca="false">CONCATENATE("[",CONCATENATE("Al",IF(D112&gt;1,VALUE(D112),""),IF(E112=0,"",CONCATENATE(" O",IF(E112&gt;1,VALUE(E112),""))),IF(F112=0,"",CONCATENATE("(OH)",IF(F112&gt;1,VALUE(F112),""))),IF(G112=0,"",CONCATENATE("(OH2)",IF(G112&gt;1,VALUE(G112),"")))),"]")</f>
        <v>[Al6 O2(OH)7(OH2)5]</v>
      </c>
      <c r="T112" s="5" t="str">
        <f aca="false">CONCATENATE("[",CONCATENATE("Al",IF(H112=0,"",CONCATENATE("O",IF(H112&gt;1,VALUE(H112),""))),CONCATENATE(IF((4-H112)&gt;0,"(OH)",""),IF((4-H112)&gt;1,VALUE(4-H112),""))),"]")</f>
        <v>[Al(OH)4]</v>
      </c>
      <c r="U112" s="5" t="str">
        <f aca="false">IF(B112&gt;0,IF(M112="","",CONCATENATE("[",IF(M112="","",CONCATENATE("Al",IF(D112&gt;1,VALUE(D112),""),IF(E112=0,"",CONCATENATE(" O",IF(E112&gt;1,VALUE(E112),""))),IF(F112=0,"",CONCATENATE("(OH)",IF(F112&gt;1,VALUE(F112),""))),IF(G112=0,"",CONCATENATE("(OH2)",IF(G112&gt;1,VALUE(G112),""))))),"]",IF(M112="","",IF(J112&gt;1,(CONCATENATE(VALUE(J112),"+")),"+")))),"")</f>
        <v/>
      </c>
    </row>
    <row r="113" s="4" customFormat="true" ht="14.05" hidden="false" customHeight="false" outlineLevel="0" collapsed="false">
      <c r="A113" s="5" t="n">
        <v>4</v>
      </c>
      <c r="B113" s="5" t="n">
        <v>0</v>
      </c>
      <c r="C113" s="5" t="n">
        <v>0</v>
      </c>
      <c r="D113" s="5" t="n">
        <v>6</v>
      </c>
      <c r="E113" s="5" t="n">
        <v>4</v>
      </c>
      <c r="F113" s="5" t="n">
        <v>3</v>
      </c>
      <c r="G113" s="5" t="n">
        <v>7</v>
      </c>
      <c r="H113" s="5" t="n">
        <v>0</v>
      </c>
      <c r="I113" s="5" t="n">
        <v>403</v>
      </c>
      <c r="J113" s="5" t="n">
        <v>7</v>
      </c>
      <c r="K113" s="6" t="n">
        <v>57.5714285714286</v>
      </c>
      <c r="L113" s="7" t="n">
        <v>57.5714285714286</v>
      </c>
      <c r="M113" s="5" t="str">
        <f aca="false">IF(K113="no cation","",IF(L113="","non-candidate",""))</f>
        <v/>
      </c>
      <c r="N113" s="5" t="str">
        <f aca="false">IF(M113="","",IF(B113&gt;0,U113,CONCATENATE("[",IF(M113="","",CONCATENATE("Al",IF(C113+(D113*(1+(C113*3)))&gt;1,VALUE(C113+(D113*(1+(C113*3)))),""),CONCATENATE(IF((E113*(1+(C113*3)))+(C113*H113)&gt;0," O",""),IF((E113*(1+(C113*3)))+(C113*H113)&gt;1,VALUE((E113*(1+(C113*3)))+(C113*H113)),"")),IF(F113=0,"",CONCATENATE("(OH)",IF((F113*(1+(C113*3)))+(C113*(4-H113))&gt;1,VALUE((F113*(1+(C113*3)))+(C113*(4-H113))),""))),IF(G113=0,"",CONCATENATE("(OH2)",IF(G113&gt;1,VALUE(G113),""))))),"]",IF(M113="","",IF(J113&gt;1,(CONCATENATE(VALUE(J113),"+")),"+")))))</f>
        <v/>
      </c>
      <c r="O113" s="5" t="str">
        <f aca="false">IF(B113&gt;0,"",IF(C113=0,CONCATENATE("[",CONCATENATE("Al",IF(D113&gt;1,VALUE(D113),""),IF(E113=0,"",CONCATENATE(" O",IF(E113&gt;1,VALUE(E113),""))),IF(F113=0,"",CONCATENATE("(OH)",IF(F113&gt;1,VALUE(F113),""))),IF(G113=0,"",CONCATENATE("(OH2)",IF(G113&gt;1,VALUE(G113),"")))),"]",IF(J113&gt;1,(CONCATENATE(VALUE(J113),"+")),"+")),CONCATENATE("[",S113,IF(P113&gt;1,VALUE(P113),""),IF((D113*3)&gt;((E113*2)+F113),"+","")," ]",VALUE(4)," ",T113,IF(H113&gt;0,VALUE(H113+1),""),"-"," ")))</f>
        <v>[Al6 O4(OH)3(OH2)7]7+</v>
      </c>
      <c r="P113" s="5" t="str">
        <f aca="false">IF(C113&lt;1,"",(IF((3*D113)-(2*E113)-F113&gt;0, (3*D113)-(2*E113)-F113, 0)))</f>
        <v/>
      </c>
      <c r="Q113" s="5" t="str">
        <f aca="false">IF(C113&lt;1,"",(27*D113)+(16*(E113+F113+G113))+(F113+(G113*2)))</f>
        <v/>
      </c>
      <c r="R113" s="5" t="str">
        <f aca="false">IF(C113&lt;1,"",27+(16*(H113+(4-H113)))+(4-H113))</f>
        <v/>
      </c>
      <c r="S113" s="5" t="str">
        <f aca="false">CONCATENATE("[",CONCATENATE("Al",IF(D113&gt;1,VALUE(D113),""),IF(E113=0,"",CONCATENATE(" O",IF(E113&gt;1,VALUE(E113),""))),IF(F113=0,"",CONCATENATE("(OH)",IF(F113&gt;1,VALUE(F113),""))),IF(G113=0,"",CONCATENATE("(OH2)",IF(G113&gt;1,VALUE(G113),"")))),"]")</f>
        <v>[Al6 O4(OH)3(OH2)7]</v>
      </c>
      <c r="T113" s="5" t="str">
        <f aca="false">CONCATENATE("[",CONCATENATE("Al",IF(H113=0,"",CONCATENATE("O",IF(H113&gt;1,VALUE(H113),""))),CONCATENATE(IF((4-H113)&gt;0,"(OH)",""),IF((4-H113)&gt;1,VALUE(4-H113),""))),"]")</f>
        <v>[Al(OH)4]</v>
      </c>
      <c r="U113" s="5" t="str">
        <f aca="false">IF(B113&gt;0,IF(M113="","",CONCATENATE("[",IF(M113="","",CONCATENATE("Al",IF(D113&gt;1,VALUE(D113),""),IF(E113=0,"",CONCATENATE(" O",IF(E113&gt;1,VALUE(E113),""))),IF(F113=0,"",CONCATENATE("(OH)",IF(F113&gt;1,VALUE(F113),""))),IF(G113=0,"",CONCATENATE("(OH2)",IF(G113&gt;1,VALUE(G113),""))))),"]",IF(M113="","",IF(J113&gt;1,(CONCATENATE(VALUE(J113),"+")),"+")))),"")</f>
        <v/>
      </c>
    </row>
    <row r="114" s="4" customFormat="true" ht="14.05" hidden="false" customHeight="false" outlineLevel="0" collapsed="false">
      <c r="A114" s="5" t="n">
        <v>6</v>
      </c>
      <c r="B114" s="5" t="n">
        <v>0</v>
      </c>
      <c r="C114" s="5" t="n">
        <v>0</v>
      </c>
      <c r="D114" s="5" t="n">
        <v>2</v>
      </c>
      <c r="E114" s="5" t="n">
        <v>0</v>
      </c>
      <c r="F114" s="5" t="n">
        <v>2</v>
      </c>
      <c r="G114" s="5" t="n">
        <v>8</v>
      </c>
      <c r="H114" s="5" t="n">
        <v>0</v>
      </c>
      <c r="I114" s="5" t="n">
        <v>232</v>
      </c>
      <c r="J114" s="5" t="n">
        <v>4</v>
      </c>
      <c r="K114" s="6" t="n">
        <v>58</v>
      </c>
      <c r="L114" s="7" t="n">
        <v>58</v>
      </c>
      <c r="M114" s="5" t="str">
        <f aca="false">IF(K114="no cation","",IF(L114="","non-candidate",""))</f>
        <v/>
      </c>
      <c r="N114" s="5" t="str">
        <f aca="false">IF(M114="","",IF(B114&gt;0,U114,CONCATENATE("[",IF(M114="","",CONCATENATE("Al",IF(C114+(D114*(1+(C114*3)))&gt;1,VALUE(C114+(D114*(1+(C114*3)))),""),CONCATENATE(IF((E114*(1+(C114*3)))+(C114*H114)&gt;0," O",""),IF((E114*(1+(C114*3)))+(C114*H114)&gt;1,VALUE((E114*(1+(C114*3)))+(C114*H114)),"")),IF(F114=0,"",CONCATENATE("(OH)",IF((F114*(1+(C114*3)))+(C114*(4-H114))&gt;1,VALUE((F114*(1+(C114*3)))+(C114*(4-H114))),""))),IF(G114=0,"",CONCATENATE("(OH2)",IF(G114&gt;1,VALUE(G114),""))))),"]",IF(M114="","",IF(J114&gt;1,(CONCATENATE(VALUE(J114),"+")),"+")))))</f>
        <v/>
      </c>
      <c r="O114" s="5" t="str">
        <f aca="false">IF(B114&gt;0,"",IF(C114=0,CONCATENATE("[",CONCATENATE("Al",IF(D114&gt;1,VALUE(D114),""),IF(E114=0,"",CONCATENATE(" O",IF(E114&gt;1,VALUE(E114),""))),IF(F114=0,"",CONCATENATE("(OH)",IF(F114&gt;1,VALUE(F114),""))),IF(G114=0,"",CONCATENATE("(OH2)",IF(G114&gt;1,VALUE(G114),"")))),"]",IF(J114&gt;1,(CONCATENATE(VALUE(J114),"+")),"+")),CONCATENATE("[",S114,IF(P114&gt;1,VALUE(P114),""),IF((D114*3)&gt;((E114*2)+F114),"+","")," ]",VALUE(4)," ",T114,IF(H114&gt;0,VALUE(H114+1),""),"-"," ")))</f>
        <v>[Al2(OH)2(OH2)8]4+</v>
      </c>
      <c r="P114" s="5" t="str">
        <f aca="false">IF(C114&lt;1,"",(IF((3*D114)-(2*E114)-F114&gt;0, (3*D114)-(2*E114)-F114, 0)))</f>
        <v/>
      </c>
      <c r="Q114" s="5" t="str">
        <f aca="false">IF(C114&lt;1,"",(27*D114)+(16*(E114+F114+G114))+(F114+(G114*2)))</f>
        <v/>
      </c>
      <c r="R114" s="5" t="str">
        <f aca="false">IF(C114&lt;1,"",27+(16*(H114+(4-H114)))+(4-H114))</f>
        <v/>
      </c>
      <c r="S114" s="5" t="str">
        <f aca="false">CONCATENATE("[",CONCATENATE("Al",IF(D114&gt;1,VALUE(D114),""),IF(E114=0,"",CONCATENATE(" O",IF(E114&gt;1,VALUE(E114),""))),IF(F114=0,"",CONCATENATE("(OH)",IF(F114&gt;1,VALUE(F114),""))),IF(G114=0,"",CONCATENATE("(OH2)",IF(G114&gt;1,VALUE(G114),"")))),"]")</f>
        <v>[Al2(OH)2(OH2)8]</v>
      </c>
      <c r="T114" s="5" t="str">
        <f aca="false">CONCATENATE("[",CONCATENATE("Al",IF(H114=0,"",CONCATENATE("O",IF(H114&gt;1,VALUE(H114),""))),CONCATENATE(IF((4-H114)&gt;0,"(OH)",""),IF((4-H114)&gt;1,VALUE(4-H114),""))),"]")</f>
        <v>[Al(OH)4]</v>
      </c>
      <c r="U114" s="5" t="str">
        <f aca="false">IF(B114&gt;0,IF(M114="","",CONCATENATE("[",IF(M114="","",CONCATENATE("Al",IF(D114&gt;1,VALUE(D114),""),IF(E114=0,"",CONCATENATE(" O",IF(E114&gt;1,VALUE(E114),""))),IF(F114=0,"",CONCATENATE("(OH)",IF(F114&gt;1,VALUE(F114),""))),IF(G114=0,"",CONCATENATE("(OH2)",IF(G114&gt;1,VALUE(G114),""))))),"]",IF(M114="","",IF(J114&gt;1,(CONCATENATE(VALUE(J114),"+")),"+")))),"")</f>
        <v/>
      </c>
    </row>
    <row r="115" s="4" customFormat="true" ht="14.05" hidden="false" customHeight="false" outlineLevel="0" collapsed="false">
      <c r="A115" s="5" t="n">
        <v>6</v>
      </c>
      <c r="B115" s="5" t="n">
        <v>0</v>
      </c>
      <c r="C115" s="5" t="n">
        <v>0</v>
      </c>
      <c r="D115" s="5" t="n">
        <v>5</v>
      </c>
      <c r="E115" s="5" t="n">
        <v>0</v>
      </c>
      <c r="F115" s="5" t="n">
        <v>6</v>
      </c>
      <c r="G115" s="5" t="n">
        <v>16</v>
      </c>
      <c r="H115" s="5" t="n">
        <v>0</v>
      </c>
      <c r="I115" s="5" t="n">
        <v>525</v>
      </c>
      <c r="J115" s="5" t="n">
        <v>9</v>
      </c>
      <c r="K115" s="6" t="n">
        <v>58.3333333333333</v>
      </c>
      <c r="L115" s="7" t="n">
        <v>58.3333333333333</v>
      </c>
      <c r="M115" s="5" t="str">
        <f aca="false">IF(K115="no cation","",IF(L115="","non-candidate",""))</f>
        <v/>
      </c>
      <c r="N115" s="5" t="str">
        <f aca="false">IF(M115="","",IF(B115&gt;0,U115,CONCATENATE("[",IF(M115="","",CONCATENATE("Al",IF(C115+(D115*(1+(C115*3)))&gt;1,VALUE(C115+(D115*(1+(C115*3)))),""),CONCATENATE(IF((E115*(1+(C115*3)))+(C115*H115)&gt;0," O",""),IF((E115*(1+(C115*3)))+(C115*H115)&gt;1,VALUE((E115*(1+(C115*3)))+(C115*H115)),"")),IF(F115=0,"",CONCATENATE("(OH)",IF((F115*(1+(C115*3)))+(C115*(4-H115))&gt;1,VALUE((F115*(1+(C115*3)))+(C115*(4-H115))),""))),IF(G115=0,"",CONCATENATE("(OH2)",IF(G115&gt;1,VALUE(G115),""))))),"]",IF(M115="","",IF(J115&gt;1,(CONCATENATE(VALUE(J115),"+")),"+")))))</f>
        <v/>
      </c>
      <c r="O115" s="5" t="str">
        <f aca="false">IF(B115&gt;0,"",IF(C115=0,CONCATENATE("[",CONCATENATE("Al",IF(D115&gt;1,VALUE(D115),""),IF(E115=0,"",CONCATENATE(" O",IF(E115&gt;1,VALUE(E115),""))),IF(F115=0,"",CONCATENATE("(OH)",IF(F115&gt;1,VALUE(F115),""))),IF(G115=0,"",CONCATENATE("(OH2)",IF(G115&gt;1,VALUE(G115),"")))),"]",IF(J115&gt;1,(CONCATENATE(VALUE(J115),"+")),"+")),CONCATENATE("[",S115,IF(P115&gt;1,VALUE(P115),""),IF((D115*3)&gt;((E115*2)+F115),"+","")," ]",VALUE(4)," ",T115,IF(H115&gt;0,VALUE(H115+1),""),"-"," ")))</f>
        <v>[Al5(OH)6(OH2)16]9+</v>
      </c>
      <c r="P115" s="5" t="str">
        <f aca="false">IF(C115&lt;1,"",(IF((3*D115)-(2*E115)-F115&gt;0, (3*D115)-(2*E115)-F115, 0)))</f>
        <v/>
      </c>
      <c r="Q115" s="5" t="str">
        <f aca="false">IF(C115&lt;1,"",(27*D115)+(16*(E115+F115+G115))+(F115+(G115*2)))</f>
        <v/>
      </c>
      <c r="R115" s="5" t="str">
        <f aca="false">IF(C115&lt;1,"",27+(16*(H115+(4-H115)))+(4-H115))</f>
        <v/>
      </c>
      <c r="S115" s="5" t="str">
        <f aca="false">CONCATENATE("[",CONCATENATE("Al",IF(D115&gt;1,VALUE(D115),""),IF(E115=0,"",CONCATENATE(" O",IF(E115&gt;1,VALUE(E115),""))),IF(F115=0,"",CONCATENATE("(OH)",IF(F115&gt;1,VALUE(F115),""))),IF(G115=0,"",CONCATENATE("(OH2)",IF(G115&gt;1,VALUE(G115),"")))),"]")</f>
        <v>[Al5(OH)6(OH2)16]</v>
      </c>
      <c r="T115" s="5" t="str">
        <f aca="false">CONCATENATE("[",CONCATENATE("Al",IF(H115=0,"",CONCATENATE("O",IF(H115&gt;1,VALUE(H115),""))),CONCATENATE(IF((4-H115)&gt;0,"(OH)",""),IF((4-H115)&gt;1,VALUE(4-H115),""))),"]")</f>
        <v>[Al(OH)4]</v>
      </c>
      <c r="U115" s="5" t="str">
        <f aca="false">IF(B115&gt;0,IF(M115="","",CONCATENATE("[",IF(M115="","",CONCATENATE("Al",IF(D115&gt;1,VALUE(D115),""),IF(E115=0,"",CONCATENATE(" O",IF(E115&gt;1,VALUE(E115),""))),IF(F115=0,"",CONCATENATE("(OH)",IF(F115&gt;1,VALUE(F115),""))),IF(G115=0,"",CONCATENATE("(OH2)",IF(G115&gt;1,VALUE(G115),""))))),"]",IF(M115="","",IF(J115&gt;1,(CONCATENATE(VALUE(J115),"+")),"+")))),"")</f>
        <v/>
      </c>
    </row>
    <row r="116" s="4" customFormat="true" ht="14.05" hidden="false" customHeight="false" outlineLevel="0" collapsed="false">
      <c r="A116" s="5" t="n">
        <v>6</v>
      </c>
      <c r="B116" s="5" t="n">
        <v>0</v>
      </c>
      <c r="C116" s="5" t="n">
        <v>0</v>
      </c>
      <c r="D116" s="5" t="n">
        <v>5</v>
      </c>
      <c r="E116" s="5" t="n">
        <v>2</v>
      </c>
      <c r="F116" s="5" t="n">
        <v>2</v>
      </c>
      <c r="G116" s="5" t="n">
        <v>18</v>
      </c>
      <c r="H116" s="5" t="n">
        <v>0</v>
      </c>
      <c r="I116" s="5" t="n">
        <v>525</v>
      </c>
      <c r="J116" s="5" t="n">
        <v>9</v>
      </c>
      <c r="K116" s="6" t="n">
        <v>58.3333333333333</v>
      </c>
      <c r="L116" s="7" t="n">
        <v>58.3333333333333</v>
      </c>
      <c r="M116" s="5" t="str">
        <f aca="false">IF(K116="no cation","",IF(L116="","non-candidate",""))</f>
        <v/>
      </c>
      <c r="N116" s="5" t="str">
        <f aca="false">IF(M116="","",IF(B116&gt;0,U116,CONCATENATE("[",IF(M116="","",CONCATENATE("Al",IF(C116+(D116*(1+(C116*3)))&gt;1,VALUE(C116+(D116*(1+(C116*3)))),""),CONCATENATE(IF((E116*(1+(C116*3)))+(C116*H116)&gt;0," O",""),IF((E116*(1+(C116*3)))+(C116*H116)&gt;1,VALUE((E116*(1+(C116*3)))+(C116*H116)),"")),IF(F116=0,"",CONCATENATE("(OH)",IF((F116*(1+(C116*3)))+(C116*(4-H116))&gt;1,VALUE((F116*(1+(C116*3)))+(C116*(4-H116))),""))),IF(G116=0,"",CONCATENATE("(OH2)",IF(G116&gt;1,VALUE(G116),""))))),"]",IF(M116="","",IF(J116&gt;1,(CONCATENATE(VALUE(J116),"+")),"+")))))</f>
        <v/>
      </c>
      <c r="O116" s="5" t="str">
        <f aca="false">IF(B116&gt;0,"",IF(C116=0,CONCATENATE("[",CONCATENATE("Al",IF(D116&gt;1,VALUE(D116),""),IF(E116=0,"",CONCATENATE(" O",IF(E116&gt;1,VALUE(E116),""))),IF(F116=0,"",CONCATENATE("(OH)",IF(F116&gt;1,VALUE(F116),""))),IF(G116=0,"",CONCATENATE("(OH2)",IF(G116&gt;1,VALUE(G116),"")))),"]",IF(J116&gt;1,(CONCATENATE(VALUE(J116),"+")),"+")),CONCATENATE("[",S116,IF(P116&gt;1,VALUE(P116),""),IF((D116*3)&gt;((E116*2)+F116),"+","")," ]",VALUE(4)," ",T116,IF(H116&gt;0,VALUE(H116+1),""),"-"," ")))</f>
        <v>[Al5 O2(OH)2(OH2)18]9+</v>
      </c>
      <c r="P116" s="5" t="str">
        <f aca="false">IF(C116&lt;1,"",(IF((3*D116)-(2*E116)-F116&gt;0, (3*D116)-(2*E116)-F116, 0)))</f>
        <v/>
      </c>
      <c r="Q116" s="5" t="str">
        <f aca="false">IF(C116&lt;1,"",(27*D116)+(16*(E116+F116+G116))+(F116+(G116*2)))</f>
        <v/>
      </c>
      <c r="R116" s="5" t="str">
        <f aca="false">IF(C116&lt;1,"",27+(16*(H116+(4-H116)))+(4-H116))</f>
        <v/>
      </c>
      <c r="S116" s="5" t="str">
        <f aca="false">CONCATENATE("[",CONCATENATE("Al",IF(D116&gt;1,VALUE(D116),""),IF(E116=0,"",CONCATENATE(" O",IF(E116&gt;1,VALUE(E116),""))),IF(F116=0,"",CONCATENATE("(OH)",IF(F116&gt;1,VALUE(F116),""))),IF(G116=0,"",CONCATENATE("(OH2)",IF(G116&gt;1,VALUE(G116),"")))),"]")</f>
        <v>[Al5 O2(OH)2(OH2)18]</v>
      </c>
      <c r="T116" s="5" t="str">
        <f aca="false">CONCATENATE("[",CONCATENATE("Al",IF(H116=0,"",CONCATENATE("O",IF(H116&gt;1,VALUE(H116),""))),CONCATENATE(IF((4-H116)&gt;0,"(OH)",""),IF((4-H116)&gt;1,VALUE(4-H116),""))),"]")</f>
        <v>[Al(OH)4]</v>
      </c>
      <c r="U116" s="5" t="str">
        <f aca="false">IF(B116&gt;0,IF(M116="","",CONCATENATE("[",IF(M116="","",CONCATENATE("Al",IF(D116&gt;1,VALUE(D116),""),IF(E116=0,"",CONCATENATE(" O",IF(E116&gt;1,VALUE(E116),""))),IF(F116=0,"",CONCATENATE("(OH)",IF(F116&gt;1,VALUE(F116),""))),IF(G116=0,"",CONCATENATE("(OH2)",IF(G116&gt;1,VALUE(G116),""))))),"]",IF(M116="","",IF(J116&gt;1,(CONCATENATE(VALUE(J116),"+")),"+")))),"")</f>
        <v/>
      </c>
    </row>
    <row r="117" s="4" customFormat="true" ht="14.05" hidden="false" customHeight="false" outlineLevel="0" collapsed="false">
      <c r="A117" s="5" t="n">
        <v>6</v>
      </c>
      <c r="B117" s="5" t="n">
        <v>0</v>
      </c>
      <c r="C117" s="5" t="n">
        <v>1</v>
      </c>
      <c r="D117" s="5" t="n">
        <v>3</v>
      </c>
      <c r="E117" s="5" t="n">
        <v>0</v>
      </c>
      <c r="F117" s="5" t="n">
        <v>2</v>
      </c>
      <c r="G117" s="5" t="n">
        <v>11</v>
      </c>
      <c r="H117" s="5" t="n">
        <v>4</v>
      </c>
      <c r="I117" s="5" t="n">
        <v>1343</v>
      </c>
      <c r="J117" s="5" t="n">
        <v>23</v>
      </c>
      <c r="K117" s="6" t="n">
        <v>58.3913043478261</v>
      </c>
      <c r="L117" s="7" t="n">
        <v>58.3913043478261</v>
      </c>
      <c r="M117" s="5" t="str">
        <f aca="false">IF(K117="no cation","",IF(L117="","non-candidate",""))</f>
        <v/>
      </c>
      <c r="N117" s="5" t="str">
        <f aca="false">IF(M117="","",IF(B117&gt;0,U117,CONCATENATE("[",IF(M117="","",CONCATENATE("Al",IF(C117+(D117*(1+(C117*3)))&gt;1,VALUE(C117+(D117*(1+(C117*3)))),""),CONCATENATE(IF((E117*(1+(C117*3)))+(C117*H117)&gt;0," O",""),IF((E117*(1+(C117*3)))+(C117*H117)&gt;1,VALUE((E117*(1+(C117*3)))+(C117*H117)),"")),IF(F117=0,"",CONCATENATE("(OH)",IF((F117*(1+(C117*3)))+(C117*(4-H117))&gt;1,VALUE((F117*(1+(C117*3)))+(C117*(4-H117))),""))),IF(G117=0,"",CONCATENATE("(OH2)",IF(G117&gt;1,VALUE(G117),""))))),"]",IF(M117="","",IF(J117&gt;1,(CONCATENATE(VALUE(J117),"+")),"+")))))</f>
        <v/>
      </c>
      <c r="O117" s="5" t="str">
        <f aca="false">IF(B117&gt;0,"",IF(C117=0,CONCATENATE("[",CONCATENATE("Al",IF(D117&gt;1,VALUE(D117),""),IF(E117=0,"",CONCATENATE(" O",IF(E117&gt;1,VALUE(E117),""))),IF(F117=0,"",CONCATENATE("(OH)",IF(F117&gt;1,VALUE(F117),""))),IF(G117=0,"",CONCATENATE("(OH2)",IF(G117&gt;1,VALUE(G117),"")))),"]",IF(J117&gt;1,(CONCATENATE(VALUE(J117),"+")),"+")),CONCATENATE("[",S117,IF(P117&gt;1,VALUE(P117),""),IF((D117*3)&gt;((E117*2)+F117),"+","")," ]",VALUE(4)," ",T117,IF(H117&gt;0,VALUE(H117+1),""),"-"," ")))</f>
        <v>[[Al3(OH)2(OH2)11]7+ ]4 [AlO4]5- </v>
      </c>
      <c r="P117" s="5" t="n">
        <f aca="false">IF(C117&lt;1,"",(IF((3*D117)-(2*E117)-F117&gt;0, (3*D117)-(2*E117)-F117, 0)))</f>
        <v>7</v>
      </c>
      <c r="Q117" s="5" t="n">
        <f aca="false">IF(C117&lt;1,"",(27*D117)+(16*(E117+F117+G117))+(F117+(G117*2)))</f>
        <v>313</v>
      </c>
      <c r="R117" s="5" t="n">
        <f aca="false">IF(C117&lt;1,"",27+(16*(H117+(4-H117)))+(4-H117))</f>
        <v>91</v>
      </c>
      <c r="S117" s="5" t="str">
        <f aca="false">CONCATENATE("[",CONCATENATE("Al",IF(D117&gt;1,VALUE(D117),""),IF(E117=0,"",CONCATENATE(" O",IF(E117&gt;1,VALUE(E117),""))),IF(F117=0,"",CONCATENATE("(OH)",IF(F117&gt;1,VALUE(F117),""))),IF(G117=0,"",CONCATENATE("(OH2)",IF(G117&gt;1,VALUE(G117),"")))),"]")</f>
        <v>[Al3(OH)2(OH2)11]</v>
      </c>
      <c r="T117" s="5" t="str">
        <f aca="false">CONCATENATE("[",CONCATENATE("Al",IF(H117=0,"",CONCATENATE("O",IF(H117&gt;1,VALUE(H117),""))),CONCATENATE(IF((4-H117)&gt;0,"(OH)",""),IF((4-H117)&gt;1,VALUE(4-H117),""))),"]")</f>
        <v>[AlO4]</v>
      </c>
      <c r="U117" s="5" t="str">
        <f aca="false">IF(B117&gt;0,IF(M117="","",CONCATENATE("[",IF(M117="","",CONCATENATE("Al",IF(D117&gt;1,VALUE(D117),""),IF(E117=0,"",CONCATENATE(" O",IF(E117&gt;1,VALUE(E117),""))),IF(F117=0,"",CONCATENATE("(OH)",IF(F117&gt;1,VALUE(F117),""))),IF(G117=0,"",CONCATENATE("(OH2)",IF(G117&gt;1,VALUE(G117),""))))),"]",IF(M117="","",IF(J117&gt;1,(CONCATENATE(VALUE(J117),"+")),"+")))),"")</f>
        <v/>
      </c>
    </row>
    <row r="118" s="4" customFormat="true" ht="14.05" hidden="false" customHeight="false" outlineLevel="0" collapsed="false">
      <c r="A118" s="5" t="n">
        <v>6</v>
      </c>
      <c r="B118" s="5" t="n">
        <v>0</v>
      </c>
      <c r="C118" s="5" t="n">
        <v>1</v>
      </c>
      <c r="D118" s="5" t="n">
        <v>3</v>
      </c>
      <c r="E118" s="5" t="n">
        <v>0</v>
      </c>
      <c r="F118" s="5" t="n">
        <v>3</v>
      </c>
      <c r="G118" s="5" t="n">
        <v>10</v>
      </c>
      <c r="H118" s="5" t="n">
        <v>0</v>
      </c>
      <c r="I118" s="5" t="n">
        <v>1343</v>
      </c>
      <c r="J118" s="5" t="n">
        <v>23</v>
      </c>
      <c r="K118" s="6" t="n">
        <v>58.3913043478261</v>
      </c>
      <c r="L118" s="7" t="n">
        <v>58.3913043478261</v>
      </c>
      <c r="M118" s="5" t="str">
        <f aca="false">IF(K118="no cation","",IF(L118="","non-candidate",""))</f>
        <v/>
      </c>
      <c r="N118" s="5" t="str">
        <f aca="false">IF(M118="","",IF(B118&gt;0,U118,CONCATENATE("[",IF(M118="","",CONCATENATE("Al",IF(C118+(D118*(1+(C118*3)))&gt;1,VALUE(C118+(D118*(1+(C118*3)))),""),CONCATENATE(IF((E118*(1+(C118*3)))+(C118*H118)&gt;0," O",""),IF((E118*(1+(C118*3)))+(C118*H118)&gt;1,VALUE((E118*(1+(C118*3)))+(C118*H118)),"")),IF(F118=0,"",CONCATENATE("(OH)",IF((F118*(1+(C118*3)))+(C118*(4-H118))&gt;1,VALUE((F118*(1+(C118*3)))+(C118*(4-H118))),""))),IF(G118=0,"",CONCATENATE("(OH2)",IF(G118&gt;1,VALUE(G118),""))))),"]",IF(M118="","",IF(J118&gt;1,(CONCATENATE(VALUE(J118),"+")),"+")))))</f>
        <v/>
      </c>
      <c r="O118" s="5" t="str">
        <f aca="false">IF(B118&gt;0,"",IF(C118=0,CONCATENATE("[",CONCATENATE("Al",IF(D118&gt;1,VALUE(D118),""),IF(E118=0,"",CONCATENATE(" O",IF(E118&gt;1,VALUE(E118),""))),IF(F118=0,"",CONCATENATE("(OH)",IF(F118&gt;1,VALUE(F118),""))),IF(G118=0,"",CONCATENATE("(OH2)",IF(G118&gt;1,VALUE(G118),"")))),"]",IF(J118&gt;1,(CONCATENATE(VALUE(J118),"+")),"+")),CONCATENATE("[",S118,IF(P118&gt;1,VALUE(P118),""),IF((D118*3)&gt;((E118*2)+F118),"+","")," ]",VALUE(4)," ",T118,IF(H118&gt;0,VALUE(H118+1),""),"-"," ")))</f>
        <v>[[Al3(OH)3(OH2)10]6+ ]4 [Al(OH)4]- </v>
      </c>
      <c r="P118" s="5" t="n">
        <f aca="false">IF(C118&lt;1,"",(IF((3*D118)-(2*E118)-F118&gt;0, (3*D118)-(2*E118)-F118, 0)))</f>
        <v>6</v>
      </c>
      <c r="Q118" s="5" t="n">
        <f aca="false">IF(C118&lt;1,"",(27*D118)+(16*(E118+F118+G118))+(F118+(G118*2)))</f>
        <v>312</v>
      </c>
      <c r="R118" s="5" t="n">
        <f aca="false">IF(C118&lt;1,"",27+(16*(H118+(4-H118)))+(4-H118))</f>
        <v>95</v>
      </c>
      <c r="S118" s="5" t="str">
        <f aca="false">CONCATENATE("[",CONCATENATE("Al",IF(D118&gt;1,VALUE(D118),""),IF(E118=0,"",CONCATENATE(" O",IF(E118&gt;1,VALUE(E118),""))),IF(F118=0,"",CONCATENATE("(OH)",IF(F118&gt;1,VALUE(F118),""))),IF(G118=0,"",CONCATENATE("(OH2)",IF(G118&gt;1,VALUE(G118),"")))),"]")</f>
        <v>[Al3(OH)3(OH2)10]</v>
      </c>
      <c r="T118" s="5" t="str">
        <f aca="false">CONCATENATE("[",CONCATENATE("Al",IF(H118=0,"",CONCATENATE("O",IF(H118&gt;1,VALUE(H118),""))),CONCATENATE(IF((4-H118)&gt;0,"(OH)",""),IF((4-H118)&gt;1,VALUE(4-H118),""))),"]")</f>
        <v>[Al(OH)4]</v>
      </c>
      <c r="U118" s="5" t="str">
        <f aca="false">IF(B118&gt;0,IF(M118="","",CONCATENATE("[",IF(M118="","",CONCATENATE("Al",IF(D118&gt;1,VALUE(D118),""),IF(E118=0,"",CONCATENATE(" O",IF(E118&gt;1,VALUE(E118),""))),IF(F118=0,"",CONCATENATE("(OH)",IF(F118&gt;1,VALUE(F118),""))),IF(G118=0,"",CONCATENATE("(OH2)",IF(G118&gt;1,VALUE(G118),""))))),"]",IF(M118="","",IF(J118&gt;1,(CONCATENATE(VALUE(J118),"+")),"+")))),"")</f>
        <v/>
      </c>
    </row>
    <row r="119" s="4" customFormat="true" ht="14.05" hidden="false" customHeight="false" outlineLevel="0" collapsed="false">
      <c r="A119" s="3" t="n">
        <v>6</v>
      </c>
      <c r="B119" s="5" t="n">
        <v>0</v>
      </c>
      <c r="C119" s="5" t="n">
        <v>1</v>
      </c>
      <c r="D119" s="3" t="n">
        <v>3</v>
      </c>
      <c r="E119" s="3" t="n">
        <v>1</v>
      </c>
      <c r="F119" s="5" t="n">
        <v>0</v>
      </c>
      <c r="G119" s="5" t="n">
        <v>12</v>
      </c>
      <c r="H119" s="5" t="n">
        <v>4</v>
      </c>
      <c r="I119" s="5" t="n">
        <v>1343</v>
      </c>
      <c r="J119" s="5" t="n">
        <v>23</v>
      </c>
      <c r="K119" s="6" t="n">
        <v>58.3913043478261</v>
      </c>
      <c r="L119" s="7" t="n">
        <v>58.3913043478261</v>
      </c>
      <c r="M119" s="5" t="str">
        <f aca="false">IF(K119="no cation","",IF(L119="","non-candidate",""))</f>
        <v/>
      </c>
      <c r="N119" s="5" t="str">
        <f aca="false">IF(M119="","",IF(B119&gt;0,U119,CONCATENATE("[",IF(M119="","",CONCATENATE("Al",IF(C119+(D119*(1+(C119*3)))&gt;1,VALUE(C119+(D119*(1+(C119*3)))),""),CONCATENATE(IF((E119*(1+(C119*3)))+(C119*H119)&gt;0," O",""),IF((E119*(1+(C119*3)))+(C119*H119)&gt;1,VALUE((E119*(1+(C119*3)))+(C119*H119)),"")),IF(F119=0,"",CONCATENATE("(OH)",IF((F119*(1+(C119*3)))+(C119*(4-H119))&gt;1,VALUE((F119*(1+(C119*3)))+(C119*(4-H119))),""))),IF(G119=0,"",CONCATENATE("(OH2)",IF(G119&gt;1,VALUE(G119),""))))),"]",IF(M119="","",IF(J119&gt;1,(CONCATENATE(VALUE(J119),"+")),"+")))))</f>
        <v/>
      </c>
      <c r="O119" s="5" t="str">
        <f aca="false">IF(B119&gt;0,"",IF(C119=0,CONCATENATE("[",CONCATENATE("Al",IF(D119&gt;1,VALUE(D119),""),IF(E119=0,"",CONCATENATE(" O",IF(E119&gt;1,VALUE(E119),""))),IF(F119=0,"",CONCATENATE("(OH)",IF(F119&gt;1,VALUE(F119),""))),IF(G119=0,"",CONCATENATE("(OH2)",IF(G119&gt;1,VALUE(G119),"")))),"]",IF(J119&gt;1,(CONCATENATE(VALUE(J119),"+")),"+")),CONCATENATE("[",S119,IF(P119&gt;1,VALUE(P119),""),IF((D119*3)&gt;((E119*2)+F119),"+","")," ]",VALUE(4)," ",T119,IF(H119&gt;0,VALUE(H119+1),""),"-"," ")))</f>
        <v>[[Al3 O(OH2)12]7+ ]4 [AlO4]5- </v>
      </c>
      <c r="P119" s="5" t="n">
        <f aca="false">IF(C119&lt;1,"",(IF((3*D119)-(2*E119)-F119&gt;0, (3*D119)-(2*E119)-F119, 0)))</f>
        <v>7</v>
      </c>
      <c r="Q119" s="5" t="n">
        <f aca="false">IF(C119&lt;1,"",(27*D119)+(16*(E119+F119+G119))+(F119+(G119*2)))</f>
        <v>313</v>
      </c>
      <c r="R119" s="5" t="n">
        <f aca="false">IF(C119&lt;1,"",27+(16*(H119+(4-H119)))+(4-H119))</f>
        <v>91</v>
      </c>
      <c r="S119" s="5" t="str">
        <f aca="false">CONCATENATE("[",CONCATENATE("Al",IF(D119&gt;1,VALUE(D119),""),IF(E119=0,"",CONCATENATE(" O",IF(E119&gt;1,VALUE(E119),""))),IF(F119=0,"",CONCATENATE("(OH)",IF(F119&gt;1,VALUE(F119),""))),IF(G119=0,"",CONCATENATE("(OH2)",IF(G119&gt;1,VALUE(G119),"")))),"]")</f>
        <v>[Al3 O(OH2)12]</v>
      </c>
      <c r="T119" s="5" t="str">
        <f aca="false">CONCATENATE("[",CONCATENATE("Al",IF(H119=0,"",CONCATENATE("O",IF(H119&gt;1,VALUE(H119),""))),CONCATENATE(IF((4-H119)&gt;0,"(OH)",""),IF((4-H119)&gt;1,VALUE(4-H119),""))),"]")</f>
        <v>[AlO4]</v>
      </c>
      <c r="U119" s="5" t="str">
        <f aca="false">IF(B119&gt;0,IF(M119="","",CONCATENATE("[",IF(M119="","",CONCATENATE("Al",IF(D119&gt;1,VALUE(D119),""),IF(E119=0,"",CONCATENATE(" O",IF(E119&gt;1,VALUE(E119),""))),IF(F119=0,"",CONCATENATE("(OH)",IF(F119&gt;1,VALUE(F119),""))),IF(G119=0,"",CONCATENATE("(OH2)",IF(G119&gt;1,VALUE(G119),""))))),"]",IF(M119="","",IF(J119&gt;1,(CONCATENATE(VALUE(J119),"+")),"+")))),"")</f>
        <v/>
      </c>
    </row>
    <row r="120" s="4" customFormat="true" ht="14.05" hidden="false" customHeight="false" outlineLevel="0" collapsed="false">
      <c r="A120" s="5" t="n">
        <v>6</v>
      </c>
      <c r="B120" s="5" t="n">
        <v>0</v>
      </c>
      <c r="C120" s="5" t="n">
        <v>1</v>
      </c>
      <c r="D120" s="5" t="n">
        <v>3</v>
      </c>
      <c r="E120" s="5" t="n">
        <v>1</v>
      </c>
      <c r="F120" s="5" t="n">
        <v>1</v>
      </c>
      <c r="G120" s="5" t="n">
        <v>11</v>
      </c>
      <c r="H120" s="5" t="n">
        <v>0</v>
      </c>
      <c r="I120" s="5" t="n">
        <v>1343</v>
      </c>
      <c r="J120" s="5" t="n">
        <v>23</v>
      </c>
      <c r="K120" s="6" t="n">
        <v>58.3913043478261</v>
      </c>
      <c r="L120" s="7" t="n">
        <v>58.3913043478261</v>
      </c>
      <c r="M120" s="5" t="str">
        <f aca="false">IF(K120="no cation","",IF(L120="","non-candidate",""))</f>
        <v/>
      </c>
      <c r="N120" s="5" t="str">
        <f aca="false">IF(M120="","",IF(B120&gt;0,U120,CONCATENATE("[",IF(M120="","",CONCATENATE("Al",IF(C120+(D120*(1+(C120*3)))&gt;1,VALUE(C120+(D120*(1+(C120*3)))),""),CONCATENATE(IF((E120*(1+(C120*3)))+(C120*H120)&gt;0," O",""),IF((E120*(1+(C120*3)))+(C120*H120)&gt;1,VALUE((E120*(1+(C120*3)))+(C120*H120)),"")),IF(F120=0,"",CONCATENATE("(OH)",IF((F120*(1+(C120*3)))+(C120*(4-H120))&gt;1,VALUE((F120*(1+(C120*3)))+(C120*(4-H120))),""))),IF(G120=0,"",CONCATENATE("(OH2)",IF(G120&gt;1,VALUE(G120),""))))),"]",IF(M120="","",IF(J120&gt;1,(CONCATENATE(VALUE(J120),"+")),"+")))))</f>
        <v/>
      </c>
      <c r="O120" s="5" t="str">
        <f aca="false">IF(B120&gt;0,"",IF(C120=0,CONCATENATE("[",CONCATENATE("Al",IF(D120&gt;1,VALUE(D120),""),IF(E120=0,"",CONCATENATE(" O",IF(E120&gt;1,VALUE(E120),""))),IF(F120=0,"",CONCATENATE("(OH)",IF(F120&gt;1,VALUE(F120),""))),IF(G120=0,"",CONCATENATE("(OH2)",IF(G120&gt;1,VALUE(G120),"")))),"]",IF(J120&gt;1,(CONCATENATE(VALUE(J120),"+")),"+")),CONCATENATE("[",S120,IF(P120&gt;1,VALUE(P120),""),IF((D120*3)&gt;((E120*2)+F120),"+","")," ]",VALUE(4)," ",T120,IF(H120&gt;0,VALUE(H120+1),""),"-"," ")))</f>
        <v>[[Al3 O(OH)(OH2)11]6+ ]4 [Al(OH)4]- </v>
      </c>
      <c r="P120" s="5" t="n">
        <f aca="false">IF(C120&lt;1,"",(IF((3*D120)-(2*E120)-F120&gt;0, (3*D120)-(2*E120)-F120, 0)))</f>
        <v>6</v>
      </c>
      <c r="Q120" s="5" t="n">
        <f aca="false">IF(C120&lt;1,"",(27*D120)+(16*(E120+F120+G120))+(F120+(G120*2)))</f>
        <v>312</v>
      </c>
      <c r="R120" s="5" t="n">
        <f aca="false">IF(C120&lt;1,"",27+(16*(H120+(4-H120)))+(4-H120))</f>
        <v>95</v>
      </c>
      <c r="S120" s="5" t="str">
        <f aca="false">CONCATENATE("[",CONCATENATE("Al",IF(D120&gt;1,VALUE(D120),""),IF(E120=0,"",CONCATENATE(" O",IF(E120&gt;1,VALUE(E120),""))),IF(F120=0,"",CONCATENATE("(OH)",IF(F120&gt;1,VALUE(F120),""))),IF(G120=0,"",CONCATENATE("(OH2)",IF(G120&gt;1,VALUE(G120),"")))),"]")</f>
        <v>[Al3 O(OH)(OH2)11]</v>
      </c>
      <c r="T120" s="5" t="str">
        <f aca="false">CONCATENATE("[",CONCATENATE("Al",IF(H120=0,"",CONCATENATE("O",IF(H120&gt;1,VALUE(H120),""))),CONCATENATE(IF((4-H120)&gt;0,"(OH)",""),IF((4-H120)&gt;1,VALUE(4-H120),""))),"]")</f>
        <v>[Al(OH)4]</v>
      </c>
      <c r="U120" s="5" t="str">
        <f aca="false">IF(B120&gt;0,IF(M120="","",CONCATENATE("[",IF(M120="","",CONCATENATE("Al",IF(D120&gt;1,VALUE(D120),""),IF(E120=0,"",CONCATENATE(" O",IF(E120&gt;1,VALUE(E120),""))),IF(F120=0,"",CONCATENATE("(OH)",IF(F120&gt;1,VALUE(F120),""))),IF(G120=0,"",CONCATENATE("(OH2)",IF(G120&gt;1,VALUE(G120),""))))),"]",IF(M120="","",IF(J120&gt;1,(CONCATENATE(VALUE(J120),"+")),"+")))),"")</f>
        <v/>
      </c>
    </row>
    <row r="121" s="4" customFormat="true" ht="14.05" hidden="false" customHeight="false" outlineLevel="0" collapsed="false">
      <c r="A121" s="5" t="n">
        <v>6</v>
      </c>
      <c r="B121" s="5" t="n">
        <v>1</v>
      </c>
      <c r="C121" s="5" t="n">
        <v>0</v>
      </c>
      <c r="D121" s="5" t="n">
        <v>6</v>
      </c>
      <c r="E121" s="5" t="n">
        <v>0</v>
      </c>
      <c r="F121" s="5" t="n">
        <v>8</v>
      </c>
      <c r="G121" s="5" t="n">
        <v>16</v>
      </c>
      <c r="H121" s="5" t="n">
        <v>0</v>
      </c>
      <c r="I121" s="5" t="n">
        <v>586</v>
      </c>
      <c r="J121" s="5" t="n">
        <v>10</v>
      </c>
      <c r="K121" s="6" t="n">
        <v>58.6</v>
      </c>
      <c r="L121" s="7" t="n">
        <v>58.6</v>
      </c>
      <c r="M121" s="5" t="str">
        <f aca="false">IF(K121="no cation","",IF(L121="","non-candidate",""))</f>
        <v/>
      </c>
      <c r="N121" s="5" t="str">
        <f aca="false">IF(M121="","",IF(B121&gt;0,U121,CONCATENATE("[",IF(M121="","",CONCATENATE("Al",IF(C121+(D121*(1+(C121*3)))&gt;1,VALUE(C121+(D121*(1+(C121*3)))),""),CONCATENATE(IF((E121*(1+(C121*3)))+(C121*H121)&gt;0," O",""),IF((E121*(1+(C121*3)))+(C121*H121)&gt;1,VALUE((E121*(1+(C121*3)))+(C121*H121)),"")),IF(F121=0,"",CONCATENATE("(OH)",IF((F121*(1+(C121*3)))+(C121*(4-H121))&gt;1,VALUE((F121*(1+(C121*3)))+(C121*(4-H121))),""))),IF(G121=0,"",CONCATENATE("(OH2)",IF(G121&gt;1,VALUE(G121),""))))),"]",IF(M121="","",IF(J121&gt;1,(CONCATENATE(VALUE(J121),"+")),"+")))))</f>
        <v/>
      </c>
      <c r="O121" s="5" t="str">
        <f aca="false">IF(B121&gt;0,"",IF(C121=0,CONCATENATE("[",CONCATENATE("Al",IF(D121&gt;1,VALUE(D121),""),IF(E121=0,"",CONCATENATE(" O",IF(E121&gt;1,VALUE(E121),""))),IF(F121=0,"",CONCATENATE("(OH)",IF(F121&gt;1,VALUE(F121),""))),IF(G121=0,"",CONCATENATE("(OH2)",IF(G121&gt;1,VALUE(G121),"")))),"]",IF(J121&gt;1,(CONCATENATE(VALUE(J121),"+")),"+")),CONCATENATE("[",S121,IF(P121&gt;1,VALUE(P121),""),IF((D121*3)&gt;((E121*2)+F121),"+","")," ]",VALUE(4)," ",T121,IF(H121&gt;0,VALUE(H121+1),""),"-"," ")))</f>
        <v/>
      </c>
      <c r="P121" s="5" t="str">
        <f aca="false">IF(C121&lt;1,"",(IF((3*D121)-(2*E121)-F121&gt;0, (3*D121)-(2*E121)-F121, 0)))</f>
        <v/>
      </c>
      <c r="Q121" s="5" t="str">
        <f aca="false">IF(C121&lt;1,"",(27*D121)+(16*(E121+F121+G121))+(F121+(G121*2)))</f>
        <v/>
      </c>
      <c r="R121" s="5" t="str">
        <f aca="false">IF(C121&lt;1,"",27+(16*(H121+(4-H121)))+(4-H121))</f>
        <v/>
      </c>
      <c r="S121" s="5" t="str">
        <f aca="false">CONCATENATE("[",CONCATENATE("Al",IF(D121&gt;1,VALUE(D121),""),IF(E121=0,"",CONCATENATE(" O",IF(E121&gt;1,VALUE(E121),""))),IF(F121=0,"",CONCATENATE("(OH)",IF(F121&gt;1,VALUE(F121),""))),IF(G121=0,"",CONCATENATE("(OH2)",IF(G121&gt;1,VALUE(G121),"")))),"]")</f>
        <v>[Al6(OH)8(OH2)16]</v>
      </c>
      <c r="T121" s="5" t="str">
        <f aca="false">CONCATENATE("[",CONCATENATE("Al",IF(H121=0,"",CONCATENATE("O",IF(H121&gt;1,VALUE(H121),""))),CONCATENATE(IF((4-H121)&gt;0,"(OH)",""),IF((4-H121)&gt;1,VALUE(4-H121),""))),"]")</f>
        <v>[Al(OH)4]</v>
      </c>
      <c r="U121" s="5" t="str">
        <f aca="false">IF(B121&gt;0,IF(M121="","",CONCATENATE("[",IF(M121="","",CONCATENATE("Al",IF(D121&gt;1,VALUE(D121),""),IF(E121=0,"",CONCATENATE(" O",IF(E121&gt;1,VALUE(E121),""))),IF(F121=0,"",CONCATENATE("(OH)",IF(F121&gt;1,VALUE(F121),""))),IF(G121=0,"",CONCATENATE("(OH2)",IF(G121&gt;1,VALUE(G121),""))))),"]",IF(M121="","",IF(J121&gt;1,(CONCATENATE(VALUE(J121),"+")),"+")))),"")</f>
        <v/>
      </c>
    </row>
    <row r="122" s="4" customFormat="true" ht="14.05" hidden="false" customHeight="false" outlineLevel="0" collapsed="false">
      <c r="A122" s="5" t="n">
        <v>6</v>
      </c>
      <c r="B122" s="5" t="n">
        <v>1</v>
      </c>
      <c r="C122" s="5" t="n">
        <v>0</v>
      </c>
      <c r="D122" s="5" t="n">
        <v>6</v>
      </c>
      <c r="E122" s="5" t="n">
        <v>2</v>
      </c>
      <c r="F122" s="5" t="n">
        <v>4</v>
      </c>
      <c r="G122" s="5" t="n">
        <v>18</v>
      </c>
      <c r="H122" s="5" t="n">
        <v>0</v>
      </c>
      <c r="I122" s="5" t="n">
        <v>586</v>
      </c>
      <c r="J122" s="5" t="n">
        <v>10</v>
      </c>
      <c r="K122" s="6" t="n">
        <v>58.6</v>
      </c>
      <c r="L122" s="7" t="n">
        <v>58.6</v>
      </c>
      <c r="M122" s="5" t="str">
        <f aca="false">IF(K122="no cation","",IF(L122="","non-candidate",""))</f>
        <v/>
      </c>
      <c r="N122" s="5" t="str">
        <f aca="false">IF(M122="","",IF(B122&gt;0,U122,CONCATENATE("[",IF(M122="","",CONCATENATE("Al",IF(C122+(D122*(1+(C122*3)))&gt;1,VALUE(C122+(D122*(1+(C122*3)))),""),CONCATENATE(IF((E122*(1+(C122*3)))+(C122*H122)&gt;0," O",""),IF((E122*(1+(C122*3)))+(C122*H122)&gt;1,VALUE((E122*(1+(C122*3)))+(C122*H122)),"")),IF(F122=0,"",CONCATENATE("(OH)",IF((F122*(1+(C122*3)))+(C122*(4-H122))&gt;1,VALUE((F122*(1+(C122*3)))+(C122*(4-H122))),""))),IF(G122=0,"",CONCATENATE("(OH2)",IF(G122&gt;1,VALUE(G122),""))))),"]",IF(M122="","",IF(J122&gt;1,(CONCATENATE(VALUE(J122),"+")),"+")))))</f>
        <v/>
      </c>
      <c r="O122" s="5" t="str">
        <f aca="false">IF(B122&gt;0,"",IF(C122=0,CONCATENATE("[",CONCATENATE("Al",IF(D122&gt;1,VALUE(D122),""),IF(E122=0,"",CONCATENATE(" O",IF(E122&gt;1,VALUE(E122),""))),IF(F122=0,"",CONCATENATE("(OH)",IF(F122&gt;1,VALUE(F122),""))),IF(G122=0,"",CONCATENATE("(OH2)",IF(G122&gt;1,VALUE(G122),"")))),"]",IF(J122&gt;1,(CONCATENATE(VALUE(J122),"+")),"+")),CONCATENATE("[",S122,IF(P122&gt;1,VALUE(P122),""),IF((D122*3)&gt;((E122*2)+F122),"+","")," ]",VALUE(4)," ",T122,IF(H122&gt;0,VALUE(H122+1),""),"-"," ")))</f>
        <v/>
      </c>
      <c r="P122" s="5" t="str">
        <f aca="false">IF(C122&lt;1,"",(IF((3*D122)-(2*E122)-F122&gt;0, (3*D122)-(2*E122)-F122, 0)))</f>
        <v/>
      </c>
      <c r="Q122" s="5" t="str">
        <f aca="false">IF(C122&lt;1,"",(27*D122)+(16*(E122+F122+G122))+(F122+(G122*2)))</f>
        <v/>
      </c>
      <c r="R122" s="5" t="str">
        <f aca="false">IF(C122&lt;1,"",27+(16*(H122+(4-H122)))+(4-H122))</f>
        <v/>
      </c>
      <c r="S122" s="5" t="str">
        <f aca="false">CONCATENATE("[",CONCATENATE("Al",IF(D122&gt;1,VALUE(D122),""),IF(E122=0,"",CONCATENATE(" O",IF(E122&gt;1,VALUE(E122),""))),IF(F122=0,"",CONCATENATE("(OH)",IF(F122&gt;1,VALUE(F122),""))),IF(G122=0,"",CONCATENATE("(OH2)",IF(G122&gt;1,VALUE(G122),"")))),"]")</f>
        <v>[Al6 O2(OH)4(OH2)18]</v>
      </c>
      <c r="T122" s="5" t="str">
        <f aca="false">CONCATENATE("[",CONCATENATE("Al",IF(H122=0,"",CONCATENATE("O",IF(H122&gt;1,VALUE(H122),""))),CONCATENATE(IF((4-H122)&gt;0,"(OH)",""),IF((4-H122)&gt;1,VALUE(4-H122),""))),"]")</f>
        <v>[Al(OH)4]</v>
      </c>
      <c r="U122" s="5" t="str">
        <f aca="false">IF(B122&gt;0,IF(M122="","",CONCATENATE("[",IF(M122="","",CONCATENATE("Al",IF(D122&gt;1,VALUE(D122),""),IF(E122=0,"",CONCATENATE(" O",IF(E122&gt;1,VALUE(E122),""))),IF(F122=0,"",CONCATENATE("(OH)",IF(F122&gt;1,VALUE(F122),""))),IF(G122=0,"",CONCATENATE("(OH2)",IF(G122&gt;1,VALUE(G122),""))))),"]",IF(M122="","",IF(J122&gt;1,(CONCATENATE(VALUE(J122),"+")),"+")))),"")</f>
        <v/>
      </c>
    </row>
    <row r="123" s="4" customFormat="true" ht="14.05" hidden="false" customHeight="false" outlineLevel="0" collapsed="false">
      <c r="A123" s="5" t="n">
        <v>6</v>
      </c>
      <c r="B123" s="5" t="n">
        <v>1</v>
      </c>
      <c r="C123" s="5" t="n">
        <v>0</v>
      </c>
      <c r="D123" s="5" t="n">
        <v>6</v>
      </c>
      <c r="E123" s="5" t="n">
        <v>4</v>
      </c>
      <c r="F123" s="5" t="n">
        <v>0</v>
      </c>
      <c r="G123" s="5" t="n">
        <v>20</v>
      </c>
      <c r="H123" s="5" t="n">
        <v>0</v>
      </c>
      <c r="I123" s="5" t="n">
        <v>586</v>
      </c>
      <c r="J123" s="5" t="n">
        <v>10</v>
      </c>
      <c r="K123" s="6" t="n">
        <v>58.6</v>
      </c>
      <c r="L123" s="7" t="n">
        <v>58.6</v>
      </c>
      <c r="M123" s="5" t="str">
        <f aca="false">IF(K123="no cation","",IF(L123="","non-candidate",""))</f>
        <v/>
      </c>
      <c r="N123" s="5" t="str">
        <f aca="false">IF(M123="","",IF(B123&gt;0,U123,CONCATENATE("[",IF(M123="","",CONCATENATE("Al",IF(C123+(D123*(1+(C123*3)))&gt;1,VALUE(C123+(D123*(1+(C123*3)))),""),CONCATENATE(IF((E123*(1+(C123*3)))+(C123*H123)&gt;0," O",""),IF((E123*(1+(C123*3)))+(C123*H123)&gt;1,VALUE((E123*(1+(C123*3)))+(C123*H123)),"")),IF(F123=0,"",CONCATENATE("(OH)",IF((F123*(1+(C123*3)))+(C123*(4-H123))&gt;1,VALUE((F123*(1+(C123*3)))+(C123*(4-H123))),""))),IF(G123=0,"",CONCATENATE("(OH2)",IF(G123&gt;1,VALUE(G123),""))))),"]",IF(M123="","",IF(J123&gt;1,(CONCATENATE(VALUE(J123),"+")),"+")))))</f>
        <v/>
      </c>
      <c r="O123" s="5" t="str">
        <f aca="false">IF(B123&gt;0,"",IF(C123=0,CONCATENATE("[",CONCATENATE("Al",IF(D123&gt;1,VALUE(D123),""),IF(E123=0,"",CONCATENATE(" O",IF(E123&gt;1,VALUE(E123),""))),IF(F123=0,"",CONCATENATE("(OH)",IF(F123&gt;1,VALUE(F123),""))),IF(G123=0,"",CONCATENATE("(OH2)",IF(G123&gt;1,VALUE(G123),"")))),"]",IF(J123&gt;1,(CONCATENATE(VALUE(J123),"+")),"+")),CONCATENATE("[",S123,IF(P123&gt;1,VALUE(P123),""),IF((D123*3)&gt;((E123*2)+F123),"+","")," ]",VALUE(4)," ",T123,IF(H123&gt;0,VALUE(H123+1),""),"-"," ")))</f>
        <v/>
      </c>
      <c r="P123" s="5" t="str">
        <f aca="false">IF(C123&lt;1,"",(IF((3*D123)-(2*E123)-F123&gt;0, (3*D123)-(2*E123)-F123, 0)))</f>
        <v/>
      </c>
      <c r="Q123" s="5" t="str">
        <f aca="false">IF(C123&lt;1,"",(27*D123)+(16*(E123+F123+G123))+(F123+(G123*2)))</f>
        <v/>
      </c>
      <c r="R123" s="5" t="str">
        <f aca="false">IF(C123&lt;1,"",27+(16*(H123+(4-H123)))+(4-H123))</f>
        <v/>
      </c>
      <c r="S123" s="5" t="str">
        <f aca="false">CONCATENATE("[",CONCATENATE("Al",IF(D123&gt;1,VALUE(D123),""),IF(E123=0,"",CONCATENATE(" O",IF(E123&gt;1,VALUE(E123),""))),IF(F123=0,"",CONCATENATE("(OH)",IF(F123&gt;1,VALUE(F123),""))),IF(G123=0,"",CONCATENATE("(OH2)",IF(G123&gt;1,VALUE(G123),"")))),"]")</f>
        <v>[Al6 O4(OH2)20]</v>
      </c>
      <c r="T123" s="5" t="str">
        <f aca="false">CONCATENATE("[",CONCATENATE("Al",IF(H123=0,"",CONCATENATE("O",IF(H123&gt;1,VALUE(H123),""))),CONCATENATE(IF((4-H123)&gt;0,"(OH)",""),IF((4-H123)&gt;1,VALUE(4-H123),""))),"]")</f>
        <v>[Al(OH)4]</v>
      </c>
      <c r="U123" s="5" t="str">
        <f aca="false">IF(B123&gt;0,IF(M123="","",CONCATENATE("[",IF(M123="","",CONCATENATE("Al",IF(D123&gt;1,VALUE(D123),""),IF(E123=0,"",CONCATENATE(" O",IF(E123&gt;1,VALUE(E123),""))),IF(F123=0,"",CONCATENATE("(OH)",IF(F123&gt;1,VALUE(F123),""))),IF(G123=0,"",CONCATENATE("(OH2)",IF(G123&gt;1,VALUE(G123),""))))),"]",IF(M123="","",IF(J123&gt;1,(CONCATENATE(VALUE(J123),"+")),"+")))),"")</f>
        <v/>
      </c>
    </row>
    <row r="124" s="4" customFormat="true" ht="14.05" hidden="false" customHeight="false" outlineLevel="0" collapsed="false">
      <c r="A124" s="5" t="n">
        <v>6</v>
      </c>
      <c r="B124" s="5" t="n">
        <v>0</v>
      </c>
      <c r="C124" s="5" t="n">
        <v>0</v>
      </c>
      <c r="D124" s="5" t="n">
        <v>4</v>
      </c>
      <c r="E124" s="5" t="n">
        <v>0</v>
      </c>
      <c r="F124" s="5" t="n">
        <v>5</v>
      </c>
      <c r="G124" s="5" t="n">
        <v>13</v>
      </c>
      <c r="H124" s="5" t="n">
        <v>0</v>
      </c>
      <c r="I124" s="5" t="n">
        <v>427</v>
      </c>
      <c r="J124" s="5" t="n">
        <v>7</v>
      </c>
      <c r="K124" s="6" t="n">
        <v>61</v>
      </c>
      <c r="L124" s="7" t="n">
        <v>61</v>
      </c>
      <c r="M124" s="5" t="str">
        <f aca="false">IF(K124="no cation","",IF(L124="","non-candidate",""))</f>
        <v/>
      </c>
      <c r="N124" s="5" t="str">
        <f aca="false">IF(M124="","",IF(B124&gt;0,U124,CONCATENATE("[",IF(M124="","",CONCATENATE("Al",IF(C124+(D124*(1+(C124*3)))&gt;1,VALUE(C124+(D124*(1+(C124*3)))),""),CONCATENATE(IF((E124*(1+(C124*3)))+(C124*H124)&gt;0," O",""),IF((E124*(1+(C124*3)))+(C124*H124)&gt;1,VALUE((E124*(1+(C124*3)))+(C124*H124)),"")),IF(F124=0,"",CONCATENATE("(OH)",IF((F124*(1+(C124*3)))+(C124*(4-H124))&gt;1,VALUE((F124*(1+(C124*3)))+(C124*(4-H124))),""))),IF(G124=0,"",CONCATENATE("(OH2)",IF(G124&gt;1,VALUE(G124),""))))),"]",IF(M124="","",IF(J124&gt;1,(CONCATENATE(VALUE(J124),"+")),"+")))))</f>
        <v/>
      </c>
      <c r="O124" s="5" t="str">
        <f aca="false">IF(B124&gt;0,"",IF(C124=0,CONCATENATE("[",CONCATENATE("Al",IF(D124&gt;1,VALUE(D124),""),IF(E124=0,"",CONCATENATE(" O",IF(E124&gt;1,VALUE(E124),""))),IF(F124=0,"",CONCATENATE("(OH)",IF(F124&gt;1,VALUE(F124),""))),IF(G124=0,"",CONCATENATE("(OH2)",IF(G124&gt;1,VALUE(G124),"")))),"]",IF(J124&gt;1,(CONCATENATE(VALUE(J124),"+")),"+")),CONCATENATE("[",S124,IF(P124&gt;1,VALUE(P124),""),IF((D124*3)&gt;((E124*2)+F124),"+","")," ]",VALUE(4)," ",T124,IF(H124&gt;0,VALUE(H124+1),""),"-"," ")))</f>
        <v>[Al4(OH)5(OH2)13]7+</v>
      </c>
      <c r="P124" s="5" t="str">
        <f aca="false">IF(C124&lt;1,"",(IF((3*D124)-(2*E124)-F124&gt;0, (3*D124)-(2*E124)-F124, 0)))</f>
        <v/>
      </c>
      <c r="Q124" s="5" t="str">
        <f aca="false">IF(C124&lt;1,"",(27*D124)+(16*(E124+F124+G124))+(F124+(G124*2)))</f>
        <v/>
      </c>
      <c r="R124" s="5" t="str">
        <f aca="false">IF(C124&lt;1,"",27+(16*(H124+(4-H124)))+(4-H124))</f>
        <v/>
      </c>
      <c r="S124" s="5" t="str">
        <f aca="false">CONCATENATE("[",CONCATENATE("Al",IF(D124&gt;1,VALUE(D124),""),IF(E124=0,"",CONCATENATE(" O",IF(E124&gt;1,VALUE(E124),""))),IF(F124=0,"",CONCATENATE("(OH)",IF(F124&gt;1,VALUE(F124),""))),IF(G124=0,"",CONCATENATE("(OH2)",IF(G124&gt;1,VALUE(G124),"")))),"]")</f>
        <v>[Al4(OH)5(OH2)13]</v>
      </c>
      <c r="T124" s="5" t="str">
        <f aca="false">CONCATENATE("[",CONCATENATE("Al",IF(H124=0,"",CONCATENATE("O",IF(H124&gt;1,VALUE(H124),""))),CONCATENATE(IF((4-H124)&gt;0,"(OH)",""),IF((4-H124)&gt;1,VALUE(4-H124),""))),"]")</f>
        <v>[Al(OH)4]</v>
      </c>
      <c r="U124" s="5" t="str">
        <f aca="false">IF(B124&gt;0,IF(M124="","",CONCATENATE("[",IF(M124="","",CONCATENATE("Al",IF(D124&gt;1,VALUE(D124),""),IF(E124=0,"",CONCATENATE(" O",IF(E124&gt;1,VALUE(E124),""))),IF(F124=0,"",CONCATENATE("(OH)",IF(F124&gt;1,VALUE(F124),""))),IF(G124=0,"",CONCATENATE("(OH2)",IF(G124&gt;1,VALUE(G124),""))))),"]",IF(M124="","",IF(J124&gt;1,(CONCATENATE(VALUE(J124),"+")),"+")))),"")</f>
        <v/>
      </c>
    </row>
    <row r="125" s="4" customFormat="true" ht="14.05" hidden="false" customHeight="false" outlineLevel="0" collapsed="false">
      <c r="A125" s="5" t="n">
        <v>6</v>
      </c>
      <c r="B125" s="5" t="n">
        <v>0</v>
      </c>
      <c r="C125" s="5" t="n">
        <v>0</v>
      </c>
      <c r="D125" s="5" t="n">
        <v>6</v>
      </c>
      <c r="E125" s="5" t="n">
        <v>0</v>
      </c>
      <c r="F125" s="5" t="n">
        <v>8</v>
      </c>
      <c r="G125" s="5" t="n">
        <v>18</v>
      </c>
      <c r="H125" s="5" t="n">
        <v>0</v>
      </c>
      <c r="I125" s="5" t="n">
        <v>622</v>
      </c>
      <c r="J125" s="5" t="n">
        <v>10</v>
      </c>
      <c r="K125" s="6" t="n">
        <v>62.2</v>
      </c>
      <c r="L125" s="7" t="n">
        <v>62.2</v>
      </c>
      <c r="M125" s="5" t="str">
        <f aca="false">IF(K125="no cation","",IF(L125="","non-candidate",""))</f>
        <v/>
      </c>
      <c r="N125" s="5" t="str">
        <f aca="false">IF(M125="","",IF(B125&gt;0,U125,CONCATENATE("[",IF(M125="","",CONCATENATE("Al",IF(C125+(D125*(1+(C125*3)))&gt;1,VALUE(C125+(D125*(1+(C125*3)))),""),CONCATENATE(IF((E125*(1+(C125*3)))+(C125*H125)&gt;0," O",""),IF((E125*(1+(C125*3)))+(C125*H125)&gt;1,VALUE((E125*(1+(C125*3)))+(C125*H125)),"")),IF(F125=0,"",CONCATENATE("(OH)",IF((F125*(1+(C125*3)))+(C125*(4-H125))&gt;1,VALUE((F125*(1+(C125*3)))+(C125*(4-H125))),""))),IF(G125=0,"",CONCATENATE("(OH2)",IF(G125&gt;1,VALUE(G125),""))))),"]",IF(M125="","",IF(J125&gt;1,(CONCATENATE(VALUE(J125),"+")),"+")))))</f>
        <v/>
      </c>
      <c r="O125" s="5" t="str">
        <f aca="false">IF(B125&gt;0,"",IF(C125=0,CONCATENATE("[",CONCATENATE("Al",IF(D125&gt;1,VALUE(D125),""),IF(E125=0,"",CONCATENATE(" O",IF(E125&gt;1,VALUE(E125),""))),IF(F125=0,"",CONCATENATE("(OH)",IF(F125&gt;1,VALUE(F125),""))),IF(G125=0,"",CONCATENATE("(OH2)",IF(G125&gt;1,VALUE(G125),"")))),"]",IF(J125&gt;1,(CONCATENATE(VALUE(J125),"+")),"+")),CONCATENATE("[",S125,IF(P125&gt;1,VALUE(P125),""),IF((D125*3)&gt;((E125*2)+F125),"+","")," ]",VALUE(4)," ",T125,IF(H125&gt;0,VALUE(H125+1),""),"-"," ")))</f>
        <v>[Al6(OH)8(OH2)18]10+</v>
      </c>
      <c r="P125" s="5" t="str">
        <f aca="false">IF(C125&lt;1,"",(IF((3*D125)-(2*E125)-F125&gt;0, (3*D125)-(2*E125)-F125, 0)))</f>
        <v/>
      </c>
      <c r="Q125" s="5" t="str">
        <f aca="false">IF(C125&lt;1,"",(27*D125)+(16*(E125+F125+G125))+(F125+(G125*2)))</f>
        <v/>
      </c>
      <c r="R125" s="5" t="str">
        <f aca="false">IF(C125&lt;1,"",27+(16*(H125+(4-H125)))+(4-H125))</f>
        <v/>
      </c>
      <c r="S125" s="5" t="str">
        <f aca="false">CONCATENATE("[",CONCATENATE("Al",IF(D125&gt;1,VALUE(D125),""),IF(E125=0,"",CONCATENATE(" O",IF(E125&gt;1,VALUE(E125),""))),IF(F125=0,"",CONCATENATE("(OH)",IF(F125&gt;1,VALUE(F125),""))),IF(G125=0,"",CONCATENATE("(OH2)",IF(G125&gt;1,VALUE(G125),"")))),"]")</f>
        <v>[Al6(OH)8(OH2)18]</v>
      </c>
      <c r="T125" s="5" t="str">
        <f aca="false">CONCATENATE("[",CONCATENATE("Al",IF(H125=0,"",CONCATENATE("O",IF(H125&gt;1,VALUE(H125),""))),CONCATENATE(IF((4-H125)&gt;0,"(OH)",""),IF((4-H125)&gt;1,VALUE(4-H125),""))),"]")</f>
        <v>[Al(OH)4]</v>
      </c>
      <c r="U125" s="5" t="str">
        <f aca="false">IF(B125&gt;0,IF(M125="","",CONCATENATE("[",IF(M125="","",CONCATENATE("Al",IF(D125&gt;1,VALUE(D125),""),IF(E125=0,"",CONCATENATE(" O",IF(E125&gt;1,VALUE(E125),""))),IF(F125=0,"",CONCATENATE("(OH)",IF(F125&gt;1,VALUE(F125),""))),IF(G125=0,"",CONCATENATE("(OH2)",IF(G125&gt;1,VALUE(G125),""))))),"]",IF(M125="","",IF(J125&gt;1,(CONCATENATE(VALUE(J125),"+")),"+")))),"")</f>
        <v/>
      </c>
    </row>
    <row r="126" s="4" customFormat="true" ht="14.05" hidden="false" customHeight="false" outlineLevel="0" collapsed="false">
      <c r="A126" s="5" t="n">
        <v>6</v>
      </c>
      <c r="B126" s="5" t="n">
        <v>0</v>
      </c>
      <c r="C126" s="5" t="n">
        <v>0</v>
      </c>
      <c r="D126" s="5" t="n">
        <v>6</v>
      </c>
      <c r="E126" s="5" t="n">
        <v>2</v>
      </c>
      <c r="F126" s="5" t="n">
        <v>4</v>
      </c>
      <c r="G126" s="5" t="n">
        <v>20</v>
      </c>
      <c r="H126" s="5" t="n">
        <v>0</v>
      </c>
      <c r="I126" s="5" t="n">
        <v>622</v>
      </c>
      <c r="J126" s="5" t="n">
        <v>10</v>
      </c>
      <c r="K126" s="6" t="n">
        <v>62.2</v>
      </c>
      <c r="L126" s="7" t="n">
        <v>62.2</v>
      </c>
      <c r="M126" s="5" t="str">
        <f aca="false">IF(K126="no cation","",IF(L126="","non-candidate",""))</f>
        <v/>
      </c>
      <c r="N126" s="5" t="str">
        <f aca="false">IF(M126="","",IF(B126&gt;0,U126,CONCATENATE("[",IF(M126="","",CONCATENATE("Al",IF(C126+(D126*(1+(C126*3)))&gt;1,VALUE(C126+(D126*(1+(C126*3)))),""),CONCATENATE(IF((E126*(1+(C126*3)))+(C126*H126)&gt;0," O",""),IF((E126*(1+(C126*3)))+(C126*H126)&gt;1,VALUE((E126*(1+(C126*3)))+(C126*H126)),"")),IF(F126=0,"",CONCATENATE("(OH)",IF((F126*(1+(C126*3)))+(C126*(4-H126))&gt;1,VALUE((F126*(1+(C126*3)))+(C126*(4-H126))),""))),IF(G126=0,"",CONCATENATE("(OH2)",IF(G126&gt;1,VALUE(G126),""))))),"]",IF(M126="","",IF(J126&gt;1,(CONCATENATE(VALUE(J126),"+")),"+")))))</f>
        <v/>
      </c>
      <c r="O126" s="5" t="str">
        <f aca="false">IF(B126&gt;0,"",IF(C126=0,CONCATENATE("[",CONCATENATE("Al",IF(D126&gt;1,VALUE(D126),""),IF(E126=0,"",CONCATENATE(" O",IF(E126&gt;1,VALUE(E126),""))),IF(F126=0,"",CONCATENATE("(OH)",IF(F126&gt;1,VALUE(F126),""))),IF(G126=0,"",CONCATENATE("(OH2)",IF(G126&gt;1,VALUE(G126),"")))),"]",IF(J126&gt;1,(CONCATENATE(VALUE(J126),"+")),"+")),CONCATENATE("[",S126,IF(P126&gt;1,VALUE(P126),""),IF((D126*3)&gt;((E126*2)+F126),"+","")," ]",VALUE(4)," ",T126,IF(H126&gt;0,VALUE(H126+1),""),"-"," ")))</f>
        <v>[Al6 O2(OH)4(OH2)20]10+</v>
      </c>
      <c r="P126" s="5" t="str">
        <f aca="false">IF(C126&lt;1,"",(IF((3*D126)-(2*E126)-F126&gt;0, (3*D126)-(2*E126)-F126, 0)))</f>
        <v/>
      </c>
      <c r="Q126" s="5" t="str">
        <f aca="false">IF(C126&lt;1,"",(27*D126)+(16*(E126+F126+G126))+(F126+(G126*2)))</f>
        <v/>
      </c>
      <c r="R126" s="5" t="str">
        <f aca="false">IF(C126&lt;1,"",27+(16*(H126+(4-H126)))+(4-H126))</f>
        <v/>
      </c>
      <c r="S126" s="5" t="str">
        <f aca="false">CONCATENATE("[",CONCATENATE("Al",IF(D126&gt;1,VALUE(D126),""),IF(E126=0,"",CONCATENATE(" O",IF(E126&gt;1,VALUE(E126),""))),IF(F126=0,"",CONCATENATE("(OH)",IF(F126&gt;1,VALUE(F126),""))),IF(G126=0,"",CONCATENATE("(OH2)",IF(G126&gt;1,VALUE(G126),"")))),"]")</f>
        <v>[Al6 O2(OH)4(OH2)20]</v>
      </c>
      <c r="T126" s="5" t="str">
        <f aca="false">CONCATENATE("[",CONCATENATE("Al",IF(H126=0,"",CONCATENATE("O",IF(H126&gt;1,VALUE(H126),""))),CONCATENATE(IF((4-H126)&gt;0,"(OH)",""),IF((4-H126)&gt;1,VALUE(4-H126),""))),"]")</f>
        <v>[Al(OH)4]</v>
      </c>
      <c r="U126" s="5" t="str">
        <f aca="false">IF(B126&gt;0,IF(M126="","",CONCATENATE("[",IF(M126="","",CONCATENATE("Al",IF(D126&gt;1,VALUE(D126),""),IF(E126=0,"",CONCATENATE(" O",IF(E126&gt;1,VALUE(E126),""))),IF(F126=0,"",CONCATENATE("(OH)",IF(F126&gt;1,VALUE(F126),""))),IF(G126=0,"",CONCATENATE("(OH2)",IF(G126&gt;1,VALUE(G126),""))))),"]",IF(M126="","",IF(J126&gt;1,(CONCATENATE(VALUE(J126),"+")),"+")))),"")</f>
        <v/>
      </c>
    </row>
    <row r="127" s="4" customFormat="true" ht="14.05" hidden="false" customHeight="false" outlineLevel="0" collapsed="false">
      <c r="A127" s="5" t="n">
        <v>6</v>
      </c>
      <c r="B127" s="5" t="n">
        <v>0</v>
      </c>
      <c r="C127" s="5" t="n">
        <v>0</v>
      </c>
      <c r="D127" s="5" t="n">
        <v>6</v>
      </c>
      <c r="E127" s="5" t="n">
        <v>4</v>
      </c>
      <c r="F127" s="5" t="n">
        <v>0</v>
      </c>
      <c r="G127" s="5" t="n">
        <v>22</v>
      </c>
      <c r="H127" s="5" t="n">
        <v>0</v>
      </c>
      <c r="I127" s="5" t="n">
        <v>622</v>
      </c>
      <c r="J127" s="5" t="n">
        <v>10</v>
      </c>
      <c r="K127" s="6" t="n">
        <v>62.2</v>
      </c>
      <c r="L127" s="7" t="n">
        <v>62.2</v>
      </c>
      <c r="M127" s="5" t="str">
        <f aca="false">IF(K127="no cation","",IF(L127="","non-candidate",""))</f>
        <v/>
      </c>
      <c r="N127" s="5" t="str">
        <f aca="false">IF(M127="","",IF(B127&gt;0,U127,CONCATENATE("[",IF(M127="","",CONCATENATE("Al",IF(C127+(D127*(1+(C127*3)))&gt;1,VALUE(C127+(D127*(1+(C127*3)))),""),CONCATENATE(IF((E127*(1+(C127*3)))+(C127*H127)&gt;0," O",""),IF((E127*(1+(C127*3)))+(C127*H127)&gt;1,VALUE((E127*(1+(C127*3)))+(C127*H127)),"")),IF(F127=0,"",CONCATENATE("(OH)",IF((F127*(1+(C127*3)))+(C127*(4-H127))&gt;1,VALUE((F127*(1+(C127*3)))+(C127*(4-H127))),""))),IF(G127=0,"",CONCATENATE("(OH2)",IF(G127&gt;1,VALUE(G127),""))))),"]",IF(M127="","",IF(J127&gt;1,(CONCATENATE(VALUE(J127),"+")),"+")))))</f>
        <v/>
      </c>
      <c r="O127" s="5" t="str">
        <f aca="false">IF(B127&gt;0,"",IF(C127=0,CONCATENATE("[",CONCATENATE("Al",IF(D127&gt;1,VALUE(D127),""),IF(E127=0,"",CONCATENATE(" O",IF(E127&gt;1,VALUE(E127),""))),IF(F127=0,"",CONCATENATE("(OH)",IF(F127&gt;1,VALUE(F127),""))),IF(G127=0,"",CONCATENATE("(OH2)",IF(G127&gt;1,VALUE(G127),"")))),"]",IF(J127&gt;1,(CONCATENATE(VALUE(J127),"+")),"+")),CONCATENATE("[",S127,IF(P127&gt;1,VALUE(P127),""),IF((D127*3)&gt;((E127*2)+F127),"+","")," ]",VALUE(4)," ",T127,IF(H127&gt;0,VALUE(H127+1),""),"-"," ")))</f>
        <v>[Al6 O4(OH2)22]10+</v>
      </c>
      <c r="P127" s="5" t="str">
        <f aca="false">IF(C127&lt;1,"",(IF((3*D127)-(2*E127)-F127&gt;0, (3*D127)-(2*E127)-F127, 0)))</f>
        <v/>
      </c>
      <c r="Q127" s="5" t="str">
        <f aca="false">IF(C127&lt;1,"",(27*D127)+(16*(E127+F127+G127))+(F127+(G127*2)))</f>
        <v/>
      </c>
      <c r="R127" s="5" t="str">
        <f aca="false">IF(C127&lt;1,"",27+(16*(H127+(4-H127)))+(4-H127))</f>
        <v/>
      </c>
      <c r="S127" s="5" t="str">
        <f aca="false">CONCATENATE("[",CONCATENATE("Al",IF(D127&gt;1,VALUE(D127),""),IF(E127=0,"",CONCATENATE(" O",IF(E127&gt;1,VALUE(E127),""))),IF(F127=0,"",CONCATENATE("(OH)",IF(F127&gt;1,VALUE(F127),""))),IF(G127=0,"",CONCATENATE("(OH2)",IF(G127&gt;1,VALUE(G127),"")))),"]")</f>
        <v>[Al6 O4(OH2)22]</v>
      </c>
      <c r="T127" s="5" t="str">
        <f aca="false">CONCATENATE("[",CONCATENATE("Al",IF(H127=0,"",CONCATENATE("O",IF(H127&gt;1,VALUE(H127),""))),CONCATENATE(IF((4-H127)&gt;0,"(OH)",""),IF((4-H127)&gt;1,VALUE(4-H127),""))),"]")</f>
        <v>[Al(OH)4]</v>
      </c>
      <c r="U127" s="5" t="str">
        <f aca="false">IF(B127&gt;0,IF(M127="","",CONCATENATE("[",IF(M127="","",CONCATENATE("Al",IF(D127&gt;1,VALUE(D127),""),IF(E127=0,"",CONCATENATE(" O",IF(E127&gt;1,VALUE(E127),""))),IF(F127=0,"",CONCATENATE("(OH)",IF(F127&gt;1,VALUE(F127),""))),IF(G127=0,"",CONCATENATE("(OH2)",IF(G127&gt;1,VALUE(G127),""))))),"]",IF(M127="","",IF(J127&gt;1,(CONCATENATE(VALUE(J127),"+")),"+")))),"")</f>
        <v/>
      </c>
    </row>
    <row r="128" s="4" customFormat="true" ht="14.05" hidden="false" customHeight="false" outlineLevel="0" collapsed="false">
      <c r="A128" s="5" t="n">
        <v>6</v>
      </c>
      <c r="B128" s="5" t="n">
        <v>0</v>
      </c>
      <c r="C128" s="5" t="n">
        <v>0</v>
      </c>
      <c r="D128" s="5" t="n">
        <v>5</v>
      </c>
      <c r="E128" s="5" t="n">
        <v>0</v>
      </c>
      <c r="F128" s="5" t="n">
        <v>7</v>
      </c>
      <c r="G128" s="5" t="n">
        <v>15</v>
      </c>
      <c r="H128" s="5" t="n">
        <v>0</v>
      </c>
      <c r="I128" s="5" t="n">
        <v>524</v>
      </c>
      <c r="J128" s="5" t="n">
        <v>8</v>
      </c>
      <c r="K128" s="6" t="n">
        <v>65.5</v>
      </c>
      <c r="L128" s="7" t="n">
        <v>65.5</v>
      </c>
      <c r="M128" s="5" t="str">
        <f aca="false">IF(K128="no cation","",IF(L128="","non-candidate",""))</f>
        <v/>
      </c>
      <c r="N128" s="5" t="str">
        <f aca="false">IF(M128="","",IF(B128&gt;0,U128,CONCATENATE("[",IF(M128="","",CONCATENATE("Al",IF(C128+(D128*(1+(C128*3)))&gt;1,VALUE(C128+(D128*(1+(C128*3)))),""),CONCATENATE(IF((E128*(1+(C128*3)))+(C128*H128)&gt;0," O",""),IF((E128*(1+(C128*3)))+(C128*H128)&gt;1,VALUE((E128*(1+(C128*3)))+(C128*H128)),"")),IF(F128=0,"",CONCATENATE("(OH)",IF((F128*(1+(C128*3)))+(C128*(4-H128))&gt;1,VALUE((F128*(1+(C128*3)))+(C128*(4-H128))),""))),IF(G128=0,"",CONCATENATE("(OH2)",IF(G128&gt;1,VALUE(G128),""))))),"]",IF(M128="","",IF(J128&gt;1,(CONCATENATE(VALUE(J128),"+")),"+")))))</f>
        <v/>
      </c>
      <c r="O128" s="5" t="str">
        <f aca="false">IF(B128&gt;0,"",IF(C128=0,CONCATENATE("[",CONCATENATE("Al",IF(D128&gt;1,VALUE(D128),""),IF(E128=0,"",CONCATENATE(" O",IF(E128&gt;1,VALUE(E128),""))),IF(F128=0,"",CONCATENATE("(OH)",IF(F128&gt;1,VALUE(F128),""))),IF(G128=0,"",CONCATENATE("(OH2)",IF(G128&gt;1,VALUE(G128),"")))),"]",IF(J128&gt;1,(CONCATENATE(VALUE(J128),"+")),"+")),CONCATENATE("[",S128,IF(P128&gt;1,VALUE(P128),""),IF((D128*3)&gt;((E128*2)+F128),"+","")," ]",VALUE(4)," ",T128,IF(H128&gt;0,VALUE(H128+1),""),"-"," ")))</f>
        <v>[Al5(OH)7(OH2)15]8+</v>
      </c>
      <c r="P128" s="5" t="str">
        <f aca="false">IF(C128&lt;1,"",(IF((3*D128)-(2*E128)-F128&gt;0, (3*D128)-(2*E128)-F128, 0)))</f>
        <v/>
      </c>
      <c r="Q128" s="5" t="str">
        <f aca="false">IF(C128&lt;1,"",(27*D128)+(16*(E128+F128+G128))+(F128+(G128*2)))</f>
        <v/>
      </c>
      <c r="R128" s="5" t="str">
        <f aca="false">IF(C128&lt;1,"",27+(16*(H128+(4-H128)))+(4-H128))</f>
        <v/>
      </c>
      <c r="S128" s="5" t="str">
        <f aca="false">CONCATENATE("[",CONCATENATE("Al",IF(D128&gt;1,VALUE(D128),""),IF(E128=0,"",CONCATENATE(" O",IF(E128&gt;1,VALUE(E128),""))),IF(F128=0,"",CONCATENATE("(OH)",IF(F128&gt;1,VALUE(F128),""))),IF(G128=0,"",CONCATENATE("(OH2)",IF(G128&gt;1,VALUE(G128),"")))),"]")</f>
        <v>[Al5(OH)7(OH2)15]</v>
      </c>
      <c r="T128" s="5" t="str">
        <f aca="false">CONCATENATE("[",CONCATENATE("Al",IF(H128=0,"",CONCATENATE("O",IF(H128&gt;1,VALUE(H128),""))),CONCATENATE(IF((4-H128)&gt;0,"(OH)",""),IF((4-H128)&gt;1,VALUE(4-H128),""))),"]")</f>
        <v>[Al(OH)4]</v>
      </c>
      <c r="U128" s="5" t="str">
        <f aca="false">IF(B128&gt;0,IF(M128="","",CONCATENATE("[",IF(M128="","",CONCATENATE("Al",IF(D128&gt;1,VALUE(D128),""),IF(E128=0,"",CONCATENATE(" O",IF(E128&gt;1,VALUE(E128),""))),IF(F128=0,"",CONCATENATE("(OH)",IF(F128&gt;1,VALUE(F128),""))),IF(G128=0,"",CONCATENATE("(OH2)",IF(G128&gt;1,VALUE(G128),""))))),"]",IF(M128="","",IF(J128&gt;1,(CONCATENATE(VALUE(J128),"+")),"+")))),"")</f>
        <v/>
      </c>
    </row>
    <row r="129" s="4" customFormat="true" ht="14.05" hidden="false" customHeight="false" outlineLevel="0" collapsed="false">
      <c r="A129" s="5" t="n">
        <v>6</v>
      </c>
      <c r="B129" s="5" t="n">
        <v>0</v>
      </c>
      <c r="C129" s="5" t="n">
        <v>0</v>
      </c>
      <c r="D129" s="5" t="n">
        <v>5</v>
      </c>
      <c r="E129" s="5" t="n">
        <v>2</v>
      </c>
      <c r="F129" s="5" t="n">
        <v>3</v>
      </c>
      <c r="G129" s="5" t="n">
        <v>17</v>
      </c>
      <c r="H129" s="5" t="n">
        <v>0</v>
      </c>
      <c r="I129" s="5" t="n">
        <v>524</v>
      </c>
      <c r="J129" s="5" t="n">
        <v>8</v>
      </c>
      <c r="K129" s="6" t="n">
        <v>65.5</v>
      </c>
      <c r="L129" s="7" t="n">
        <v>65.5</v>
      </c>
      <c r="M129" s="5" t="str">
        <f aca="false">IF(K129="no cation","",IF(L129="","non-candidate",""))</f>
        <v/>
      </c>
      <c r="N129" s="5" t="str">
        <f aca="false">IF(M129="","",IF(B129&gt;0,U129,CONCATENATE("[",IF(M129="","",CONCATENATE("Al",IF(C129+(D129*(1+(C129*3)))&gt;1,VALUE(C129+(D129*(1+(C129*3)))),""),CONCATENATE(IF((E129*(1+(C129*3)))+(C129*H129)&gt;0," O",""),IF((E129*(1+(C129*3)))+(C129*H129)&gt;1,VALUE((E129*(1+(C129*3)))+(C129*H129)),"")),IF(F129=0,"",CONCATENATE("(OH)",IF((F129*(1+(C129*3)))+(C129*(4-H129))&gt;1,VALUE((F129*(1+(C129*3)))+(C129*(4-H129))),""))),IF(G129=0,"",CONCATENATE("(OH2)",IF(G129&gt;1,VALUE(G129),""))))),"]",IF(M129="","",IF(J129&gt;1,(CONCATENATE(VALUE(J129),"+")),"+")))))</f>
        <v/>
      </c>
      <c r="O129" s="5" t="str">
        <f aca="false">IF(B129&gt;0,"",IF(C129=0,CONCATENATE("[",CONCATENATE("Al",IF(D129&gt;1,VALUE(D129),""),IF(E129=0,"",CONCATENATE(" O",IF(E129&gt;1,VALUE(E129),""))),IF(F129=0,"",CONCATENATE("(OH)",IF(F129&gt;1,VALUE(F129),""))),IF(G129=0,"",CONCATENATE("(OH2)",IF(G129&gt;1,VALUE(G129),"")))),"]",IF(J129&gt;1,(CONCATENATE(VALUE(J129),"+")),"+")),CONCATENATE("[",S129,IF(P129&gt;1,VALUE(P129),""),IF((D129*3)&gt;((E129*2)+F129),"+","")," ]",VALUE(4)," ",T129,IF(H129&gt;0,VALUE(H129+1),""),"-"," ")))</f>
        <v>[Al5 O2(OH)3(OH2)17]8+</v>
      </c>
      <c r="P129" s="5" t="str">
        <f aca="false">IF(C129&lt;1,"",(IF((3*D129)-(2*E129)-F129&gt;0, (3*D129)-(2*E129)-F129, 0)))</f>
        <v/>
      </c>
      <c r="Q129" s="5" t="str">
        <f aca="false">IF(C129&lt;1,"",(27*D129)+(16*(E129+F129+G129))+(F129+(G129*2)))</f>
        <v/>
      </c>
      <c r="R129" s="5" t="str">
        <f aca="false">IF(C129&lt;1,"",27+(16*(H129+(4-H129)))+(4-H129))</f>
        <v/>
      </c>
      <c r="S129" s="5" t="str">
        <f aca="false">CONCATENATE("[",CONCATENATE("Al",IF(D129&gt;1,VALUE(D129),""),IF(E129=0,"",CONCATENATE(" O",IF(E129&gt;1,VALUE(E129),""))),IF(F129=0,"",CONCATENATE("(OH)",IF(F129&gt;1,VALUE(F129),""))),IF(G129=0,"",CONCATENATE("(OH2)",IF(G129&gt;1,VALUE(G129),"")))),"]")</f>
        <v>[Al5 O2(OH)3(OH2)17]</v>
      </c>
      <c r="T129" s="5" t="str">
        <f aca="false">CONCATENATE("[",CONCATENATE("Al",IF(H129=0,"",CONCATENATE("O",IF(H129&gt;1,VALUE(H129),""))),CONCATENATE(IF((4-H129)&gt;0,"(OH)",""),IF((4-H129)&gt;1,VALUE(4-H129),""))),"]")</f>
        <v>[Al(OH)4]</v>
      </c>
      <c r="U129" s="5" t="str">
        <f aca="false">IF(B129&gt;0,IF(M129="","",CONCATENATE("[",IF(M129="","",CONCATENATE("Al",IF(D129&gt;1,VALUE(D129),""),IF(E129=0,"",CONCATENATE(" O",IF(E129&gt;1,VALUE(E129),""))),IF(F129=0,"",CONCATENATE("(OH)",IF(F129&gt;1,VALUE(F129),""))),IF(G129=0,"",CONCATENATE("(OH2)",IF(G129&gt;1,VALUE(G129),""))))),"]",IF(M129="","",IF(J129&gt;1,(CONCATENATE(VALUE(J129),"+")),"+")))),"")</f>
        <v/>
      </c>
    </row>
    <row r="130" s="4" customFormat="true" ht="14.05" hidden="false" customHeight="false" outlineLevel="0" collapsed="false">
      <c r="A130" s="5" t="n">
        <v>6</v>
      </c>
      <c r="B130" s="5" t="n">
        <v>0</v>
      </c>
      <c r="C130" s="5" t="n">
        <v>0</v>
      </c>
      <c r="D130" s="5" t="n">
        <v>3</v>
      </c>
      <c r="E130" s="5" t="n">
        <v>0</v>
      </c>
      <c r="F130" s="5" t="n">
        <v>4</v>
      </c>
      <c r="G130" s="5" t="n">
        <v>10</v>
      </c>
      <c r="H130" s="5" t="n">
        <v>0</v>
      </c>
      <c r="I130" s="5" t="n">
        <v>329</v>
      </c>
      <c r="J130" s="5" t="n">
        <v>5</v>
      </c>
      <c r="K130" s="6" t="n">
        <v>65.8</v>
      </c>
      <c r="L130" s="7" t="n">
        <v>65.8</v>
      </c>
      <c r="M130" s="5" t="str">
        <f aca="false">IF(K130="no cation","",IF(L130="","non-candidate",""))</f>
        <v/>
      </c>
      <c r="N130" s="5" t="str">
        <f aca="false">IF(M130="","",IF(B130&gt;0,U130,CONCATENATE("[",IF(M130="","",CONCATENATE("Al",IF(C130+(D130*(1+(C130*3)))&gt;1,VALUE(C130+(D130*(1+(C130*3)))),""),CONCATENATE(IF((E130*(1+(C130*3)))+(C130*H130)&gt;0," O",""),IF((E130*(1+(C130*3)))+(C130*H130)&gt;1,VALUE((E130*(1+(C130*3)))+(C130*H130)),"")),IF(F130=0,"",CONCATENATE("(OH)",IF((F130*(1+(C130*3)))+(C130*(4-H130))&gt;1,VALUE((F130*(1+(C130*3)))+(C130*(4-H130))),""))),IF(G130=0,"",CONCATENATE("(OH2)",IF(G130&gt;1,VALUE(G130),""))))),"]",IF(M130="","",IF(J130&gt;1,(CONCATENATE(VALUE(J130),"+")),"+")))))</f>
        <v/>
      </c>
      <c r="O130" s="5" t="str">
        <f aca="false">IF(B130&gt;0,"",IF(C130=0,CONCATENATE("[",CONCATENATE("Al",IF(D130&gt;1,VALUE(D130),""),IF(E130=0,"",CONCATENATE(" O",IF(E130&gt;1,VALUE(E130),""))),IF(F130=0,"",CONCATENATE("(OH)",IF(F130&gt;1,VALUE(F130),""))),IF(G130=0,"",CONCATENATE("(OH2)",IF(G130&gt;1,VALUE(G130),"")))),"]",IF(J130&gt;1,(CONCATENATE(VALUE(J130),"+")),"+")),CONCATENATE("[",S130,IF(P130&gt;1,VALUE(P130),""),IF((D130*3)&gt;((E130*2)+F130),"+","")," ]",VALUE(4)," ",T130,IF(H130&gt;0,VALUE(H130+1),""),"-"," ")))</f>
        <v>[Al3(OH)4(OH2)10]5+</v>
      </c>
      <c r="P130" s="5" t="str">
        <f aca="false">IF(C130&lt;1,"",(IF((3*D130)-(2*E130)-F130&gt;0, (3*D130)-(2*E130)-F130, 0)))</f>
        <v/>
      </c>
      <c r="Q130" s="5" t="str">
        <f aca="false">IF(C130&lt;1,"",(27*D130)+(16*(E130+F130+G130))+(F130+(G130*2)))</f>
        <v/>
      </c>
      <c r="R130" s="5" t="str">
        <f aca="false">IF(C130&lt;1,"",27+(16*(H130+(4-H130)))+(4-H130))</f>
        <v/>
      </c>
      <c r="S130" s="5" t="str">
        <f aca="false">CONCATENATE("[",CONCATENATE("Al",IF(D130&gt;1,VALUE(D130),""),IF(E130=0,"",CONCATENATE(" O",IF(E130&gt;1,VALUE(E130),""))),IF(F130=0,"",CONCATENATE("(OH)",IF(F130&gt;1,VALUE(F130),""))),IF(G130=0,"",CONCATENATE("(OH2)",IF(G130&gt;1,VALUE(G130),"")))),"]")</f>
        <v>[Al3(OH)4(OH2)10]</v>
      </c>
      <c r="T130" s="5" t="str">
        <f aca="false">CONCATENATE("[",CONCATENATE("Al",IF(H130=0,"",CONCATENATE("O",IF(H130&gt;1,VALUE(H130),""))),CONCATENATE(IF((4-H130)&gt;0,"(OH)",""),IF((4-H130)&gt;1,VALUE(4-H130),""))),"]")</f>
        <v>[Al(OH)4]</v>
      </c>
      <c r="U130" s="5" t="str">
        <f aca="false">IF(B130&gt;0,IF(M130="","",CONCATENATE("[",IF(M130="","",CONCATENATE("Al",IF(D130&gt;1,VALUE(D130),""),IF(E130=0,"",CONCATENATE(" O",IF(E130&gt;1,VALUE(E130),""))),IF(F130=0,"",CONCATENATE("(OH)",IF(F130&gt;1,VALUE(F130),""))),IF(G130=0,"",CONCATENATE("(OH2)",IF(G130&gt;1,VALUE(G130),""))))),"]",IF(M130="","",IF(J130&gt;1,(CONCATENATE(VALUE(J130),"+")),"+")))),"")</f>
        <v/>
      </c>
    </row>
    <row r="131" s="4" customFormat="true" ht="14.05" hidden="false" customHeight="false" outlineLevel="0" collapsed="false">
      <c r="A131" s="5" t="n">
        <v>6</v>
      </c>
      <c r="B131" s="5" t="n">
        <v>0</v>
      </c>
      <c r="C131" s="5" t="n">
        <v>0</v>
      </c>
      <c r="D131" s="5" t="n">
        <v>3</v>
      </c>
      <c r="E131" s="5" t="n">
        <v>2</v>
      </c>
      <c r="F131" s="5" t="n">
        <v>0</v>
      </c>
      <c r="G131" s="5" t="n">
        <v>12</v>
      </c>
      <c r="H131" s="5" t="n">
        <v>0</v>
      </c>
      <c r="I131" s="5" t="n">
        <v>329</v>
      </c>
      <c r="J131" s="5" t="n">
        <v>5</v>
      </c>
      <c r="K131" s="6" t="n">
        <v>65.8</v>
      </c>
      <c r="L131" s="7" t="n">
        <v>65.8</v>
      </c>
      <c r="M131" s="5" t="str">
        <f aca="false">IF(K131="no cation","",IF(L131="","non-candidate",""))</f>
        <v/>
      </c>
      <c r="N131" s="5" t="str">
        <f aca="false">IF(M131="","",IF(B131&gt;0,U131,CONCATENATE("[",IF(M131="","",CONCATENATE("Al",IF(C131+(D131*(1+(C131*3)))&gt;1,VALUE(C131+(D131*(1+(C131*3)))),""),CONCATENATE(IF((E131*(1+(C131*3)))+(C131*H131)&gt;0," O",""),IF((E131*(1+(C131*3)))+(C131*H131)&gt;1,VALUE((E131*(1+(C131*3)))+(C131*H131)),"")),IF(F131=0,"",CONCATENATE("(OH)",IF((F131*(1+(C131*3)))+(C131*(4-H131))&gt;1,VALUE((F131*(1+(C131*3)))+(C131*(4-H131))),""))),IF(G131=0,"",CONCATENATE("(OH2)",IF(G131&gt;1,VALUE(G131),""))))),"]",IF(M131="","",IF(J131&gt;1,(CONCATENATE(VALUE(J131),"+")),"+")))))</f>
        <v/>
      </c>
      <c r="O131" s="5" t="str">
        <f aca="false">IF(B131&gt;0,"",IF(C131=0,CONCATENATE("[",CONCATENATE("Al",IF(D131&gt;1,VALUE(D131),""),IF(E131=0,"",CONCATENATE(" O",IF(E131&gt;1,VALUE(E131),""))),IF(F131=0,"",CONCATENATE("(OH)",IF(F131&gt;1,VALUE(F131),""))),IF(G131=0,"",CONCATENATE("(OH2)",IF(G131&gt;1,VALUE(G131),"")))),"]",IF(J131&gt;1,(CONCATENATE(VALUE(J131),"+")),"+")),CONCATENATE("[",S131,IF(P131&gt;1,VALUE(P131),""),IF((D131*3)&gt;((E131*2)+F131),"+","")," ]",VALUE(4)," ",T131,IF(H131&gt;0,VALUE(H131+1),""),"-"," ")))</f>
        <v>[Al3 O2(OH2)12]5+</v>
      </c>
      <c r="P131" s="5" t="str">
        <f aca="false">IF(C131&lt;1,"",(IF((3*D131)-(2*E131)-F131&gt;0, (3*D131)-(2*E131)-F131, 0)))</f>
        <v/>
      </c>
      <c r="Q131" s="5" t="str">
        <f aca="false">IF(C131&lt;1,"",(27*D131)+(16*(E131+F131+G131))+(F131+(G131*2)))</f>
        <v/>
      </c>
      <c r="R131" s="5" t="str">
        <f aca="false">IF(C131&lt;1,"",27+(16*(H131+(4-H131)))+(4-H131))</f>
        <v/>
      </c>
      <c r="S131" s="5" t="str">
        <f aca="false">CONCATENATE("[",CONCATENATE("Al",IF(D131&gt;1,VALUE(D131),""),IF(E131=0,"",CONCATENATE(" O",IF(E131&gt;1,VALUE(E131),""))),IF(F131=0,"",CONCATENATE("(OH)",IF(F131&gt;1,VALUE(F131),""))),IF(G131=0,"",CONCATENATE("(OH2)",IF(G131&gt;1,VALUE(G131),"")))),"]")</f>
        <v>[Al3 O2(OH2)12]</v>
      </c>
      <c r="T131" s="5" t="str">
        <f aca="false">CONCATENATE("[",CONCATENATE("Al",IF(H131=0,"",CONCATENATE("O",IF(H131&gt;1,VALUE(H131),""))),CONCATENATE(IF((4-H131)&gt;0,"(OH)",""),IF((4-H131)&gt;1,VALUE(4-H131),""))),"]")</f>
        <v>[Al(OH)4]</v>
      </c>
      <c r="U131" s="5" t="str">
        <f aca="false">IF(B131&gt;0,IF(M131="","",CONCATENATE("[",IF(M131="","",CONCATENATE("Al",IF(D131&gt;1,VALUE(D131),""),IF(E131=0,"",CONCATENATE(" O",IF(E131&gt;1,VALUE(E131),""))),IF(F131=0,"",CONCATENATE("(OH)",IF(F131&gt;1,VALUE(F131),""))),IF(G131=0,"",CONCATENATE("(OH2)",IF(G131&gt;1,VALUE(G131),""))))),"]",IF(M131="","",IF(J131&gt;1,(CONCATENATE(VALUE(J131),"+")),"+")))),"")</f>
        <v/>
      </c>
    </row>
    <row r="132" s="4" customFormat="true" ht="14.05" hidden="false" customHeight="false" outlineLevel="0" collapsed="false">
      <c r="A132" s="5" t="n">
        <v>6</v>
      </c>
      <c r="B132" s="5" t="n">
        <v>0</v>
      </c>
      <c r="C132" s="5" t="n">
        <v>0</v>
      </c>
      <c r="D132" s="5" t="n">
        <v>1</v>
      </c>
      <c r="E132" s="5" t="n">
        <v>0</v>
      </c>
      <c r="F132" s="5" t="n">
        <v>1</v>
      </c>
      <c r="G132" s="5" t="n">
        <v>5</v>
      </c>
      <c r="H132" s="5" t="n">
        <v>0</v>
      </c>
      <c r="I132" s="5" t="n">
        <v>134</v>
      </c>
      <c r="J132" s="5" t="n">
        <v>2</v>
      </c>
      <c r="K132" s="6" t="n">
        <v>67</v>
      </c>
      <c r="L132" s="7" t="n">
        <v>67</v>
      </c>
      <c r="M132" s="5" t="str">
        <f aca="false">IF(K132="no cation","",IF(L132="","non-candidate",""))</f>
        <v/>
      </c>
      <c r="N132" s="5" t="str">
        <f aca="false">IF(M132="","",IF(B132&gt;0,U132,CONCATENATE("[",IF(M132="","",CONCATENATE("Al",IF(C132+(D132*(1+(C132*3)))&gt;1,VALUE(C132+(D132*(1+(C132*3)))),""),CONCATENATE(IF((E132*(1+(C132*3)))+(C132*H132)&gt;0," O",""),IF((E132*(1+(C132*3)))+(C132*H132)&gt;1,VALUE((E132*(1+(C132*3)))+(C132*H132)),"")),IF(F132=0,"",CONCATENATE("(OH)",IF((F132*(1+(C132*3)))+(C132*(4-H132))&gt;1,VALUE((F132*(1+(C132*3)))+(C132*(4-H132))),""))),IF(G132=0,"",CONCATENATE("(OH2)",IF(G132&gt;1,VALUE(G132),""))))),"]",IF(M132="","",IF(J132&gt;1,(CONCATENATE(VALUE(J132),"+")),"+")))))</f>
        <v/>
      </c>
      <c r="O132" s="5" t="str">
        <f aca="false">IF(B132&gt;0,"",IF(C132=0,CONCATENATE("[",CONCATENATE("Al",IF(D132&gt;1,VALUE(D132),""),IF(E132=0,"",CONCATENATE(" O",IF(E132&gt;1,VALUE(E132),""))),IF(F132=0,"",CONCATENATE("(OH)",IF(F132&gt;1,VALUE(F132),""))),IF(G132=0,"",CONCATENATE("(OH2)",IF(G132&gt;1,VALUE(G132),"")))),"]",IF(J132&gt;1,(CONCATENATE(VALUE(J132),"+")),"+")),CONCATENATE("[",S132,IF(P132&gt;1,VALUE(P132),""),IF((D132*3)&gt;((E132*2)+F132),"+","")," ]",VALUE(4)," ",T132,IF(H132&gt;0,VALUE(H132+1),""),"-"," ")))</f>
        <v>[Al(OH)(OH2)5]2+</v>
      </c>
      <c r="P132" s="5" t="str">
        <f aca="false">IF(C132&lt;1,"",(IF((3*D132)-(2*E132)-F132&gt;0, (3*D132)-(2*E132)-F132, 0)))</f>
        <v/>
      </c>
      <c r="Q132" s="5" t="str">
        <f aca="false">IF(C132&lt;1,"",(27*D132)+(16*(E132+F132+G132))+(F132+(G132*2)))</f>
        <v/>
      </c>
      <c r="R132" s="5" t="str">
        <f aca="false">IF(C132&lt;1,"",27+(16*(H132+(4-H132)))+(4-H132))</f>
        <v/>
      </c>
      <c r="S132" s="5" t="str">
        <f aca="false">CONCATENATE("[",CONCATENATE("Al",IF(D132&gt;1,VALUE(D132),""),IF(E132=0,"",CONCATENATE(" O",IF(E132&gt;1,VALUE(E132),""))),IF(F132=0,"",CONCATENATE("(OH)",IF(F132&gt;1,VALUE(F132),""))),IF(G132=0,"",CONCATENATE("(OH2)",IF(G132&gt;1,VALUE(G132),"")))),"]")</f>
        <v>[Al(OH)(OH2)5]</v>
      </c>
      <c r="T132" s="5" t="str">
        <f aca="false">CONCATENATE("[",CONCATENATE("Al",IF(H132=0,"",CONCATENATE("O",IF(H132&gt;1,VALUE(H132),""))),CONCATENATE(IF((4-H132)&gt;0,"(OH)",""),IF((4-H132)&gt;1,VALUE(4-H132),""))),"]")</f>
        <v>[Al(OH)4]</v>
      </c>
      <c r="U132" s="5" t="str">
        <f aca="false">IF(B132&gt;0,IF(M132="","",CONCATENATE("[",IF(M132="","",CONCATENATE("Al",IF(D132&gt;1,VALUE(D132),""),IF(E132=0,"",CONCATENATE(" O",IF(E132&gt;1,VALUE(E132),""))),IF(F132=0,"",CONCATENATE("(OH)",IF(F132&gt;1,VALUE(F132),""))),IF(G132=0,"",CONCATENATE("(OH2)",IF(G132&gt;1,VALUE(G132),""))))),"]",IF(M132="","",IF(J132&gt;1,(CONCATENATE(VALUE(J132),"+")),"+")))),"")</f>
        <v/>
      </c>
    </row>
    <row r="133" s="4" customFormat="true" ht="14.05" hidden="false" customHeight="false" outlineLevel="0" collapsed="false">
      <c r="A133" s="5" t="n">
        <v>4</v>
      </c>
      <c r="B133" s="5" t="n">
        <v>0</v>
      </c>
      <c r="C133" s="5" t="n">
        <v>0</v>
      </c>
      <c r="D133" s="5" t="n">
        <v>6</v>
      </c>
      <c r="E133" s="5" t="n">
        <v>0</v>
      </c>
      <c r="F133" s="5" t="n">
        <v>12</v>
      </c>
      <c r="G133" s="5" t="n">
        <v>2</v>
      </c>
      <c r="H133" s="5" t="n">
        <v>0</v>
      </c>
      <c r="I133" s="5" t="n">
        <v>402</v>
      </c>
      <c r="J133" s="5" t="n">
        <v>6</v>
      </c>
      <c r="K133" s="6" t="n">
        <v>67</v>
      </c>
      <c r="L133" s="7" t="n">
        <v>67</v>
      </c>
      <c r="M133" s="5" t="str">
        <f aca="false">IF(K133="no cation","",IF(L133="","non-candidate",""))</f>
        <v/>
      </c>
      <c r="N133" s="5" t="str">
        <f aca="false">IF(M133="","",IF(B133&gt;0,U133,CONCATENATE("[",IF(M133="","",CONCATENATE("Al",IF(C133+(D133*(1+(C133*3)))&gt;1,VALUE(C133+(D133*(1+(C133*3)))),""),CONCATENATE(IF((E133*(1+(C133*3)))+(C133*H133)&gt;0," O",""),IF((E133*(1+(C133*3)))+(C133*H133)&gt;1,VALUE((E133*(1+(C133*3)))+(C133*H133)),"")),IF(F133=0,"",CONCATENATE("(OH)",IF((F133*(1+(C133*3)))+(C133*(4-H133))&gt;1,VALUE((F133*(1+(C133*3)))+(C133*(4-H133))),""))),IF(G133=0,"",CONCATENATE("(OH2)",IF(G133&gt;1,VALUE(G133),""))))),"]",IF(M133="","",IF(J133&gt;1,(CONCATENATE(VALUE(J133),"+")),"+")))))</f>
        <v/>
      </c>
      <c r="O133" s="5" t="str">
        <f aca="false">IF(B133&gt;0,"",IF(C133=0,CONCATENATE("[",CONCATENATE("Al",IF(D133&gt;1,VALUE(D133),""),IF(E133=0,"",CONCATENATE(" O",IF(E133&gt;1,VALUE(E133),""))),IF(F133=0,"",CONCATENATE("(OH)",IF(F133&gt;1,VALUE(F133),""))),IF(G133=0,"",CONCATENATE("(OH2)",IF(G133&gt;1,VALUE(G133),"")))),"]",IF(J133&gt;1,(CONCATENATE(VALUE(J133),"+")),"+")),CONCATENATE("[",S133,IF(P133&gt;1,VALUE(P133),""),IF((D133*3)&gt;((E133*2)+F133),"+","")," ]",VALUE(4)," ",T133,IF(H133&gt;0,VALUE(H133+1),""),"-"," ")))</f>
        <v>[Al6(OH)12(OH2)2]6+</v>
      </c>
      <c r="P133" s="5" t="str">
        <f aca="false">IF(C133&lt;1,"",(IF((3*D133)-(2*E133)-F133&gt;0, (3*D133)-(2*E133)-F133, 0)))</f>
        <v/>
      </c>
      <c r="Q133" s="5" t="str">
        <f aca="false">IF(C133&lt;1,"",(27*D133)+(16*(E133+F133+G133))+(F133+(G133*2)))</f>
        <v/>
      </c>
      <c r="R133" s="5" t="str">
        <f aca="false">IF(C133&lt;1,"",27+(16*(H133+(4-H133)))+(4-H133))</f>
        <v/>
      </c>
      <c r="S133" s="5" t="str">
        <f aca="false">CONCATENATE("[",CONCATENATE("Al",IF(D133&gt;1,VALUE(D133),""),IF(E133=0,"",CONCATENATE(" O",IF(E133&gt;1,VALUE(E133),""))),IF(F133=0,"",CONCATENATE("(OH)",IF(F133&gt;1,VALUE(F133),""))),IF(G133=0,"",CONCATENATE("(OH2)",IF(G133&gt;1,VALUE(G133),"")))),"]")</f>
        <v>[Al6(OH)12(OH2)2]</v>
      </c>
      <c r="T133" s="5" t="str">
        <f aca="false">CONCATENATE("[",CONCATENATE("Al",IF(H133=0,"",CONCATENATE("O",IF(H133&gt;1,VALUE(H133),""))),CONCATENATE(IF((4-H133)&gt;0,"(OH)",""),IF((4-H133)&gt;1,VALUE(4-H133),""))),"]")</f>
        <v>[Al(OH)4]</v>
      </c>
      <c r="U133" s="5" t="str">
        <f aca="false">IF(B133&gt;0,IF(M133="","",CONCATENATE("[",IF(M133="","",CONCATENATE("Al",IF(D133&gt;1,VALUE(D133),""),IF(E133=0,"",CONCATENATE(" O",IF(E133&gt;1,VALUE(E133),""))),IF(F133=0,"",CONCATENATE("(OH)",IF(F133&gt;1,VALUE(F133),""))),IF(G133=0,"",CONCATENATE("(OH2)",IF(G133&gt;1,VALUE(G133),""))))),"]",IF(M133="","",IF(J133&gt;1,(CONCATENATE(VALUE(J133),"+")),"+")))),"")</f>
        <v/>
      </c>
    </row>
    <row r="134" s="4" customFormat="true" ht="14.05" hidden="false" customHeight="false" outlineLevel="0" collapsed="false">
      <c r="A134" s="5" t="n">
        <v>4</v>
      </c>
      <c r="B134" s="5" t="n">
        <v>0</v>
      </c>
      <c r="C134" s="5" t="n">
        <v>0</v>
      </c>
      <c r="D134" s="5" t="n">
        <v>6</v>
      </c>
      <c r="E134" s="5" t="n">
        <v>2</v>
      </c>
      <c r="F134" s="5" t="n">
        <v>8</v>
      </c>
      <c r="G134" s="5" t="n">
        <v>4</v>
      </c>
      <c r="H134" s="5" t="n">
        <v>0</v>
      </c>
      <c r="I134" s="5" t="n">
        <v>402</v>
      </c>
      <c r="J134" s="5" t="n">
        <v>6</v>
      </c>
      <c r="K134" s="6" t="n">
        <v>67</v>
      </c>
      <c r="L134" s="7" t="n">
        <v>67</v>
      </c>
      <c r="M134" s="5" t="str">
        <f aca="false">IF(K134="no cation","",IF(L134="","non-candidate",""))</f>
        <v/>
      </c>
      <c r="N134" s="5" t="str">
        <f aca="false">IF(M134="","",IF(B134&gt;0,U134,CONCATENATE("[",IF(M134="","",CONCATENATE("Al",IF(C134+(D134*(1+(C134*3)))&gt;1,VALUE(C134+(D134*(1+(C134*3)))),""),CONCATENATE(IF((E134*(1+(C134*3)))+(C134*H134)&gt;0," O",""),IF((E134*(1+(C134*3)))+(C134*H134)&gt;1,VALUE((E134*(1+(C134*3)))+(C134*H134)),"")),IF(F134=0,"",CONCATENATE("(OH)",IF((F134*(1+(C134*3)))+(C134*(4-H134))&gt;1,VALUE((F134*(1+(C134*3)))+(C134*(4-H134))),""))),IF(G134=0,"",CONCATENATE("(OH2)",IF(G134&gt;1,VALUE(G134),""))))),"]",IF(M134="","",IF(J134&gt;1,(CONCATENATE(VALUE(J134),"+")),"+")))))</f>
        <v/>
      </c>
      <c r="O134" s="5" t="str">
        <f aca="false">IF(B134&gt;0,"",IF(C134=0,CONCATENATE("[",CONCATENATE("Al",IF(D134&gt;1,VALUE(D134),""),IF(E134=0,"",CONCATENATE(" O",IF(E134&gt;1,VALUE(E134),""))),IF(F134=0,"",CONCATENATE("(OH)",IF(F134&gt;1,VALUE(F134),""))),IF(G134=0,"",CONCATENATE("(OH2)",IF(G134&gt;1,VALUE(G134),"")))),"]",IF(J134&gt;1,(CONCATENATE(VALUE(J134),"+")),"+")),CONCATENATE("[",S134,IF(P134&gt;1,VALUE(P134),""),IF((D134*3)&gt;((E134*2)+F134),"+","")," ]",VALUE(4)," ",T134,IF(H134&gt;0,VALUE(H134+1),""),"-"," ")))</f>
        <v>[Al6 O2(OH)8(OH2)4]6+</v>
      </c>
      <c r="P134" s="5" t="str">
        <f aca="false">IF(C134&lt;1,"",(IF((3*D134)-(2*E134)-F134&gt;0, (3*D134)-(2*E134)-F134, 0)))</f>
        <v/>
      </c>
      <c r="Q134" s="5" t="str">
        <f aca="false">IF(C134&lt;1,"",(27*D134)+(16*(E134+F134+G134))+(F134+(G134*2)))</f>
        <v/>
      </c>
      <c r="R134" s="5" t="str">
        <f aca="false">IF(C134&lt;1,"",27+(16*(H134+(4-H134)))+(4-H134))</f>
        <v/>
      </c>
      <c r="S134" s="5" t="str">
        <f aca="false">CONCATENATE("[",CONCATENATE("Al",IF(D134&gt;1,VALUE(D134),""),IF(E134=0,"",CONCATENATE(" O",IF(E134&gt;1,VALUE(E134),""))),IF(F134=0,"",CONCATENATE("(OH)",IF(F134&gt;1,VALUE(F134),""))),IF(G134=0,"",CONCATENATE("(OH2)",IF(G134&gt;1,VALUE(G134),"")))),"]")</f>
        <v>[Al6 O2(OH)8(OH2)4]</v>
      </c>
      <c r="T134" s="5" t="str">
        <f aca="false">CONCATENATE("[",CONCATENATE("Al",IF(H134=0,"",CONCATENATE("O",IF(H134&gt;1,VALUE(H134),""))),CONCATENATE(IF((4-H134)&gt;0,"(OH)",""),IF((4-H134)&gt;1,VALUE(4-H134),""))),"]")</f>
        <v>[Al(OH)4]</v>
      </c>
      <c r="U134" s="5" t="str">
        <f aca="false">IF(B134&gt;0,IF(M134="","",CONCATENATE("[",IF(M134="","",CONCATENATE("Al",IF(D134&gt;1,VALUE(D134),""),IF(E134=0,"",CONCATENATE(" O",IF(E134&gt;1,VALUE(E134),""))),IF(F134=0,"",CONCATENATE("(OH)",IF(F134&gt;1,VALUE(F134),""))),IF(G134=0,"",CONCATENATE("(OH2)",IF(G134&gt;1,VALUE(G134),""))))),"]",IF(M134="","",IF(J134&gt;1,(CONCATENATE(VALUE(J134),"+")),"+")))),"")</f>
        <v/>
      </c>
    </row>
    <row r="135" s="4" customFormat="true" ht="14.05" hidden="false" customHeight="false" outlineLevel="0" collapsed="false">
      <c r="A135" s="5" t="n">
        <v>4</v>
      </c>
      <c r="B135" s="5" t="n">
        <v>0</v>
      </c>
      <c r="C135" s="5" t="n">
        <v>0</v>
      </c>
      <c r="D135" s="5" t="n">
        <v>6</v>
      </c>
      <c r="E135" s="5" t="n">
        <v>4</v>
      </c>
      <c r="F135" s="5" t="n">
        <v>4</v>
      </c>
      <c r="G135" s="5" t="n">
        <v>6</v>
      </c>
      <c r="H135" s="5" t="n">
        <v>0</v>
      </c>
      <c r="I135" s="5" t="n">
        <v>402</v>
      </c>
      <c r="J135" s="5" t="n">
        <v>6</v>
      </c>
      <c r="K135" s="6" t="n">
        <v>67</v>
      </c>
      <c r="L135" s="7" t="n">
        <v>67</v>
      </c>
      <c r="M135" s="5" t="str">
        <f aca="false">IF(K135="no cation","",IF(L135="","non-candidate",""))</f>
        <v/>
      </c>
      <c r="N135" s="5" t="str">
        <f aca="false">IF(M135="","",IF(B135&gt;0,U135,CONCATENATE("[",IF(M135="","",CONCATENATE("Al",IF(C135+(D135*(1+(C135*3)))&gt;1,VALUE(C135+(D135*(1+(C135*3)))),""),CONCATENATE(IF((E135*(1+(C135*3)))+(C135*H135)&gt;0," O",""),IF((E135*(1+(C135*3)))+(C135*H135)&gt;1,VALUE((E135*(1+(C135*3)))+(C135*H135)),"")),IF(F135=0,"",CONCATENATE("(OH)",IF((F135*(1+(C135*3)))+(C135*(4-H135))&gt;1,VALUE((F135*(1+(C135*3)))+(C135*(4-H135))),""))),IF(G135=0,"",CONCATENATE("(OH2)",IF(G135&gt;1,VALUE(G135),""))))),"]",IF(M135="","",IF(J135&gt;1,(CONCATENATE(VALUE(J135),"+")),"+")))))</f>
        <v/>
      </c>
      <c r="O135" s="5" t="str">
        <f aca="false">IF(B135&gt;0,"",IF(C135=0,CONCATENATE("[",CONCATENATE("Al",IF(D135&gt;1,VALUE(D135),""),IF(E135=0,"",CONCATENATE(" O",IF(E135&gt;1,VALUE(E135),""))),IF(F135=0,"",CONCATENATE("(OH)",IF(F135&gt;1,VALUE(F135),""))),IF(G135=0,"",CONCATENATE("(OH2)",IF(G135&gt;1,VALUE(G135),"")))),"]",IF(J135&gt;1,(CONCATENATE(VALUE(J135),"+")),"+")),CONCATENATE("[",S135,IF(P135&gt;1,VALUE(P135),""),IF((D135*3)&gt;((E135*2)+F135),"+","")," ]",VALUE(4)," ",T135,IF(H135&gt;0,VALUE(H135+1),""),"-"," ")))</f>
        <v>[Al6 O4(OH)4(OH2)6]6+</v>
      </c>
      <c r="P135" s="5" t="str">
        <f aca="false">IF(C135&lt;1,"",(IF((3*D135)-(2*E135)-F135&gt;0, (3*D135)-(2*E135)-F135, 0)))</f>
        <v/>
      </c>
      <c r="Q135" s="5" t="str">
        <f aca="false">IF(C135&lt;1,"",(27*D135)+(16*(E135+F135+G135))+(F135+(G135*2)))</f>
        <v/>
      </c>
      <c r="R135" s="5" t="str">
        <f aca="false">IF(C135&lt;1,"",27+(16*(H135+(4-H135)))+(4-H135))</f>
        <v/>
      </c>
      <c r="S135" s="5" t="str">
        <f aca="false">CONCATENATE("[",CONCATENATE("Al",IF(D135&gt;1,VALUE(D135),""),IF(E135=0,"",CONCATENATE(" O",IF(E135&gt;1,VALUE(E135),""))),IF(F135=0,"",CONCATENATE("(OH)",IF(F135&gt;1,VALUE(F135),""))),IF(G135=0,"",CONCATENATE("(OH2)",IF(G135&gt;1,VALUE(G135),"")))),"]")</f>
        <v>[Al6 O4(OH)4(OH2)6]</v>
      </c>
      <c r="T135" s="5" t="str">
        <f aca="false">CONCATENATE("[",CONCATENATE("Al",IF(H135=0,"",CONCATENATE("O",IF(H135&gt;1,VALUE(H135),""))),CONCATENATE(IF((4-H135)&gt;0,"(OH)",""),IF((4-H135)&gt;1,VALUE(4-H135),""))),"]")</f>
        <v>[Al(OH)4]</v>
      </c>
      <c r="U135" s="5" t="str">
        <f aca="false">IF(B135&gt;0,IF(M135="","",CONCATENATE("[",IF(M135="","",CONCATENATE("Al",IF(D135&gt;1,VALUE(D135),""),IF(E135=0,"",CONCATENATE(" O",IF(E135&gt;1,VALUE(E135),""))),IF(F135=0,"",CONCATENATE("(OH)",IF(F135&gt;1,VALUE(F135),""))),IF(G135=0,"",CONCATENATE("(OH2)",IF(G135&gt;1,VALUE(G135),""))))),"]",IF(M135="","",IF(J135&gt;1,(CONCATENATE(VALUE(J135),"+")),"+")))),"")</f>
        <v/>
      </c>
    </row>
    <row r="136" s="4" customFormat="true" ht="14.05" hidden="false" customHeight="false" outlineLevel="0" collapsed="false">
      <c r="A136" s="5" t="n">
        <v>4</v>
      </c>
      <c r="B136" s="5" t="n">
        <v>0</v>
      </c>
      <c r="C136" s="5" t="n">
        <v>0</v>
      </c>
      <c r="D136" s="5" t="n">
        <v>6</v>
      </c>
      <c r="E136" s="5" t="n">
        <v>6</v>
      </c>
      <c r="F136" s="5" t="n">
        <v>0</v>
      </c>
      <c r="G136" s="5" t="n">
        <v>8</v>
      </c>
      <c r="H136" s="5" t="n">
        <v>0</v>
      </c>
      <c r="I136" s="5" t="n">
        <v>402</v>
      </c>
      <c r="J136" s="5" t="n">
        <v>6</v>
      </c>
      <c r="K136" s="6" t="n">
        <v>67</v>
      </c>
      <c r="L136" s="7" t="n">
        <v>67</v>
      </c>
      <c r="M136" s="5" t="str">
        <f aca="false">IF(K136="no cation","",IF(L136="","non-candidate",""))</f>
        <v/>
      </c>
      <c r="N136" s="5" t="str">
        <f aca="false">IF(M136="","",IF(B136&gt;0,U136,CONCATENATE("[",IF(M136="","",CONCATENATE("Al",IF(C136+(D136*(1+(C136*3)))&gt;1,VALUE(C136+(D136*(1+(C136*3)))),""),CONCATENATE(IF((E136*(1+(C136*3)))+(C136*H136)&gt;0," O",""),IF((E136*(1+(C136*3)))+(C136*H136)&gt;1,VALUE((E136*(1+(C136*3)))+(C136*H136)),"")),IF(F136=0,"",CONCATENATE("(OH)",IF((F136*(1+(C136*3)))+(C136*(4-H136))&gt;1,VALUE((F136*(1+(C136*3)))+(C136*(4-H136))),""))),IF(G136=0,"",CONCATENATE("(OH2)",IF(G136&gt;1,VALUE(G136),""))))),"]",IF(M136="","",IF(J136&gt;1,(CONCATENATE(VALUE(J136),"+")),"+")))))</f>
        <v/>
      </c>
      <c r="O136" s="5" t="str">
        <f aca="false">IF(B136&gt;0,"",IF(C136=0,CONCATENATE("[",CONCATENATE("Al",IF(D136&gt;1,VALUE(D136),""),IF(E136=0,"",CONCATENATE(" O",IF(E136&gt;1,VALUE(E136),""))),IF(F136=0,"",CONCATENATE("(OH)",IF(F136&gt;1,VALUE(F136),""))),IF(G136=0,"",CONCATENATE("(OH2)",IF(G136&gt;1,VALUE(G136),"")))),"]",IF(J136&gt;1,(CONCATENATE(VALUE(J136),"+")),"+")),CONCATENATE("[",S136,IF(P136&gt;1,VALUE(P136),""),IF((D136*3)&gt;((E136*2)+F136),"+","")," ]",VALUE(4)," ",T136,IF(H136&gt;0,VALUE(H136+1),""),"-"," ")))</f>
        <v>[Al6 O6(OH2)8]6+</v>
      </c>
      <c r="P136" s="5" t="str">
        <f aca="false">IF(C136&lt;1,"",(IF((3*D136)-(2*E136)-F136&gt;0, (3*D136)-(2*E136)-F136, 0)))</f>
        <v/>
      </c>
      <c r="Q136" s="5" t="str">
        <f aca="false">IF(C136&lt;1,"",(27*D136)+(16*(E136+F136+G136))+(F136+(G136*2)))</f>
        <v/>
      </c>
      <c r="R136" s="5" t="str">
        <f aca="false">IF(C136&lt;1,"",27+(16*(H136+(4-H136)))+(4-H136))</f>
        <v/>
      </c>
      <c r="S136" s="5" t="str">
        <f aca="false">CONCATENATE("[",CONCATENATE("Al",IF(D136&gt;1,VALUE(D136),""),IF(E136=0,"",CONCATENATE(" O",IF(E136&gt;1,VALUE(E136),""))),IF(F136=0,"",CONCATENATE("(OH)",IF(F136&gt;1,VALUE(F136),""))),IF(G136=0,"",CONCATENATE("(OH2)",IF(G136&gt;1,VALUE(G136),"")))),"]")</f>
        <v>[Al6 O6(OH2)8]</v>
      </c>
      <c r="T136" s="5" t="str">
        <f aca="false">CONCATENATE("[",CONCATENATE("Al",IF(H136=0,"",CONCATENATE("O",IF(H136&gt;1,VALUE(H136),""))),CONCATENATE(IF((4-H136)&gt;0,"(OH)",""),IF((4-H136)&gt;1,VALUE(4-H136),""))),"]")</f>
        <v>[Al(OH)4]</v>
      </c>
      <c r="U136" s="5" t="str">
        <f aca="false">IF(B136&gt;0,IF(M136="","",CONCATENATE("[",IF(M136="","",CONCATENATE("Al",IF(D136&gt;1,VALUE(D136),""),IF(E136=0,"",CONCATENATE(" O",IF(E136&gt;1,VALUE(E136),""))),IF(F136=0,"",CONCATENATE("(OH)",IF(F136&gt;1,VALUE(F136),""))),IF(G136=0,"",CONCATENATE("(OH2)",IF(G136&gt;1,VALUE(G136),""))))),"]",IF(M136="","",IF(J136&gt;1,(CONCATENATE(VALUE(J136),"+")),"+")))),"")</f>
        <v/>
      </c>
    </row>
    <row r="137" s="4" customFormat="true" ht="14.05" hidden="false" customHeight="false" outlineLevel="0" collapsed="false">
      <c r="A137" s="5" t="n">
        <v>4</v>
      </c>
      <c r="B137" s="5" t="n">
        <v>0</v>
      </c>
      <c r="C137" s="5" t="n">
        <v>0</v>
      </c>
      <c r="D137" s="5" t="n">
        <v>5</v>
      </c>
      <c r="E137" s="5" t="n">
        <v>0</v>
      </c>
      <c r="F137" s="5" t="n">
        <v>10</v>
      </c>
      <c r="G137" s="5" t="n">
        <v>2</v>
      </c>
      <c r="H137" s="5" t="n">
        <v>0</v>
      </c>
      <c r="I137" s="5" t="n">
        <v>341</v>
      </c>
      <c r="J137" s="5" t="n">
        <v>5</v>
      </c>
      <c r="K137" s="6" t="n">
        <v>68.2</v>
      </c>
      <c r="L137" s="7" t="n">
        <v>68.2</v>
      </c>
      <c r="M137" s="5" t="str">
        <f aca="false">IF(K137="no cation","",IF(L137="","non-candidate",""))</f>
        <v/>
      </c>
      <c r="N137" s="5" t="str">
        <f aca="false">IF(M137="","",IF(B137&gt;0,U137,CONCATENATE("[",IF(M137="","",CONCATENATE("Al",IF(C137+(D137*(1+(C137*3)))&gt;1,VALUE(C137+(D137*(1+(C137*3)))),""),CONCATENATE(IF((E137*(1+(C137*3)))+(C137*H137)&gt;0," O",""),IF((E137*(1+(C137*3)))+(C137*H137)&gt;1,VALUE((E137*(1+(C137*3)))+(C137*H137)),"")),IF(F137=0,"",CONCATENATE("(OH)",IF((F137*(1+(C137*3)))+(C137*(4-H137))&gt;1,VALUE((F137*(1+(C137*3)))+(C137*(4-H137))),""))),IF(G137=0,"",CONCATENATE("(OH2)",IF(G137&gt;1,VALUE(G137),""))))),"]",IF(M137="","",IF(J137&gt;1,(CONCATENATE(VALUE(J137),"+")),"+")))))</f>
        <v/>
      </c>
      <c r="O137" s="5" t="str">
        <f aca="false">IF(B137&gt;0,"",IF(C137=0,CONCATENATE("[",CONCATENATE("Al",IF(D137&gt;1,VALUE(D137),""),IF(E137=0,"",CONCATENATE(" O",IF(E137&gt;1,VALUE(E137),""))),IF(F137=0,"",CONCATENATE("(OH)",IF(F137&gt;1,VALUE(F137),""))),IF(G137=0,"",CONCATENATE("(OH2)",IF(G137&gt;1,VALUE(G137),"")))),"]",IF(J137&gt;1,(CONCATENATE(VALUE(J137),"+")),"+")),CONCATENATE("[",S137,IF(P137&gt;1,VALUE(P137),""),IF((D137*3)&gt;((E137*2)+F137),"+","")," ]",VALUE(4)," ",T137,IF(H137&gt;0,VALUE(H137+1),""),"-"," ")))</f>
        <v>[Al5(OH)10(OH2)2]5+</v>
      </c>
      <c r="P137" s="5" t="str">
        <f aca="false">IF(C137&lt;1,"",(IF((3*D137)-(2*E137)-F137&gt;0, (3*D137)-(2*E137)-F137, 0)))</f>
        <v/>
      </c>
      <c r="Q137" s="5" t="str">
        <f aca="false">IF(C137&lt;1,"",(27*D137)+(16*(E137+F137+G137))+(F137+(G137*2)))</f>
        <v/>
      </c>
      <c r="R137" s="5" t="str">
        <f aca="false">IF(C137&lt;1,"",27+(16*(H137+(4-H137)))+(4-H137))</f>
        <v/>
      </c>
      <c r="S137" s="5" t="str">
        <f aca="false">CONCATENATE("[",CONCATENATE("Al",IF(D137&gt;1,VALUE(D137),""),IF(E137=0,"",CONCATENATE(" O",IF(E137&gt;1,VALUE(E137),""))),IF(F137=0,"",CONCATENATE("(OH)",IF(F137&gt;1,VALUE(F137),""))),IF(G137=0,"",CONCATENATE("(OH2)",IF(G137&gt;1,VALUE(G137),"")))),"]")</f>
        <v>[Al5(OH)10(OH2)2]</v>
      </c>
      <c r="T137" s="5" t="str">
        <f aca="false">CONCATENATE("[",CONCATENATE("Al",IF(H137=0,"",CONCATENATE("O",IF(H137&gt;1,VALUE(H137),""))),CONCATENATE(IF((4-H137)&gt;0,"(OH)",""),IF((4-H137)&gt;1,VALUE(4-H137),""))),"]")</f>
        <v>[Al(OH)4]</v>
      </c>
      <c r="U137" s="5" t="str">
        <f aca="false">IF(B137&gt;0,IF(M137="","",CONCATENATE("[",IF(M137="","",CONCATENATE("Al",IF(D137&gt;1,VALUE(D137),""),IF(E137=0,"",CONCATENATE(" O",IF(E137&gt;1,VALUE(E137),""))),IF(F137=0,"",CONCATENATE("(OH)",IF(F137&gt;1,VALUE(F137),""))),IF(G137=0,"",CONCATENATE("(OH2)",IF(G137&gt;1,VALUE(G137),""))))),"]",IF(M137="","",IF(J137&gt;1,(CONCATENATE(VALUE(J137),"+")),"+")))),"")</f>
        <v/>
      </c>
    </row>
    <row r="138" s="4" customFormat="true" ht="14.05" hidden="false" customHeight="false" outlineLevel="0" collapsed="false">
      <c r="A138" s="5" t="n">
        <v>4</v>
      </c>
      <c r="B138" s="5" t="n">
        <v>0</v>
      </c>
      <c r="C138" s="5" t="n">
        <v>0</v>
      </c>
      <c r="D138" s="5" t="n">
        <v>5</v>
      </c>
      <c r="E138" s="5" t="n">
        <v>2</v>
      </c>
      <c r="F138" s="5" t="n">
        <v>6</v>
      </c>
      <c r="G138" s="5" t="n">
        <v>4</v>
      </c>
      <c r="H138" s="5" t="n">
        <v>0</v>
      </c>
      <c r="I138" s="5" t="n">
        <v>341</v>
      </c>
      <c r="J138" s="5" t="n">
        <v>5</v>
      </c>
      <c r="K138" s="6" t="n">
        <v>68.2</v>
      </c>
      <c r="L138" s="7" t="n">
        <v>68.2</v>
      </c>
      <c r="M138" s="5" t="str">
        <f aca="false">IF(K138="no cation","",IF(L138="","non-candidate",""))</f>
        <v/>
      </c>
      <c r="N138" s="5" t="str">
        <f aca="false">IF(M138="","",IF(B138&gt;0,U138,CONCATENATE("[",IF(M138="","",CONCATENATE("Al",IF(C138+(D138*(1+(C138*3)))&gt;1,VALUE(C138+(D138*(1+(C138*3)))),""),CONCATENATE(IF((E138*(1+(C138*3)))+(C138*H138)&gt;0," O",""),IF((E138*(1+(C138*3)))+(C138*H138)&gt;1,VALUE((E138*(1+(C138*3)))+(C138*H138)),"")),IF(F138=0,"",CONCATENATE("(OH)",IF((F138*(1+(C138*3)))+(C138*(4-H138))&gt;1,VALUE((F138*(1+(C138*3)))+(C138*(4-H138))),""))),IF(G138=0,"",CONCATENATE("(OH2)",IF(G138&gt;1,VALUE(G138),""))))),"]",IF(M138="","",IF(J138&gt;1,(CONCATENATE(VALUE(J138),"+")),"+")))))</f>
        <v/>
      </c>
      <c r="O138" s="5" t="str">
        <f aca="false">IF(B138&gt;0,"",IF(C138=0,CONCATENATE("[",CONCATENATE("Al",IF(D138&gt;1,VALUE(D138),""),IF(E138=0,"",CONCATENATE(" O",IF(E138&gt;1,VALUE(E138),""))),IF(F138=0,"",CONCATENATE("(OH)",IF(F138&gt;1,VALUE(F138),""))),IF(G138=0,"",CONCATENATE("(OH2)",IF(G138&gt;1,VALUE(G138),"")))),"]",IF(J138&gt;1,(CONCATENATE(VALUE(J138),"+")),"+")),CONCATENATE("[",S138,IF(P138&gt;1,VALUE(P138),""),IF((D138*3)&gt;((E138*2)+F138),"+","")," ]",VALUE(4)," ",T138,IF(H138&gt;0,VALUE(H138+1),""),"-"," ")))</f>
        <v>[Al5 O2(OH)6(OH2)4]5+</v>
      </c>
      <c r="P138" s="5" t="str">
        <f aca="false">IF(C138&lt;1,"",(IF((3*D138)-(2*E138)-F138&gt;0, (3*D138)-(2*E138)-F138, 0)))</f>
        <v/>
      </c>
      <c r="Q138" s="5" t="str">
        <f aca="false">IF(C138&lt;1,"",(27*D138)+(16*(E138+F138+G138))+(F138+(G138*2)))</f>
        <v/>
      </c>
      <c r="R138" s="5" t="str">
        <f aca="false">IF(C138&lt;1,"",27+(16*(H138+(4-H138)))+(4-H138))</f>
        <v/>
      </c>
      <c r="S138" s="5" t="str">
        <f aca="false">CONCATENATE("[",CONCATENATE("Al",IF(D138&gt;1,VALUE(D138),""),IF(E138=0,"",CONCATENATE(" O",IF(E138&gt;1,VALUE(E138),""))),IF(F138=0,"",CONCATENATE("(OH)",IF(F138&gt;1,VALUE(F138),""))),IF(G138=0,"",CONCATENATE("(OH2)",IF(G138&gt;1,VALUE(G138),"")))),"]")</f>
        <v>[Al5 O2(OH)6(OH2)4]</v>
      </c>
      <c r="T138" s="5" t="str">
        <f aca="false">CONCATENATE("[",CONCATENATE("Al",IF(H138=0,"",CONCATENATE("O",IF(H138&gt;1,VALUE(H138),""))),CONCATENATE(IF((4-H138)&gt;0,"(OH)",""),IF((4-H138)&gt;1,VALUE(4-H138),""))),"]")</f>
        <v>[Al(OH)4]</v>
      </c>
      <c r="U138" s="5" t="str">
        <f aca="false">IF(B138&gt;0,IF(M138="","",CONCATENATE("[",IF(M138="","",CONCATENATE("Al",IF(D138&gt;1,VALUE(D138),""),IF(E138=0,"",CONCATENATE(" O",IF(E138&gt;1,VALUE(E138),""))),IF(F138=0,"",CONCATENATE("(OH)",IF(F138&gt;1,VALUE(F138),""))),IF(G138=0,"",CONCATENATE("(OH2)",IF(G138&gt;1,VALUE(G138),""))))),"]",IF(M138="","",IF(J138&gt;1,(CONCATENATE(VALUE(J138),"+")),"+")))),"")</f>
        <v/>
      </c>
    </row>
    <row r="139" s="4" customFormat="true" ht="14.05" hidden="false" customHeight="false" outlineLevel="0" collapsed="false">
      <c r="A139" s="5" t="n">
        <v>4</v>
      </c>
      <c r="B139" s="5" t="n">
        <v>0</v>
      </c>
      <c r="C139" s="5" t="n">
        <v>0</v>
      </c>
      <c r="D139" s="5" t="n">
        <v>5</v>
      </c>
      <c r="E139" s="5" t="n">
        <v>4</v>
      </c>
      <c r="F139" s="5" t="n">
        <v>2</v>
      </c>
      <c r="G139" s="5" t="n">
        <v>6</v>
      </c>
      <c r="H139" s="5" t="n">
        <v>0</v>
      </c>
      <c r="I139" s="5" t="n">
        <v>341</v>
      </c>
      <c r="J139" s="5" t="n">
        <v>5</v>
      </c>
      <c r="K139" s="6" t="n">
        <v>68.2</v>
      </c>
      <c r="L139" s="7" t="n">
        <v>68.2</v>
      </c>
      <c r="M139" s="5" t="str">
        <f aca="false">IF(K139="no cation","",IF(L139="","non-candidate",""))</f>
        <v/>
      </c>
      <c r="N139" s="5" t="str">
        <f aca="false">IF(M139="","",IF(B139&gt;0,U139,CONCATENATE("[",IF(M139="","",CONCATENATE("Al",IF(C139+(D139*(1+(C139*3)))&gt;1,VALUE(C139+(D139*(1+(C139*3)))),""),CONCATENATE(IF((E139*(1+(C139*3)))+(C139*H139)&gt;0," O",""),IF((E139*(1+(C139*3)))+(C139*H139)&gt;1,VALUE((E139*(1+(C139*3)))+(C139*H139)),"")),IF(F139=0,"",CONCATENATE("(OH)",IF((F139*(1+(C139*3)))+(C139*(4-H139))&gt;1,VALUE((F139*(1+(C139*3)))+(C139*(4-H139))),""))),IF(G139=0,"",CONCATENATE("(OH2)",IF(G139&gt;1,VALUE(G139),""))))),"]",IF(M139="","",IF(J139&gt;1,(CONCATENATE(VALUE(J139),"+")),"+")))))</f>
        <v/>
      </c>
      <c r="O139" s="5" t="str">
        <f aca="false">IF(B139&gt;0,"",IF(C139=0,CONCATENATE("[",CONCATENATE("Al",IF(D139&gt;1,VALUE(D139),""),IF(E139=0,"",CONCATENATE(" O",IF(E139&gt;1,VALUE(E139),""))),IF(F139=0,"",CONCATENATE("(OH)",IF(F139&gt;1,VALUE(F139),""))),IF(G139=0,"",CONCATENATE("(OH2)",IF(G139&gt;1,VALUE(G139),"")))),"]",IF(J139&gt;1,(CONCATENATE(VALUE(J139),"+")),"+")),CONCATENATE("[",S139,IF(P139&gt;1,VALUE(P139),""),IF((D139*3)&gt;((E139*2)+F139),"+","")," ]",VALUE(4)," ",T139,IF(H139&gt;0,VALUE(H139+1),""),"-"," ")))</f>
        <v>[Al5 O4(OH)2(OH2)6]5+</v>
      </c>
      <c r="P139" s="5" t="str">
        <f aca="false">IF(C139&lt;1,"",(IF((3*D139)-(2*E139)-F139&gt;0, (3*D139)-(2*E139)-F139, 0)))</f>
        <v/>
      </c>
      <c r="Q139" s="5" t="str">
        <f aca="false">IF(C139&lt;1,"",(27*D139)+(16*(E139+F139+G139))+(F139+(G139*2)))</f>
        <v/>
      </c>
      <c r="R139" s="5" t="str">
        <f aca="false">IF(C139&lt;1,"",27+(16*(H139+(4-H139)))+(4-H139))</f>
        <v/>
      </c>
      <c r="S139" s="5" t="str">
        <f aca="false">CONCATENATE("[",CONCATENATE("Al",IF(D139&gt;1,VALUE(D139),""),IF(E139=0,"",CONCATENATE(" O",IF(E139&gt;1,VALUE(E139),""))),IF(F139=0,"",CONCATENATE("(OH)",IF(F139&gt;1,VALUE(F139),""))),IF(G139=0,"",CONCATENATE("(OH2)",IF(G139&gt;1,VALUE(G139),"")))),"]")</f>
        <v>[Al5 O4(OH)2(OH2)6]</v>
      </c>
      <c r="T139" s="5" t="str">
        <f aca="false">CONCATENATE("[",CONCATENATE("Al",IF(H139=0,"",CONCATENATE("O",IF(H139&gt;1,VALUE(H139),""))),CONCATENATE(IF((4-H139)&gt;0,"(OH)",""),IF((4-H139)&gt;1,VALUE(4-H139),""))),"]")</f>
        <v>[Al(OH)4]</v>
      </c>
      <c r="U139" s="5" t="str">
        <f aca="false">IF(B139&gt;0,IF(M139="","",CONCATENATE("[",IF(M139="","",CONCATENATE("Al",IF(D139&gt;1,VALUE(D139),""),IF(E139=0,"",CONCATENATE(" O",IF(E139&gt;1,VALUE(E139),""))),IF(F139=0,"",CONCATENATE("(OH)",IF(F139&gt;1,VALUE(F139),""))),IF(G139=0,"",CONCATENATE("(OH2)",IF(G139&gt;1,VALUE(G139),""))))),"]",IF(M139="","",IF(J139&gt;1,(CONCATENATE(VALUE(J139),"+")),"+")))),"")</f>
        <v/>
      </c>
    </row>
    <row r="140" s="4" customFormat="true" ht="14.05" hidden="false" customHeight="false" outlineLevel="0" collapsed="false">
      <c r="A140" s="5" t="n">
        <v>6</v>
      </c>
      <c r="B140" s="5" t="n">
        <v>0</v>
      </c>
      <c r="C140" s="5" t="n">
        <v>0</v>
      </c>
      <c r="D140" s="5" t="n">
        <v>6</v>
      </c>
      <c r="E140" s="5" t="n">
        <v>0</v>
      </c>
      <c r="F140" s="5" t="n">
        <v>9</v>
      </c>
      <c r="G140" s="5" t="n">
        <v>17</v>
      </c>
      <c r="H140" s="5" t="n">
        <v>0</v>
      </c>
      <c r="I140" s="5" t="n">
        <v>621</v>
      </c>
      <c r="J140" s="5" t="n">
        <v>9</v>
      </c>
      <c r="K140" s="6" t="n">
        <v>69</v>
      </c>
      <c r="L140" s="7" t="n">
        <v>69</v>
      </c>
      <c r="M140" s="5" t="str">
        <f aca="false">IF(K140="no cation","",IF(L140="","non-candidate",""))</f>
        <v/>
      </c>
      <c r="N140" s="5" t="str">
        <f aca="false">IF(M140="","",IF(B140&gt;0,U140,CONCATENATE("[",IF(M140="","",CONCATENATE("Al",IF(C140+(D140*(1+(C140*3)))&gt;1,VALUE(C140+(D140*(1+(C140*3)))),""),CONCATENATE(IF((E140*(1+(C140*3)))+(C140*H140)&gt;0," O",""),IF((E140*(1+(C140*3)))+(C140*H140)&gt;1,VALUE((E140*(1+(C140*3)))+(C140*H140)),"")),IF(F140=0,"",CONCATENATE("(OH)",IF((F140*(1+(C140*3)))+(C140*(4-H140))&gt;1,VALUE((F140*(1+(C140*3)))+(C140*(4-H140))),""))),IF(G140=0,"",CONCATENATE("(OH2)",IF(G140&gt;1,VALUE(G140),""))))),"]",IF(M140="","",IF(J140&gt;1,(CONCATENATE(VALUE(J140),"+")),"+")))))</f>
        <v/>
      </c>
      <c r="O140" s="5" t="str">
        <f aca="false">IF(B140&gt;0,"",IF(C140=0,CONCATENATE("[",CONCATENATE("Al",IF(D140&gt;1,VALUE(D140),""),IF(E140=0,"",CONCATENATE(" O",IF(E140&gt;1,VALUE(E140),""))),IF(F140=0,"",CONCATENATE("(OH)",IF(F140&gt;1,VALUE(F140),""))),IF(G140=0,"",CONCATENATE("(OH2)",IF(G140&gt;1,VALUE(G140),"")))),"]",IF(J140&gt;1,(CONCATENATE(VALUE(J140),"+")),"+")),CONCATENATE("[",S140,IF(P140&gt;1,VALUE(P140),""),IF((D140*3)&gt;((E140*2)+F140),"+","")," ]",VALUE(4)," ",T140,IF(H140&gt;0,VALUE(H140+1),""),"-"," ")))</f>
        <v>[Al6(OH)9(OH2)17]9+</v>
      </c>
      <c r="P140" s="5" t="str">
        <f aca="false">IF(C140&lt;1,"",(IF((3*D140)-(2*E140)-F140&gt;0, (3*D140)-(2*E140)-F140, 0)))</f>
        <v/>
      </c>
      <c r="Q140" s="5" t="str">
        <f aca="false">IF(C140&lt;1,"",(27*D140)+(16*(E140+F140+G140))+(F140+(G140*2)))</f>
        <v/>
      </c>
      <c r="R140" s="5" t="str">
        <f aca="false">IF(C140&lt;1,"",27+(16*(H140+(4-H140)))+(4-H140))</f>
        <v/>
      </c>
      <c r="S140" s="5" t="str">
        <f aca="false">CONCATENATE("[",CONCATENATE("Al",IF(D140&gt;1,VALUE(D140),""),IF(E140=0,"",CONCATENATE(" O",IF(E140&gt;1,VALUE(E140),""))),IF(F140=0,"",CONCATENATE("(OH)",IF(F140&gt;1,VALUE(F140),""))),IF(G140=0,"",CONCATENATE("(OH2)",IF(G140&gt;1,VALUE(G140),"")))),"]")</f>
        <v>[Al6(OH)9(OH2)17]</v>
      </c>
      <c r="T140" s="5" t="str">
        <f aca="false">CONCATENATE("[",CONCATENATE("Al",IF(H140=0,"",CONCATENATE("O",IF(H140&gt;1,VALUE(H140),""))),CONCATENATE(IF((4-H140)&gt;0,"(OH)",""),IF((4-H140)&gt;1,VALUE(4-H140),""))),"]")</f>
        <v>[Al(OH)4]</v>
      </c>
      <c r="U140" s="5" t="str">
        <f aca="false">IF(B140&gt;0,IF(M140="","",CONCATENATE("[",IF(M140="","",CONCATENATE("Al",IF(D140&gt;1,VALUE(D140),""),IF(E140=0,"",CONCATENATE(" O",IF(E140&gt;1,VALUE(E140),""))),IF(F140=0,"",CONCATENATE("(OH)",IF(F140&gt;1,VALUE(F140),""))),IF(G140=0,"",CONCATENATE("(OH2)",IF(G140&gt;1,VALUE(G140),""))))),"]",IF(M140="","",IF(J140&gt;1,(CONCATENATE(VALUE(J140),"+")),"+")))),"")</f>
        <v/>
      </c>
    </row>
    <row r="141" s="4" customFormat="true" ht="14.05" hidden="false" customHeight="false" outlineLevel="0" collapsed="false">
      <c r="A141" s="5" t="n">
        <v>6</v>
      </c>
      <c r="B141" s="5" t="n">
        <v>0</v>
      </c>
      <c r="C141" s="5" t="n">
        <v>0</v>
      </c>
      <c r="D141" s="5" t="n">
        <v>6</v>
      </c>
      <c r="E141" s="5" t="n">
        <v>2</v>
      </c>
      <c r="F141" s="5" t="n">
        <v>5</v>
      </c>
      <c r="G141" s="5" t="n">
        <v>19</v>
      </c>
      <c r="H141" s="5" t="n">
        <v>0</v>
      </c>
      <c r="I141" s="5" t="n">
        <v>621</v>
      </c>
      <c r="J141" s="5" t="n">
        <v>9</v>
      </c>
      <c r="K141" s="6" t="n">
        <v>69</v>
      </c>
      <c r="L141" s="7" t="n">
        <v>69</v>
      </c>
      <c r="M141" s="5" t="str">
        <f aca="false">IF(K141="no cation","",IF(L141="","non-candidate",""))</f>
        <v/>
      </c>
      <c r="N141" s="5" t="str">
        <f aca="false">IF(M141="","",IF(B141&gt;0,U141,CONCATENATE("[",IF(M141="","",CONCATENATE("Al",IF(C141+(D141*(1+(C141*3)))&gt;1,VALUE(C141+(D141*(1+(C141*3)))),""),CONCATENATE(IF((E141*(1+(C141*3)))+(C141*H141)&gt;0," O",""),IF((E141*(1+(C141*3)))+(C141*H141)&gt;1,VALUE((E141*(1+(C141*3)))+(C141*H141)),"")),IF(F141=0,"",CONCATENATE("(OH)",IF((F141*(1+(C141*3)))+(C141*(4-H141))&gt;1,VALUE((F141*(1+(C141*3)))+(C141*(4-H141))),""))),IF(G141=0,"",CONCATENATE("(OH2)",IF(G141&gt;1,VALUE(G141),""))))),"]",IF(M141="","",IF(J141&gt;1,(CONCATENATE(VALUE(J141),"+")),"+")))))</f>
        <v/>
      </c>
      <c r="O141" s="5" t="str">
        <f aca="false">IF(B141&gt;0,"",IF(C141=0,CONCATENATE("[",CONCATENATE("Al",IF(D141&gt;1,VALUE(D141),""),IF(E141=0,"",CONCATENATE(" O",IF(E141&gt;1,VALUE(E141),""))),IF(F141=0,"",CONCATENATE("(OH)",IF(F141&gt;1,VALUE(F141),""))),IF(G141=0,"",CONCATENATE("(OH2)",IF(G141&gt;1,VALUE(G141),"")))),"]",IF(J141&gt;1,(CONCATENATE(VALUE(J141),"+")),"+")),CONCATENATE("[",S141,IF(P141&gt;1,VALUE(P141),""),IF((D141*3)&gt;((E141*2)+F141),"+","")," ]",VALUE(4)," ",T141,IF(H141&gt;0,VALUE(H141+1),""),"-"," ")))</f>
        <v>[Al6 O2(OH)5(OH2)19]9+</v>
      </c>
      <c r="P141" s="5" t="str">
        <f aca="false">IF(C141&lt;1,"",(IF((3*D141)-(2*E141)-F141&gt;0, (3*D141)-(2*E141)-F141, 0)))</f>
        <v/>
      </c>
      <c r="Q141" s="5" t="str">
        <f aca="false">IF(C141&lt;1,"",(27*D141)+(16*(E141+F141+G141))+(F141+(G141*2)))</f>
        <v/>
      </c>
      <c r="R141" s="5" t="str">
        <f aca="false">IF(C141&lt;1,"",27+(16*(H141+(4-H141)))+(4-H141))</f>
        <v/>
      </c>
      <c r="S141" s="5" t="str">
        <f aca="false">CONCATENATE("[",CONCATENATE("Al",IF(D141&gt;1,VALUE(D141),""),IF(E141=0,"",CONCATENATE(" O",IF(E141&gt;1,VALUE(E141),""))),IF(F141=0,"",CONCATENATE("(OH)",IF(F141&gt;1,VALUE(F141),""))),IF(G141=0,"",CONCATENATE("(OH2)",IF(G141&gt;1,VALUE(G141),"")))),"]")</f>
        <v>[Al6 O2(OH)5(OH2)19]</v>
      </c>
      <c r="T141" s="5" t="str">
        <f aca="false">CONCATENATE("[",CONCATENATE("Al",IF(H141=0,"",CONCATENATE("O",IF(H141&gt;1,VALUE(H141),""))),CONCATENATE(IF((4-H141)&gt;0,"(OH)",""),IF((4-H141)&gt;1,VALUE(4-H141),""))),"]")</f>
        <v>[Al(OH)4]</v>
      </c>
      <c r="U141" s="5" t="str">
        <f aca="false">IF(B141&gt;0,IF(M141="","",CONCATENATE("[",IF(M141="","",CONCATENATE("Al",IF(D141&gt;1,VALUE(D141),""),IF(E141=0,"",CONCATENATE(" O",IF(E141&gt;1,VALUE(E141),""))),IF(F141=0,"",CONCATENATE("(OH)",IF(F141&gt;1,VALUE(F141),""))),IF(G141=0,"",CONCATENATE("(OH2)",IF(G141&gt;1,VALUE(G141),""))))),"]",IF(M141="","",IF(J141&gt;1,(CONCATENATE(VALUE(J141),"+")),"+")))),"")</f>
        <v/>
      </c>
    </row>
    <row r="142" s="4" customFormat="true" ht="14.05" hidden="false" customHeight="false" outlineLevel="0" collapsed="false">
      <c r="A142" s="5" t="n">
        <v>6</v>
      </c>
      <c r="B142" s="5" t="n">
        <v>0</v>
      </c>
      <c r="C142" s="5" t="n">
        <v>0</v>
      </c>
      <c r="D142" s="5" t="n">
        <v>6</v>
      </c>
      <c r="E142" s="5" t="n">
        <v>4</v>
      </c>
      <c r="F142" s="5" t="n">
        <v>1</v>
      </c>
      <c r="G142" s="5" t="n">
        <v>21</v>
      </c>
      <c r="H142" s="5" t="n">
        <v>0</v>
      </c>
      <c r="I142" s="5" t="n">
        <v>621</v>
      </c>
      <c r="J142" s="5" t="n">
        <v>9</v>
      </c>
      <c r="K142" s="6" t="n">
        <v>69</v>
      </c>
      <c r="L142" s="7" t="n">
        <v>69</v>
      </c>
      <c r="M142" s="5" t="str">
        <f aca="false">IF(K142="no cation","",IF(L142="","non-candidate",""))</f>
        <v/>
      </c>
      <c r="N142" s="5" t="str">
        <f aca="false">IF(M142="","",IF(B142&gt;0,U142,CONCATENATE("[",IF(M142="","",CONCATENATE("Al",IF(C142+(D142*(1+(C142*3)))&gt;1,VALUE(C142+(D142*(1+(C142*3)))),""),CONCATENATE(IF((E142*(1+(C142*3)))+(C142*H142)&gt;0," O",""),IF((E142*(1+(C142*3)))+(C142*H142)&gt;1,VALUE((E142*(1+(C142*3)))+(C142*H142)),"")),IF(F142=0,"",CONCATENATE("(OH)",IF((F142*(1+(C142*3)))+(C142*(4-H142))&gt;1,VALUE((F142*(1+(C142*3)))+(C142*(4-H142))),""))),IF(G142=0,"",CONCATENATE("(OH2)",IF(G142&gt;1,VALUE(G142),""))))),"]",IF(M142="","",IF(J142&gt;1,(CONCATENATE(VALUE(J142),"+")),"+")))))</f>
        <v/>
      </c>
      <c r="O142" s="5" t="str">
        <f aca="false">IF(B142&gt;0,"",IF(C142=0,CONCATENATE("[",CONCATENATE("Al",IF(D142&gt;1,VALUE(D142),""),IF(E142=0,"",CONCATENATE(" O",IF(E142&gt;1,VALUE(E142),""))),IF(F142=0,"",CONCATENATE("(OH)",IF(F142&gt;1,VALUE(F142),""))),IF(G142=0,"",CONCATENATE("(OH2)",IF(G142&gt;1,VALUE(G142),"")))),"]",IF(J142&gt;1,(CONCATENATE(VALUE(J142),"+")),"+")),CONCATENATE("[",S142,IF(P142&gt;1,VALUE(P142),""),IF((D142*3)&gt;((E142*2)+F142),"+","")," ]",VALUE(4)," ",T142,IF(H142&gt;0,VALUE(H142+1),""),"-"," ")))</f>
        <v>[Al6 O4(OH)(OH2)21]9+</v>
      </c>
      <c r="P142" s="5" t="str">
        <f aca="false">IF(C142&lt;1,"",(IF((3*D142)-(2*E142)-F142&gt;0, (3*D142)-(2*E142)-F142, 0)))</f>
        <v/>
      </c>
      <c r="Q142" s="5" t="str">
        <f aca="false">IF(C142&lt;1,"",(27*D142)+(16*(E142+F142+G142))+(F142+(G142*2)))</f>
        <v/>
      </c>
      <c r="R142" s="5" t="str">
        <f aca="false">IF(C142&lt;1,"",27+(16*(H142+(4-H142)))+(4-H142))</f>
        <v/>
      </c>
      <c r="S142" s="5" t="str">
        <f aca="false">CONCATENATE("[",CONCATENATE("Al",IF(D142&gt;1,VALUE(D142),""),IF(E142=0,"",CONCATENATE(" O",IF(E142&gt;1,VALUE(E142),""))),IF(F142=0,"",CONCATENATE("(OH)",IF(F142&gt;1,VALUE(F142),""))),IF(G142=0,"",CONCATENATE("(OH2)",IF(G142&gt;1,VALUE(G142),"")))),"]")</f>
        <v>[Al6 O4(OH)(OH2)21]</v>
      </c>
      <c r="T142" s="5" t="str">
        <f aca="false">CONCATENATE("[",CONCATENATE("Al",IF(H142=0,"",CONCATENATE("O",IF(H142&gt;1,VALUE(H142),""))),CONCATENATE(IF((4-H142)&gt;0,"(OH)",""),IF((4-H142)&gt;1,VALUE(4-H142),""))),"]")</f>
        <v>[Al(OH)4]</v>
      </c>
      <c r="U142" s="5" t="str">
        <f aca="false">IF(B142&gt;0,IF(M142="","",CONCATENATE("[",IF(M142="","",CONCATENATE("Al",IF(D142&gt;1,VALUE(D142),""),IF(E142=0,"",CONCATENATE(" O",IF(E142&gt;1,VALUE(E142),""))),IF(F142=0,"",CONCATENATE("(OH)",IF(F142&gt;1,VALUE(F142),""))),IF(G142=0,"",CONCATENATE("(OH2)",IF(G142&gt;1,VALUE(G142),""))))),"]",IF(M142="","",IF(J142&gt;1,(CONCATENATE(VALUE(J142),"+")),"+")))),"")</f>
        <v/>
      </c>
    </row>
    <row r="143" s="4" customFormat="true" ht="14.05" hidden="false" customHeight="false" outlineLevel="0" collapsed="false">
      <c r="A143" s="3" t="n">
        <v>4</v>
      </c>
      <c r="B143" s="5" t="n">
        <v>0</v>
      </c>
      <c r="C143" s="5" t="n">
        <v>0</v>
      </c>
      <c r="D143" s="3" t="n">
        <v>4</v>
      </c>
      <c r="E143" s="3" t="n">
        <v>0</v>
      </c>
      <c r="F143" s="5" t="n">
        <v>8</v>
      </c>
      <c r="G143" s="5" t="n">
        <v>2</v>
      </c>
      <c r="H143" s="5" t="n">
        <v>0</v>
      </c>
      <c r="I143" s="5" t="n">
        <v>280</v>
      </c>
      <c r="J143" s="5" t="n">
        <v>4</v>
      </c>
      <c r="K143" s="6" t="n">
        <v>70</v>
      </c>
      <c r="L143" s="7" t="n">
        <v>70</v>
      </c>
      <c r="M143" s="5" t="str">
        <f aca="false">IF(K143="no cation","",IF(L143="","non-candidate",""))</f>
        <v/>
      </c>
      <c r="N143" s="5" t="str">
        <f aca="false">IF(M143="","",IF(B143&gt;0,U143,CONCATENATE("[",IF(M143="","",CONCATENATE("Al",IF(C143+(D143*(1+(C143*3)))&gt;1,VALUE(C143+(D143*(1+(C143*3)))),""),CONCATENATE(IF((E143*(1+(C143*3)))+(C143*H143)&gt;0," O",""),IF((E143*(1+(C143*3)))+(C143*H143)&gt;1,VALUE((E143*(1+(C143*3)))+(C143*H143)),"")),IF(F143=0,"",CONCATENATE("(OH)",IF((F143*(1+(C143*3)))+(C143*(4-H143))&gt;1,VALUE((F143*(1+(C143*3)))+(C143*(4-H143))),""))),IF(G143=0,"",CONCATENATE("(OH2)",IF(G143&gt;1,VALUE(G143),""))))),"]",IF(M143="","",IF(J143&gt;1,(CONCATENATE(VALUE(J143),"+")),"+")))))</f>
        <v/>
      </c>
      <c r="O143" s="5" t="str">
        <f aca="false">IF(B143&gt;0,"",IF(C143=0,CONCATENATE("[",CONCATENATE("Al",IF(D143&gt;1,VALUE(D143),""),IF(E143=0,"",CONCATENATE(" O",IF(E143&gt;1,VALUE(E143),""))),IF(F143=0,"",CONCATENATE("(OH)",IF(F143&gt;1,VALUE(F143),""))),IF(G143=0,"",CONCATENATE("(OH2)",IF(G143&gt;1,VALUE(G143),"")))),"]",IF(J143&gt;1,(CONCATENATE(VALUE(J143),"+")),"+")),CONCATENATE("[",S143,IF(P143&gt;1,VALUE(P143),""),IF((D143*3)&gt;((E143*2)+F143),"+","")," ]",VALUE(4)," ",T143,IF(H143&gt;0,VALUE(H143+1),""),"-"," ")))</f>
        <v>[Al4(OH)8(OH2)2]4+</v>
      </c>
      <c r="P143" s="5" t="str">
        <f aca="false">IF(C143&lt;1,"",(IF((3*D143)-(2*E143)-F143&gt;0, (3*D143)-(2*E143)-F143, 0)))</f>
        <v/>
      </c>
      <c r="Q143" s="5" t="str">
        <f aca="false">IF(C143&lt;1,"",(27*D143)+(16*(E143+F143+G143))+(F143+(G143*2)))</f>
        <v/>
      </c>
      <c r="R143" s="5" t="str">
        <f aca="false">IF(C143&lt;1,"",27+(16*(H143+(4-H143)))+(4-H143))</f>
        <v/>
      </c>
      <c r="S143" s="5" t="str">
        <f aca="false">CONCATENATE("[",CONCATENATE("Al",IF(D143&gt;1,VALUE(D143),""),IF(E143=0,"",CONCATENATE(" O",IF(E143&gt;1,VALUE(E143),""))),IF(F143=0,"",CONCATENATE("(OH)",IF(F143&gt;1,VALUE(F143),""))),IF(G143=0,"",CONCATENATE("(OH2)",IF(G143&gt;1,VALUE(G143),"")))),"]")</f>
        <v>[Al4(OH)8(OH2)2]</v>
      </c>
      <c r="T143" s="5" t="str">
        <f aca="false">CONCATENATE("[",CONCATENATE("Al",IF(H143=0,"",CONCATENATE("O",IF(H143&gt;1,VALUE(H143),""))),CONCATENATE(IF((4-H143)&gt;0,"(OH)",""),IF((4-H143)&gt;1,VALUE(4-H143),""))),"]")</f>
        <v>[Al(OH)4]</v>
      </c>
      <c r="U143" s="5" t="str">
        <f aca="false">IF(B143&gt;0,IF(M143="","",CONCATENATE("[",IF(M143="","",CONCATENATE("Al",IF(D143&gt;1,VALUE(D143),""),IF(E143=0,"",CONCATENATE(" O",IF(E143&gt;1,VALUE(E143),""))),IF(F143=0,"",CONCATENATE("(OH)",IF(F143&gt;1,VALUE(F143),""))),IF(G143=0,"",CONCATENATE("(OH2)",IF(G143&gt;1,VALUE(G143),""))))),"]",IF(M143="","",IF(J143&gt;1,(CONCATENATE(VALUE(J143),"+")),"+")))),"")</f>
        <v/>
      </c>
    </row>
    <row r="144" s="4" customFormat="true" ht="14.05" hidden="false" customHeight="false" outlineLevel="0" collapsed="false">
      <c r="A144" s="5" t="n">
        <v>4</v>
      </c>
      <c r="B144" s="5" t="n">
        <v>0</v>
      </c>
      <c r="C144" s="5" t="n">
        <v>0</v>
      </c>
      <c r="D144" s="5" t="n">
        <v>4</v>
      </c>
      <c r="E144" s="5" t="n">
        <v>2</v>
      </c>
      <c r="F144" s="5" t="n">
        <v>4</v>
      </c>
      <c r="G144" s="5" t="n">
        <v>4</v>
      </c>
      <c r="H144" s="5" t="n">
        <v>0</v>
      </c>
      <c r="I144" s="5" t="n">
        <v>280</v>
      </c>
      <c r="J144" s="5" t="n">
        <v>4</v>
      </c>
      <c r="K144" s="6" t="n">
        <v>70</v>
      </c>
      <c r="L144" s="7" t="n">
        <v>70</v>
      </c>
      <c r="M144" s="5" t="str">
        <f aca="false">IF(K144="no cation","",IF(L144="","non-candidate",""))</f>
        <v/>
      </c>
      <c r="N144" s="5" t="str">
        <f aca="false">IF(M144="","",IF(B144&gt;0,U144,CONCATENATE("[",IF(M144="","",CONCATENATE("Al",IF(C144+(D144*(1+(C144*3)))&gt;1,VALUE(C144+(D144*(1+(C144*3)))),""),CONCATENATE(IF((E144*(1+(C144*3)))+(C144*H144)&gt;0," O",""),IF((E144*(1+(C144*3)))+(C144*H144)&gt;1,VALUE((E144*(1+(C144*3)))+(C144*H144)),"")),IF(F144=0,"",CONCATENATE("(OH)",IF((F144*(1+(C144*3)))+(C144*(4-H144))&gt;1,VALUE((F144*(1+(C144*3)))+(C144*(4-H144))),""))),IF(G144=0,"",CONCATENATE("(OH2)",IF(G144&gt;1,VALUE(G144),""))))),"]",IF(M144="","",IF(J144&gt;1,(CONCATENATE(VALUE(J144),"+")),"+")))))</f>
        <v/>
      </c>
      <c r="O144" s="5" t="str">
        <f aca="false">IF(B144&gt;0,"",IF(C144=0,CONCATENATE("[",CONCATENATE("Al",IF(D144&gt;1,VALUE(D144),""),IF(E144=0,"",CONCATENATE(" O",IF(E144&gt;1,VALUE(E144),""))),IF(F144=0,"",CONCATENATE("(OH)",IF(F144&gt;1,VALUE(F144),""))),IF(G144=0,"",CONCATENATE("(OH2)",IF(G144&gt;1,VALUE(G144),"")))),"]",IF(J144&gt;1,(CONCATENATE(VALUE(J144),"+")),"+")),CONCATENATE("[",S144,IF(P144&gt;1,VALUE(P144),""),IF((D144*3)&gt;((E144*2)+F144),"+","")," ]",VALUE(4)," ",T144,IF(H144&gt;0,VALUE(H144+1),""),"-"," ")))</f>
        <v>[Al4 O2(OH)4(OH2)4]4+</v>
      </c>
      <c r="P144" s="5" t="str">
        <f aca="false">IF(C144&lt;1,"",(IF((3*D144)-(2*E144)-F144&gt;0, (3*D144)-(2*E144)-F144, 0)))</f>
        <v/>
      </c>
      <c r="Q144" s="5" t="str">
        <f aca="false">IF(C144&lt;1,"",(27*D144)+(16*(E144+F144+G144))+(F144+(G144*2)))</f>
        <v/>
      </c>
      <c r="R144" s="5" t="str">
        <f aca="false">IF(C144&lt;1,"",27+(16*(H144+(4-H144)))+(4-H144))</f>
        <v/>
      </c>
      <c r="S144" s="5" t="str">
        <f aca="false">CONCATENATE("[",CONCATENATE("Al",IF(D144&gt;1,VALUE(D144),""),IF(E144=0,"",CONCATENATE(" O",IF(E144&gt;1,VALUE(E144),""))),IF(F144=0,"",CONCATENATE("(OH)",IF(F144&gt;1,VALUE(F144),""))),IF(G144=0,"",CONCATENATE("(OH2)",IF(G144&gt;1,VALUE(G144),"")))),"]")</f>
        <v>[Al4 O2(OH)4(OH2)4]</v>
      </c>
      <c r="T144" s="5" t="str">
        <f aca="false">CONCATENATE("[",CONCATENATE("Al",IF(H144=0,"",CONCATENATE("O",IF(H144&gt;1,VALUE(H144),""))),CONCATENATE(IF((4-H144)&gt;0,"(OH)",""),IF((4-H144)&gt;1,VALUE(4-H144),""))),"]")</f>
        <v>[Al(OH)4]</v>
      </c>
      <c r="U144" s="5" t="str">
        <f aca="false">IF(B144&gt;0,IF(M144="","",CONCATENATE("[",IF(M144="","",CONCATENATE("Al",IF(D144&gt;1,VALUE(D144),""),IF(E144=0,"",CONCATENATE(" O",IF(E144&gt;1,VALUE(E144),""))),IF(F144=0,"",CONCATENATE("(OH)",IF(F144&gt;1,VALUE(F144),""))),IF(G144=0,"",CONCATENATE("(OH2)",IF(G144&gt;1,VALUE(G144),""))))),"]",IF(M144="","",IF(J144&gt;1,(CONCATENATE(VALUE(J144),"+")),"+")))),"")</f>
        <v/>
      </c>
    </row>
    <row r="145" s="4" customFormat="true" ht="14.05" hidden="false" customHeight="false" outlineLevel="0" collapsed="false">
      <c r="A145" s="5" t="n">
        <v>4</v>
      </c>
      <c r="B145" s="5" t="n">
        <v>0</v>
      </c>
      <c r="C145" s="5" t="n">
        <v>0</v>
      </c>
      <c r="D145" s="5" t="n">
        <v>4</v>
      </c>
      <c r="E145" s="5" t="n">
        <v>4</v>
      </c>
      <c r="F145" s="5" t="n">
        <v>0</v>
      </c>
      <c r="G145" s="5" t="n">
        <v>6</v>
      </c>
      <c r="H145" s="5" t="n">
        <v>0</v>
      </c>
      <c r="I145" s="5" t="n">
        <v>280</v>
      </c>
      <c r="J145" s="5" t="n">
        <v>4</v>
      </c>
      <c r="K145" s="6" t="n">
        <v>70</v>
      </c>
      <c r="L145" s="7" t="n">
        <v>70</v>
      </c>
      <c r="M145" s="5" t="str">
        <f aca="false">IF(K145="no cation","",IF(L145="","non-candidate",""))</f>
        <v/>
      </c>
      <c r="N145" s="5" t="str">
        <f aca="false">IF(M145="","",IF(B145&gt;0,U145,CONCATENATE("[",IF(M145="","",CONCATENATE("Al",IF(C145+(D145*(1+(C145*3)))&gt;1,VALUE(C145+(D145*(1+(C145*3)))),""),CONCATENATE(IF((E145*(1+(C145*3)))+(C145*H145)&gt;0," O",""),IF((E145*(1+(C145*3)))+(C145*H145)&gt;1,VALUE((E145*(1+(C145*3)))+(C145*H145)),"")),IF(F145=0,"",CONCATENATE("(OH)",IF((F145*(1+(C145*3)))+(C145*(4-H145))&gt;1,VALUE((F145*(1+(C145*3)))+(C145*(4-H145))),""))),IF(G145=0,"",CONCATENATE("(OH2)",IF(G145&gt;1,VALUE(G145),""))))),"]",IF(M145="","",IF(J145&gt;1,(CONCATENATE(VALUE(J145),"+")),"+")))))</f>
        <v/>
      </c>
      <c r="O145" s="5" t="str">
        <f aca="false">IF(B145&gt;0,"",IF(C145=0,CONCATENATE("[",CONCATENATE("Al",IF(D145&gt;1,VALUE(D145),""),IF(E145=0,"",CONCATENATE(" O",IF(E145&gt;1,VALUE(E145),""))),IF(F145=0,"",CONCATENATE("(OH)",IF(F145&gt;1,VALUE(F145),""))),IF(G145=0,"",CONCATENATE("(OH2)",IF(G145&gt;1,VALUE(G145),"")))),"]",IF(J145&gt;1,(CONCATENATE(VALUE(J145),"+")),"+")),CONCATENATE("[",S145,IF(P145&gt;1,VALUE(P145),""),IF((D145*3)&gt;((E145*2)+F145),"+","")," ]",VALUE(4)," ",T145,IF(H145&gt;0,VALUE(H145+1),""),"-"," ")))</f>
        <v>[Al4 O4(OH2)6]4+</v>
      </c>
      <c r="P145" s="5" t="str">
        <f aca="false">IF(C145&lt;1,"",(IF((3*D145)-(2*E145)-F145&gt;0, (3*D145)-(2*E145)-F145, 0)))</f>
        <v/>
      </c>
      <c r="Q145" s="5" t="str">
        <f aca="false">IF(C145&lt;1,"",(27*D145)+(16*(E145+F145+G145))+(F145+(G145*2)))</f>
        <v/>
      </c>
      <c r="R145" s="5" t="str">
        <f aca="false">IF(C145&lt;1,"",27+(16*(H145+(4-H145)))+(4-H145))</f>
        <v/>
      </c>
      <c r="S145" s="5" t="str">
        <f aca="false">CONCATENATE("[",CONCATENATE("Al",IF(D145&gt;1,VALUE(D145),""),IF(E145=0,"",CONCATENATE(" O",IF(E145&gt;1,VALUE(E145),""))),IF(F145=0,"",CONCATENATE("(OH)",IF(F145&gt;1,VALUE(F145),""))),IF(G145=0,"",CONCATENATE("(OH2)",IF(G145&gt;1,VALUE(G145),"")))),"]")</f>
        <v>[Al4 O4(OH2)6]</v>
      </c>
      <c r="T145" s="5" t="str">
        <f aca="false">CONCATENATE("[",CONCATENATE("Al",IF(H145=0,"",CONCATENATE("O",IF(H145&gt;1,VALUE(H145),""))),CONCATENATE(IF((4-H145)&gt;0,"(OH)",""),IF((4-H145)&gt;1,VALUE(4-H145),""))),"]")</f>
        <v>[Al(OH)4]</v>
      </c>
      <c r="U145" s="5" t="str">
        <f aca="false">IF(B145&gt;0,IF(M145="","",CONCATENATE("[",IF(M145="","",CONCATENATE("Al",IF(D145&gt;1,VALUE(D145),""),IF(E145=0,"",CONCATENATE(" O",IF(E145&gt;1,VALUE(E145),""))),IF(F145=0,"",CONCATENATE("(OH)",IF(F145&gt;1,VALUE(F145),""))),IF(G145=0,"",CONCATENATE("(OH2)",IF(G145&gt;1,VALUE(G145),""))))),"]",IF(M145="","",IF(J145&gt;1,(CONCATENATE(VALUE(J145),"+")),"+")))),"")</f>
        <v/>
      </c>
    </row>
    <row r="146" s="4" customFormat="true" ht="14.05" hidden="false" customHeight="false" outlineLevel="0" collapsed="false">
      <c r="A146" s="5" t="n">
        <v>6</v>
      </c>
      <c r="B146" s="5" t="n">
        <v>0</v>
      </c>
      <c r="C146" s="5" t="n">
        <v>1</v>
      </c>
      <c r="D146" s="5" t="n">
        <v>3</v>
      </c>
      <c r="E146" s="5" t="n">
        <v>0</v>
      </c>
      <c r="F146" s="5" t="n">
        <v>3</v>
      </c>
      <c r="G146" s="5" t="n">
        <v>10</v>
      </c>
      <c r="H146" s="5" t="n">
        <v>4</v>
      </c>
      <c r="I146" s="5" t="n">
        <v>1339</v>
      </c>
      <c r="J146" s="5" t="n">
        <v>19</v>
      </c>
      <c r="K146" s="6" t="n">
        <v>70.4736842105263</v>
      </c>
      <c r="L146" s="7" t="n">
        <v>70.4736842105263</v>
      </c>
      <c r="M146" s="5" t="str">
        <f aca="false">IF(K146="no cation","",IF(L146="","non-candidate",""))</f>
        <v/>
      </c>
      <c r="N146" s="5" t="str">
        <f aca="false">IF(M146="","",IF(B146&gt;0,U146,CONCATENATE("[",IF(M146="","",CONCATENATE("Al",IF(C146+(D146*(1+(C146*3)))&gt;1,VALUE(C146+(D146*(1+(C146*3)))),""),CONCATENATE(IF((E146*(1+(C146*3)))+(C146*H146)&gt;0," O",""),IF((E146*(1+(C146*3)))+(C146*H146)&gt;1,VALUE((E146*(1+(C146*3)))+(C146*H146)),"")),IF(F146=0,"",CONCATENATE("(OH)",IF((F146*(1+(C146*3)))+(C146*(4-H146))&gt;1,VALUE((F146*(1+(C146*3)))+(C146*(4-H146))),""))),IF(G146=0,"",CONCATENATE("(OH2)",IF(G146&gt;1,VALUE(G146),""))))),"]",IF(M146="","",IF(J146&gt;1,(CONCATENATE(VALUE(J146),"+")),"+")))))</f>
        <v/>
      </c>
      <c r="O146" s="5" t="str">
        <f aca="false">IF(B146&gt;0,"",IF(C146=0,CONCATENATE("[",CONCATENATE("Al",IF(D146&gt;1,VALUE(D146),""),IF(E146=0,"",CONCATENATE(" O",IF(E146&gt;1,VALUE(E146),""))),IF(F146=0,"",CONCATENATE("(OH)",IF(F146&gt;1,VALUE(F146),""))),IF(G146=0,"",CONCATENATE("(OH2)",IF(G146&gt;1,VALUE(G146),"")))),"]",IF(J146&gt;1,(CONCATENATE(VALUE(J146),"+")),"+")),CONCATENATE("[",S146,IF(P146&gt;1,VALUE(P146),""),IF((D146*3)&gt;((E146*2)+F146),"+","")," ]",VALUE(4)," ",T146,IF(H146&gt;0,VALUE(H146+1),""),"-"," ")))</f>
        <v>[[Al3(OH)3(OH2)10]6+ ]4 [AlO4]5- </v>
      </c>
      <c r="P146" s="5" t="n">
        <f aca="false">IF(C146&lt;1,"",(IF((3*D146)-(2*E146)-F146&gt;0, (3*D146)-(2*E146)-F146, 0)))</f>
        <v>6</v>
      </c>
      <c r="Q146" s="5" t="n">
        <f aca="false">IF(C146&lt;1,"",(27*D146)+(16*(E146+F146+G146))+(F146+(G146*2)))</f>
        <v>312</v>
      </c>
      <c r="R146" s="5" t="n">
        <f aca="false">IF(C146&lt;1,"",27+(16*(H146+(4-H146)))+(4-H146))</f>
        <v>91</v>
      </c>
      <c r="S146" s="5" t="str">
        <f aca="false">CONCATENATE("[",CONCATENATE("Al",IF(D146&gt;1,VALUE(D146),""),IF(E146=0,"",CONCATENATE(" O",IF(E146&gt;1,VALUE(E146),""))),IF(F146=0,"",CONCATENATE("(OH)",IF(F146&gt;1,VALUE(F146),""))),IF(G146=0,"",CONCATENATE("(OH2)",IF(G146&gt;1,VALUE(G146),"")))),"]")</f>
        <v>[Al3(OH)3(OH2)10]</v>
      </c>
      <c r="T146" s="5" t="str">
        <f aca="false">CONCATENATE("[",CONCATENATE("Al",IF(H146=0,"",CONCATENATE("O",IF(H146&gt;1,VALUE(H146),""))),CONCATENATE(IF((4-H146)&gt;0,"(OH)",""),IF((4-H146)&gt;1,VALUE(4-H146),""))),"]")</f>
        <v>[AlO4]</v>
      </c>
      <c r="U146" s="5" t="str">
        <f aca="false">IF(B146&gt;0,IF(M146="","",CONCATENATE("[",IF(M146="","",CONCATENATE("Al",IF(D146&gt;1,VALUE(D146),""),IF(E146=0,"",CONCATENATE(" O",IF(E146&gt;1,VALUE(E146),""))),IF(F146=0,"",CONCATENATE("(OH)",IF(F146&gt;1,VALUE(F146),""))),IF(G146=0,"",CONCATENATE("(OH2)",IF(G146&gt;1,VALUE(G146),""))))),"]",IF(M146="","",IF(J146&gt;1,(CONCATENATE(VALUE(J146),"+")),"+")))),"")</f>
        <v/>
      </c>
    </row>
    <row r="147" s="4" customFormat="true" ht="14.05" hidden="false" customHeight="false" outlineLevel="0" collapsed="false">
      <c r="A147" s="5" t="n">
        <v>6</v>
      </c>
      <c r="B147" s="5" t="n">
        <v>0</v>
      </c>
      <c r="C147" s="5" t="n">
        <v>1</v>
      </c>
      <c r="D147" s="5" t="n">
        <v>3</v>
      </c>
      <c r="E147" s="5" t="n">
        <v>0</v>
      </c>
      <c r="F147" s="5" t="n">
        <v>4</v>
      </c>
      <c r="G147" s="5" t="n">
        <v>9</v>
      </c>
      <c r="H147" s="5" t="n">
        <v>0</v>
      </c>
      <c r="I147" s="5" t="n">
        <v>1339</v>
      </c>
      <c r="J147" s="5" t="n">
        <v>19</v>
      </c>
      <c r="K147" s="6" t="n">
        <v>70.4736842105263</v>
      </c>
      <c r="L147" s="7" t="n">
        <v>70.4736842105263</v>
      </c>
      <c r="M147" s="5" t="str">
        <f aca="false">IF(K147="no cation","",IF(L147="","non-candidate",""))</f>
        <v/>
      </c>
      <c r="N147" s="5" t="str">
        <f aca="false">IF(M147="","",IF(B147&gt;0,U147,CONCATENATE("[",IF(M147="","",CONCATENATE("Al",IF(C147+(D147*(1+(C147*3)))&gt;1,VALUE(C147+(D147*(1+(C147*3)))),""),CONCATENATE(IF((E147*(1+(C147*3)))+(C147*H147)&gt;0," O",""),IF((E147*(1+(C147*3)))+(C147*H147)&gt;1,VALUE((E147*(1+(C147*3)))+(C147*H147)),"")),IF(F147=0,"",CONCATENATE("(OH)",IF((F147*(1+(C147*3)))+(C147*(4-H147))&gt;1,VALUE((F147*(1+(C147*3)))+(C147*(4-H147))),""))),IF(G147=0,"",CONCATENATE("(OH2)",IF(G147&gt;1,VALUE(G147),""))))),"]",IF(M147="","",IF(J147&gt;1,(CONCATENATE(VALUE(J147),"+")),"+")))))</f>
        <v/>
      </c>
      <c r="O147" s="5" t="str">
        <f aca="false">IF(B147&gt;0,"",IF(C147=0,CONCATENATE("[",CONCATENATE("Al",IF(D147&gt;1,VALUE(D147),""),IF(E147=0,"",CONCATENATE(" O",IF(E147&gt;1,VALUE(E147),""))),IF(F147=0,"",CONCATENATE("(OH)",IF(F147&gt;1,VALUE(F147),""))),IF(G147=0,"",CONCATENATE("(OH2)",IF(G147&gt;1,VALUE(G147),"")))),"]",IF(J147&gt;1,(CONCATENATE(VALUE(J147),"+")),"+")),CONCATENATE("[",S147,IF(P147&gt;1,VALUE(P147),""),IF((D147*3)&gt;((E147*2)+F147),"+","")," ]",VALUE(4)," ",T147,IF(H147&gt;0,VALUE(H147+1),""),"-"," ")))</f>
        <v>[[Al3(OH)4(OH2)9]5+ ]4 [Al(OH)4]- </v>
      </c>
      <c r="P147" s="5" t="n">
        <f aca="false">IF(C147&lt;1,"",(IF((3*D147)-(2*E147)-F147&gt;0, (3*D147)-(2*E147)-F147, 0)))</f>
        <v>5</v>
      </c>
      <c r="Q147" s="5" t="n">
        <f aca="false">IF(C147&lt;1,"",(27*D147)+(16*(E147+F147+G147))+(F147+(G147*2)))</f>
        <v>311</v>
      </c>
      <c r="R147" s="5" t="n">
        <f aca="false">IF(C147&lt;1,"",27+(16*(H147+(4-H147)))+(4-H147))</f>
        <v>95</v>
      </c>
      <c r="S147" s="5" t="str">
        <f aca="false">CONCATENATE("[",CONCATENATE("Al",IF(D147&gt;1,VALUE(D147),""),IF(E147=0,"",CONCATENATE(" O",IF(E147&gt;1,VALUE(E147),""))),IF(F147=0,"",CONCATENATE("(OH)",IF(F147&gt;1,VALUE(F147),""))),IF(G147=0,"",CONCATENATE("(OH2)",IF(G147&gt;1,VALUE(G147),"")))),"]")</f>
        <v>[Al3(OH)4(OH2)9]</v>
      </c>
      <c r="T147" s="5" t="str">
        <f aca="false">CONCATENATE("[",CONCATENATE("Al",IF(H147=0,"",CONCATENATE("O",IF(H147&gt;1,VALUE(H147),""))),CONCATENATE(IF((4-H147)&gt;0,"(OH)",""),IF((4-H147)&gt;1,VALUE(4-H147),""))),"]")</f>
        <v>[Al(OH)4]</v>
      </c>
      <c r="U147" s="5" t="str">
        <f aca="false">IF(B147&gt;0,IF(M147="","",CONCATENATE("[",IF(M147="","",CONCATENATE("Al",IF(D147&gt;1,VALUE(D147),""),IF(E147=0,"",CONCATENATE(" O",IF(E147&gt;1,VALUE(E147),""))),IF(F147=0,"",CONCATENATE("(OH)",IF(F147&gt;1,VALUE(F147),""))),IF(G147=0,"",CONCATENATE("(OH2)",IF(G147&gt;1,VALUE(G147),""))))),"]",IF(M147="","",IF(J147&gt;1,(CONCATENATE(VALUE(J147),"+")),"+")))),"")</f>
        <v/>
      </c>
    </row>
    <row r="148" s="4" customFormat="true" ht="14.05" hidden="false" customHeight="false" outlineLevel="0" collapsed="false">
      <c r="A148" s="5" t="n">
        <v>6</v>
      </c>
      <c r="B148" s="5" t="n">
        <v>0</v>
      </c>
      <c r="C148" s="5" t="n">
        <v>1</v>
      </c>
      <c r="D148" s="5" t="n">
        <v>3</v>
      </c>
      <c r="E148" s="5" t="n">
        <v>1</v>
      </c>
      <c r="F148" s="5" t="n">
        <v>1</v>
      </c>
      <c r="G148" s="5" t="n">
        <v>11</v>
      </c>
      <c r="H148" s="5" t="n">
        <v>4</v>
      </c>
      <c r="I148" s="5" t="n">
        <v>1339</v>
      </c>
      <c r="J148" s="5" t="n">
        <v>19</v>
      </c>
      <c r="K148" s="6" t="n">
        <v>70.4736842105263</v>
      </c>
      <c r="L148" s="7" t="n">
        <v>70.4736842105263</v>
      </c>
      <c r="M148" s="5" t="str">
        <f aca="false">IF(K148="no cation","",IF(L148="","non-candidate",""))</f>
        <v/>
      </c>
      <c r="N148" s="5" t="str">
        <f aca="false">IF(M148="","",IF(B148&gt;0,U148,CONCATENATE("[",IF(M148="","",CONCATENATE("Al",IF(C148+(D148*(1+(C148*3)))&gt;1,VALUE(C148+(D148*(1+(C148*3)))),""),CONCATENATE(IF((E148*(1+(C148*3)))+(C148*H148)&gt;0," O",""),IF((E148*(1+(C148*3)))+(C148*H148)&gt;1,VALUE((E148*(1+(C148*3)))+(C148*H148)),"")),IF(F148=0,"",CONCATENATE("(OH)",IF((F148*(1+(C148*3)))+(C148*(4-H148))&gt;1,VALUE((F148*(1+(C148*3)))+(C148*(4-H148))),""))),IF(G148=0,"",CONCATENATE("(OH2)",IF(G148&gt;1,VALUE(G148),""))))),"]",IF(M148="","",IF(J148&gt;1,(CONCATENATE(VALUE(J148),"+")),"+")))))</f>
        <v/>
      </c>
      <c r="O148" s="5" t="str">
        <f aca="false">IF(B148&gt;0,"",IF(C148=0,CONCATENATE("[",CONCATENATE("Al",IF(D148&gt;1,VALUE(D148),""),IF(E148=0,"",CONCATENATE(" O",IF(E148&gt;1,VALUE(E148),""))),IF(F148=0,"",CONCATENATE("(OH)",IF(F148&gt;1,VALUE(F148),""))),IF(G148=0,"",CONCATENATE("(OH2)",IF(G148&gt;1,VALUE(G148),"")))),"]",IF(J148&gt;1,(CONCATENATE(VALUE(J148),"+")),"+")),CONCATENATE("[",S148,IF(P148&gt;1,VALUE(P148),""),IF((D148*3)&gt;((E148*2)+F148),"+","")," ]",VALUE(4)," ",T148,IF(H148&gt;0,VALUE(H148+1),""),"-"," ")))</f>
        <v>[[Al3 O(OH)(OH2)11]6+ ]4 [AlO4]5- </v>
      </c>
      <c r="P148" s="5" t="n">
        <f aca="false">IF(C148&lt;1,"",(IF((3*D148)-(2*E148)-F148&gt;0, (3*D148)-(2*E148)-F148, 0)))</f>
        <v>6</v>
      </c>
      <c r="Q148" s="5" t="n">
        <f aca="false">IF(C148&lt;1,"",(27*D148)+(16*(E148+F148+G148))+(F148+(G148*2)))</f>
        <v>312</v>
      </c>
      <c r="R148" s="5" t="n">
        <f aca="false">IF(C148&lt;1,"",27+(16*(H148+(4-H148)))+(4-H148))</f>
        <v>91</v>
      </c>
      <c r="S148" s="5" t="str">
        <f aca="false">CONCATENATE("[",CONCATENATE("Al",IF(D148&gt;1,VALUE(D148),""),IF(E148=0,"",CONCATENATE(" O",IF(E148&gt;1,VALUE(E148),""))),IF(F148=0,"",CONCATENATE("(OH)",IF(F148&gt;1,VALUE(F148),""))),IF(G148=0,"",CONCATENATE("(OH2)",IF(G148&gt;1,VALUE(G148),"")))),"]")</f>
        <v>[Al3 O(OH)(OH2)11]</v>
      </c>
      <c r="T148" s="5" t="str">
        <f aca="false">CONCATENATE("[",CONCATENATE("Al",IF(H148=0,"",CONCATENATE("O",IF(H148&gt;1,VALUE(H148),""))),CONCATENATE(IF((4-H148)&gt;0,"(OH)",""),IF((4-H148)&gt;1,VALUE(4-H148),""))),"]")</f>
        <v>[AlO4]</v>
      </c>
      <c r="U148" s="5" t="str">
        <f aca="false">IF(B148&gt;0,IF(M148="","",CONCATENATE("[",IF(M148="","",CONCATENATE("Al",IF(D148&gt;1,VALUE(D148),""),IF(E148=0,"",CONCATENATE(" O",IF(E148&gt;1,VALUE(E148),""))),IF(F148=0,"",CONCATENATE("(OH)",IF(F148&gt;1,VALUE(F148),""))),IF(G148=0,"",CONCATENATE("(OH2)",IF(G148&gt;1,VALUE(G148),""))))),"]",IF(M148="","",IF(J148&gt;1,(CONCATENATE(VALUE(J148),"+")),"+")))),"")</f>
        <v/>
      </c>
    </row>
    <row r="149" s="4" customFormat="true" ht="14.05" hidden="false" customHeight="false" outlineLevel="0" collapsed="false">
      <c r="A149" s="5" t="n">
        <v>6</v>
      </c>
      <c r="B149" s="5" t="n">
        <v>0</v>
      </c>
      <c r="C149" s="5" t="n">
        <v>1</v>
      </c>
      <c r="D149" s="5" t="n">
        <v>3</v>
      </c>
      <c r="E149" s="5" t="n">
        <v>1</v>
      </c>
      <c r="F149" s="5" t="n">
        <v>2</v>
      </c>
      <c r="G149" s="5" t="n">
        <v>10</v>
      </c>
      <c r="H149" s="5" t="n">
        <v>0</v>
      </c>
      <c r="I149" s="5" t="n">
        <v>1339</v>
      </c>
      <c r="J149" s="5" t="n">
        <v>19</v>
      </c>
      <c r="K149" s="6" t="n">
        <v>70.4736842105263</v>
      </c>
      <c r="L149" s="7" t="n">
        <v>70.4736842105263</v>
      </c>
      <c r="M149" s="5" t="str">
        <f aca="false">IF(K149="no cation","",IF(L149="","non-candidate",""))</f>
        <v/>
      </c>
      <c r="N149" s="5" t="str">
        <f aca="false">IF(M149="","",IF(B149&gt;0,U149,CONCATENATE("[",IF(M149="","",CONCATENATE("Al",IF(C149+(D149*(1+(C149*3)))&gt;1,VALUE(C149+(D149*(1+(C149*3)))),""),CONCATENATE(IF((E149*(1+(C149*3)))+(C149*H149)&gt;0," O",""),IF((E149*(1+(C149*3)))+(C149*H149)&gt;1,VALUE((E149*(1+(C149*3)))+(C149*H149)),"")),IF(F149=0,"",CONCATENATE("(OH)",IF((F149*(1+(C149*3)))+(C149*(4-H149))&gt;1,VALUE((F149*(1+(C149*3)))+(C149*(4-H149))),""))),IF(G149=0,"",CONCATENATE("(OH2)",IF(G149&gt;1,VALUE(G149),""))))),"]",IF(M149="","",IF(J149&gt;1,(CONCATENATE(VALUE(J149),"+")),"+")))))</f>
        <v/>
      </c>
      <c r="O149" s="5" t="str">
        <f aca="false">IF(B149&gt;0,"",IF(C149=0,CONCATENATE("[",CONCATENATE("Al",IF(D149&gt;1,VALUE(D149),""),IF(E149=0,"",CONCATENATE(" O",IF(E149&gt;1,VALUE(E149),""))),IF(F149=0,"",CONCATENATE("(OH)",IF(F149&gt;1,VALUE(F149),""))),IF(G149=0,"",CONCATENATE("(OH2)",IF(G149&gt;1,VALUE(G149),"")))),"]",IF(J149&gt;1,(CONCATENATE(VALUE(J149),"+")),"+")),CONCATENATE("[",S149,IF(P149&gt;1,VALUE(P149),""),IF((D149*3)&gt;((E149*2)+F149),"+","")," ]",VALUE(4)," ",T149,IF(H149&gt;0,VALUE(H149+1),""),"-"," ")))</f>
        <v>[[Al3 O(OH)2(OH2)10]5+ ]4 [Al(OH)4]- </v>
      </c>
      <c r="P149" s="5" t="n">
        <f aca="false">IF(C149&lt;1,"",(IF((3*D149)-(2*E149)-F149&gt;0, (3*D149)-(2*E149)-F149, 0)))</f>
        <v>5</v>
      </c>
      <c r="Q149" s="5" t="n">
        <f aca="false">IF(C149&lt;1,"",(27*D149)+(16*(E149+F149+G149))+(F149+(G149*2)))</f>
        <v>311</v>
      </c>
      <c r="R149" s="5" t="n">
        <f aca="false">IF(C149&lt;1,"",27+(16*(H149+(4-H149)))+(4-H149))</f>
        <v>95</v>
      </c>
      <c r="S149" s="5" t="str">
        <f aca="false">CONCATENATE("[",CONCATENATE("Al",IF(D149&gt;1,VALUE(D149),""),IF(E149=0,"",CONCATENATE(" O",IF(E149&gt;1,VALUE(E149),""))),IF(F149=0,"",CONCATENATE("(OH)",IF(F149&gt;1,VALUE(F149),""))),IF(G149=0,"",CONCATENATE("(OH2)",IF(G149&gt;1,VALUE(G149),"")))),"]")</f>
        <v>[Al3 O(OH)2(OH2)10]</v>
      </c>
      <c r="T149" s="5" t="str">
        <f aca="false">CONCATENATE("[",CONCATENATE("Al",IF(H149=0,"",CONCATENATE("O",IF(H149&gt;1,VALUE(H149),""))),CONCATENATE(IF((4-H149)&gt;0,"(OH)",""),IF((4-H149)&gt;1,VALUE(4-H149),""))),"]")</f>
        <v>[Al(OH)4]</v>
      </c>
      <c r="U149" s="5" t="str">
        <f aca="false">IF(B149&gt;0,IF(M149="","",CONCATENATE("[",IF(M149="","",CONCATENATE("Al",IF(D149&gt;1,VALUE(D149),""),IF(E149=0,"",CONCATENATE(" O",IF(E149&gt;1,VALUE(E149),""))),IF(F149=0,"",CONCATENATE("(OH)",IF(F149&gt;1,VALUE(F149),""))),IF(G149=0,"",CONCATENATE("(OH2)",IF(G149&gt;1,VALUE(G149),""))))),"]",IF(M149="","",IF(J149&gt;1,(CONCATENATE(VALUE(J149),"+")),"+")))),"")</f>
        <v/>
      </c>
    </row>
    <row r="150" s="4" customFormat="true" ht="14.05" hidden="false" customHeight="false" outlineLevel="0" collapsed="false">
      <c r="A150" s="5" t="n">
        <v>6</v>
      </c>
      <c r="B150" s="5" t="n">
        <v>0</v>
      </c>
      <c r="C150" s="5" t="n">
        <v>1</v>
      </c>
      <c r="D150" s="5" t="n">
        <v>3</v>
      </c>
      <c r="E150" s="5" t="n">
        <v>2</v>
      </c>
      <c r="F150" s="5" t="n">
        <v>0</v>
      </c>
      <c r="G150" s="5" t="n">
        <v>11</v>
      </c>
      <c r="H150" s="5" t="n">
        <v>0</v>
      </c>
      <c r="I150" s="5" t="n">
        <v>1339</v>
      </c>
      <c r="J150" s="5" t="n">
        <v>19</v>
      </c>
      <c r="K150" s="6" t="n">
        <v>70.4736842105263</v>
      </c>
      <c r="L150" s="7" t="n">
        <v>70.4736842105263</v>
      </c>
      <c r="M150" s="5" t="str">
        <f aca="false">IF(K150="no cation","",IF(L150="","non-candidate",""))</f>
        <v/>
      </c>
      <c r="N150" s="5" t="str">
        <f aca="false">IF(M150="","",IF(B150&gt;0,U150,CONCATENATE("[",IF(M150="","",CONCATENATE("Al",IF(C150+(D150*(1+(C150*3)))&gt;1,VALUE(C150+(D150*(1+(C150*3)))),""),CONCATENATE(IF((E150*(1+(C150*3)))+(C150*H150)&gt;0," O",""),IF((E150*(1+(C150*3)))+(C150*H150)&gt;1,VALUE((E150*(1+(C150*3)))+(C150*H150)),"")),IF(F150=0,"",CONCATENATE("(OH)",IF((F150*(1+(C150*3)))+(C150*(4-H150))&gt;1,VALUE((F150*(1+(C150*3)))+(C150*(4-H150))),""))),IF(G150=0,"",CONCATENATE("(OH2)",IF(G150&gt;1,VALUE(G150),""))))),"]",IF(M150="","",IF(J150&gt;1,(CONCATENATE(VALUE(J150),"+")),"+")))))</f>
        <v/>
      </c>
      <c r="O150" s="5" t="str">
        <f aca="false">IF(B150&gt;0,"",IF(C150=0,CONCATENATE("[",CONCATENATE("Al",IF(D150&gt;1,VALUE(D150),""),IF(E150=0,"",CONCATENATE(" O",IF(E150&gt;1,VALUE(E150),""))),IF(F150=0,"",CONCATENATE("(OH)",IF(F150&gt;1,VALUE(F150),""))),IF(G150=0,"",CONCATENATE("(OH2)",IF(G150&gt;1,VALUE(G150),"")))),"]",IF(J150&gt;1,(CONCATENATE(VALUE(J150),"+")),"+")),CONCATENATE("[",S150,IF(P150&gt;1,VALUE(P150),""),IF((D150*3)&gt;((E150*2)+F150),"+","")," ]",VALUE(4)," ",T150,IF(H150&gt;0,VALUE(H150+1),""),"-"," ")))</f>
        <v>[[Al3 O2(OH2)11]5+ ]4 [Al(OH)4]- </v>
      </c>
      <c r="P150" s="5" t="n">
        <f aca="false">IF(C150&lt;1,"",(IF((3*D150)-(2*E150)-F150&gt;0, (3*D150)-(2*E150)-F150, 0)))</f>
        <v>5</v>
      </c>
      <c r="Q150" s="5" t="n">
        <f aca="false">IF(C150&lt;1,"",(27*D150)+(16*(E150+F150+G150))+(F150+(G150*2)))</f>
        <v>311</v>
      </c>
      <c r="R150" s="5" t="n">
        <f aca="false">IF(C150&lt;1,"",27+(16*(H150+(4-H150)))+(4-H150))</f>
        <v>95</v>
      </c>
      <c r="S150" s="5" t="str">
        <f aca="false">CONCATENATE("[",CONCATENATE("Al",IF(D150&gt;1,VALUE(D150),""),IF(E150=0,"",CONCATENATE(" O",IF(E150&gt;1,VALUE(E150),""))),IF(F150=0,"",CONCATENATE("(OH)",IF(F150&gt;1,VALUE(F150),""))),IF(G150=0,"",CONCATENATE("(OH2)",IF(G150&gt;1,VALUE(G150),"")))),"]")</f>
        <v>[Al3 O2(OH2)11]</v>
      </c>
      <c r="T150" s="5" t="str">
        <f aca="false">CONCATENATE("[",CONCATENATE("Al",IF(H150=0,"",CONCATENATE("O",IF(H150&gt;1,VALUE(H150),""))),CONCATENATE(IF((4-H150)&gt;0,"(OH)",""),IF((4-H150)&gt;1,VALUE(4-H150),""))),"]")</f>
        <v>[Al(OH)4]</v>
      </c>
      <c r="U150" s="5" t="str">
        <f aca="false">IF(B150&gt;0,IF(M150="","",CONCATENATE("[",IF(M150="","",CONCATENATE("Al",IF(D150&gt;1,VALUE(D150),""),IF(E150=0,"",CONCATENATE(" O",IF(E150&gt;1,VALUE(E150),""))),IF(F150=0,"",CONCATENATE("(OH)",IF(F150&gt;1,VALUE(F150),""))),IF(G150=0,"",CONCATENATE("(OH2)",IF(G150&gt;1,VALUE(G150),""))))),"]",IF(M150="","",IF(J150&gt;1,(CONCATENATE(VALUE(J150),"+")),"+")))),"")</f>
        <v/>
      </c>
    </row>
    <row r="151" s="4" customFormat="true" ht="14.05" hidden="false" customHeight="false" outlineLevel="0" collapsed="false">
      <c r="A151" s="5" t="n">
        <v>6</v>
      </c>
      <c r="B151" s="5" t="n">
        <v>0</v>
      </c>
      <c r="C151" s="5" t="n">
        <v>0</v>
      </c>
      <c r="D151" s="5" t="n">
        <v>4</v>
      </c>
      <c r="E151" s="5" t="n">
        <v>0</v>
      </c>
      <c r="F151" s="5" t="n">
        <v>6</v>
      </c>
      <c r="G151" s="5" t="n">
        <v>12</v>
      </c>
      <c r="H151" s="5" t="n">
        <v>0</v>
      </c>
      <c r="I151" s="5" t="n">
        <v>426</v>
      </c>
      <c r="J151" s="5" t="n">
        <v>6</v>
      </c>
      <c r="K151" s="6" t="n">
        <v>71</v>
      </c>
      <c r="L151" s="7" t="n">
        <v>71</v>
      </c>
      <c r="M151" s="5" t="str">
        <f aca="false">IF(K151="no cation","",IF(L151="","non-candidate",""))</f>
        <v/>
      </c>
      <c r="N151" s="5" t="str">
        <f aca="false">IF(M151="","",IF(B151&gt;0,U151,CONCATENATE("[",IF(M151="","",CONCATENATE("Al",IF(C151+(D151*(1+(C151*3)))&gt;1,VALUE(C151+(D151*(1+(C151*3)))),""),CONCATENATE(IF((E151*(1+(C151*3)))+(C151*H151)&gt;0," O",""),IF((E151*(1+(C151*3)))+(C151*H151)&gt;1,VALUE((E151*(1+(C151*3)))+(C151*H151)),"")),IF(F151=0,"",CONCATENATE("(OH)",IF((F151*(1+(C151*3)))+(C151*(4-H151))&gt;1,VALUE((F151*(1+(C151*3)))+(C151*(4-H151))),""))),IF(G151=0,"",CONCATENATE("(OH2)",IF(G151&gt;1,VALUE(G151),""))))),"]",IF(M151="","",IF(J151&gt;1,(CONCATENATE(VALUE(J151),"+")),"+")))))</f>
        <v/>
      </c>
      <c r="O151" s="5" t="str">
        <f aca="false">IF(B151&gt;0,"",IF(C151=0,CONCATENATE("[",CONCATENATE("Al",IF(D151&gt;1,VALUE(D151),""),IF(E151=0,"",CONCATENATE(" O",IF(E151&gt;1,VALUE(E151),""))),IF(F151=0,"",CONCATENATE("(OH)",IF(F151&gt;1,VALUE(F151),""))),IF(G151=0,"",CONCATENATE("(OH2)",IF(G151&gt;1,VALUE(G151),"")))),"]",IF(J151&gt;1,(CONCATENATE(VALUE(J151),"+")),"+")),CONCATENATE("[",S151,IF(P151&gt;1,VALUE(P151),""),IF((D151*3)&gt;((E151*2)+F151),"+","")," ]",VALUE(4)," ",T151,IF(H151&gt;0,VALUE(H151+1),""),"-"," ")))</f>
        <v>[Al4(OH)6(OH2)12]6+</v>
      </c>
      <c r="P151" s="5" t="str">
        <f aca="false">IF(C151&lt;1,"",(IF((3*D151)-(2*E151)-F151&gt;0, (3*D151)-(2*E151)-F151, 0)))</f>
        <v/>
      </c>
      <c r="Q151" s="5" t="str">
        <f aca="false">IF(C151&lt;1,"",(27*D151)+(16*(E151+F151+G151))+(F151+(G151*2)))</f>
        <v/>
      </c>
      <c r="R151" s="5" t="str">
        <f aca="false">IF(C151&lt;1,"",27+(16*(H151+(4-H151)))+(4-H151))</f>
        <v/>
      </c>
      <c r="S151" s="5" t="str">
        <f aca="false">CONCATENATE("[",CONCATENATE("Al",IF(D151&gt;1,VALUE(D151),""),IF(E151=0,"",CONCATENATE(" O",IF(E151&gt;1,VALUE(E151),""))),IF(F151=0,"",CONCATENATE("(OH)",IF(F151&gt;1,VALUE(F151),""))),IF(G151=0,"",CONCATENATE("(OH2)",IF(G151&gt;1,VALUE(G151),"")))),"]")</f>
        <v>[Al4(OH)6(OH2)12]</v>
      </c>
      <c r="T151" s="5" t="str">
        <f aca="false">CONCATENATE("[",CONCATENATE("Al",IF(H151=0,"",CONCATENATE("O",IF(H151&gt;1,VALUE(H151),""))),CONCATENATE(IF((4-H151)&gt;0,"(OH)",""),IF((4-H151)&gt;1,VALUE(4-H151),""))),"]")</f>
        <v>[Al(OH)4]</v>
      </c>
      <c r="U151" s="5" t="str">
        <f aca="false">IF(B151&gt;0,IF(M151="","",CONCATENATE("[",IF(M151="","",CONCATENATE("Al",IF(D151&gt;1,VALUE(D151),""),IF(E151=0,"",CONCATENATE(" O",IF(E151&gt;1,VALUE(E151),""))),IF(F151=0,"",CONCATENATE("(OH)",IF(F151&gt;1,VALUE(F151),""))),IF(G151=0,"",CONCATENATE("(OH2)",IF(G151&gt;1,VALUE(G151),""))))),"]",IF(M151="","",IF(J151&gt;1,(CONCATENATE(VALUE(J151),"+")),"+")))),"")</f>
        <v/>
      </c>
    </row>
    <row r="152" s="4" customFormat="true" ht="14.05" hidden="false" customHeight="false" outlineLevel="0" collapsed="false">
      <c r="A152" s="5" t="n">
        <v>4</v>
      </c>
      <c r="B152" s="5" t="n">
        <v>0</v>
      </c>
      <c r="C152" s="5" t="n">
        <v>0</v>
      </c>
      <c r="D152" s="5" t="n">
        <v>3</v>
      </c>
      <c r="E152" s="5" t="n">
        <v>0</v>
      </c>
      <c r="F152" s="5" t="n">
        <v>6</v>
      </c>
      <c r="G152" s="5" t="n">
        <v>2</v>
      </c>
      <c r="H152" s="5" t="n">
        <v>0</v>
      </c>
      <c r="I152" s="5" t="n">
        <v>219</v>
      </c>
      <c r="J152" s="5" t="n">
        <v>3</v>
      </c>
      <c r="K152" s="6" t="n">
        <v>73</v>
      </c>
      <c r="L152" s="7" t="n">
        <v>73</v>
      </c>
      <c r="M152" s="5" t="str">
        <f aca="false">IF(K152="no cation","",IF(L152="","non-candidate",""))</f>
        <v/>
      </c>
      <c r="N152" s="5" t="str">
        <f aca="false">IF(M152="","",IF(B152&gt;0,U152,CONCATENATE("[",IF(M152="","",CONCATENATE("Al",IF(C152+(D152*(1+(C152*3)))&gt;1,VALUE(C152+(D152*(1+(C152*3)))),""),CONCATENATE(IF((E152*(1+(C152*3)))+(C152*H152)&gt;0," O",""),IF((E152*(1+(C152*3)))+(C152*H152)&gt;1,VALUE((E152*(1+(C152*3)))+(C152*H152)),"")),IF(F152=0,"",CONCATENATE("(OH)",IF((F152*(1+(C152*3)))+(C152*(4-H152))&gt;1,VALUE((F152*(1+(C152*3)))+(C152*(4-H152))),""))),IF(G152=0,"",CONCATENATE("(OH2)",IF(G152&gt;1,VALUE(G152),""))))),"]",IF(M152="","",IF(J152&gt;1,(CONCATENATE(VALUE(J152),"+")),"+")))))</f>
        <v/>
      </c>
      <c r="O152" s="5" t="str">
        <f aca="false">IF(B152&gt;0,"",IF(C152=0,CONCATENATE("[",CONCATENATE("Al",IF(D152&gt;1,VALUE(D152),""),IF(E152=0,"",CONCATENATE(" O",IF(E152&gt;1,VALUE(E152),""))),IF(F152=0,"",CONCATENATE("(OH)",IF(F152&gt;1,VALUE(F152),""))),IF(G152=0,"",CONCATENATE("(OH2)",IF(G152&gt;1,VALUE(G152),"")))),"]",IF(J152&gt;1,(CONCATENATE(VALUE(J152),"+")),"+")),CONCATENATE("[",S152,IF(P152&gt;1,VALUE(P152),""),IF((D152*3)&gt;((E152*2)+F152),"+","")," ]",VALUE(4)," ",T152,IF(H152&gt;0,VALUE(H152+1),""),"-"," ")))</f>
        <v>[Al3(OH)6(OH2)2]3+</v>
      </c>
      <c r="P152" s="5" t="str">
        <f aca="false">IF(C152&lt;1,"",(IF((3*D152)-(2*E152)-F152&gt;0, (3*D152)-(2*E152)-F152, 0)))</f>
        <v/>
      </c>
      <c r="Q152" s="5" t="str">
        <f aca="false">IF(C152&lt;1,"",(27*D152)+(16*(E152+F152+G152))+(F152+(G152*2)))</f>
        <v/>
      </c>
      <c r="R152" s="5" t="str">
        <f aca="false">IF(C152&lt;1,"",27+(16*(H152+(4-H152)))+(4-H152))</f>
        <v/>
      </c>
      <c r="S152" s="5" t="str">
        <f aca="false">CONCATENATE("[",CONCATENATE("Al",IF(D152&gt;1,VALUE(D152),""),IF(E152=0,"",CONCATENATE(" O",IF(E152&gt;1,VALUE(E152),""))),IF(F152=0,"",CONCATENATE("(OH)",IF(F152&gt;1,VALUE(F152),""))),IF(G152=0,"",CONCATENATE("(OH2)",IF(G152&gt;1,VALUE(G152),"")))),"]")</f>
        <v>[Al3(OH)6(OH2)2]</v>
      </c>
      <c r="T152" s="5" t="str">
        <f aca="false">CONCATENATE("[",CONCATENATE("Al",IF(H152=0,"",CONCATENATE("O",IF(H152&gt;1,VALUE(H152),""))),CONCATENATE(IF((4-H152)&gt;0,"(OH)",""),IF((4-H152)&gt;1,VALUE(4-H152),""))),"]")</f>
        <v>[Al(OH)4]</v>
      </c>
      <c r="U152" s="5" t="str">
        <f aca="false">IF(B152&gt;0,IF(M152="","",CONCATENATE("[",IF(M152="","",CONCATENATE("Al",IF(D152&gt;1,VALUE(D152),""),IF(E152=0,"",CONCATENATE(" O",IF(E152&gt;1,VALUE(E152),""))),IF(F152=0,"",CONCATENATE("(OH)",IF(F152&gt;1,VALUE(F152),""))),IF(G152=0,"",CONCATENATE("(OH2)",IF(G152&gt;1,VALUE(G152),""))))),"]",IF(M152="","",IF(J152&gt;1,(CONCATENATE(VALUE(J152),"+")),"+")))),"")</f>
        <v/>
      </c>
    </row>
    <row r="153" s="4" customFormat="true" ht="14.05" hidden="false" customHeight="false" outlineLevel="0" collapsed="false">
      <c r="A153" s="5" t="n">
        <v>4</v>
      </c>
      <c r="B153" s="5" t="n">
        <v>0</v>
      </c>
      <c r="C153" s="5" t="n">
        <v>0</v>
      </c>
      <c r="D153" s="5" t="n">
        <v>3</v>
      </c>
      <c r="E153" s="5" t="n">
        <v>2</v>
      </c>
      <c r="F153" s="5" t="n">
        <v>2</v>
      </c>
      <c r="G153" s="5" t="n">
        <v>4</v>
      </c>
      <c r="H153" s="5" t="n">
        <v>0</v>
      </c>
      <c r="I153" s="5" t="n">
        <v>219</v>
      </c>
      <c r="J153" s="5" t="n">
        <v>3</v>
      </c>
      <c r="K153" s="6" t="n">
        <v>73</v>
      </c>
      <c r="L153" s="7" t="n">
        <v>73</v>
      </c>
      <c r="M153" s="5" t="str">
        <f aca="false">IF(K153="no cation","",IF(L153="","non-candidate",""))</f>
        <v/>
      </c>
      <c r="N153" s="5" t="str">
        <f aca="false">IF(M153="","",IF(B153&gt;0,U153,CONCATENATE("[",IF(M153="","",CONCATENATE("Al",IF(C153+(D153*(1+(C153*3)))&gt;1,VALUE(C153+(D153*(1+(C153*3)))),""),CONCATENATE(IF((E153*(1+(C153*3)))+(C153*H153)&gt;0," O",""),IF((E153*(1+(C153*3)))+(C153*H153)&gt;1,VALUE((E153*(1+(C153*3)))+(C153*H153)),"")),IF(F153=0,"",CONCATENATE("(OH)",IF((F153*(1+(C153*3)))+(C153*(4-H153))&gt;1,VALUE((F153*(1+(C153*3)))+(C153*(4-H153))),""))),IF(G153=0,"",CONCATENATE("(OH2)",IF(G153&gt;1,VALUE(G153),""))))),"]",IF(M153="","",IF(J153&gt;1,(CONCATENATE(VALUE(J153),"+")),"+")))))</f>
        <v/>
      </c>
      <c r="O153" s="5" t="str">
        <f aca="false">IF(B153&gt;0,"",IF(C153=0,CONCATENATE("[",CONCATENATE("Al",IF(D153&gt;1,VALUE(D153),""),IF(E153=0,"",CONCATENATE(" O",IF(E153&gt;1,VALUE(E153),""))),IF(F153=0,"",CONCATENATE("(OH)",IF(F153&gt;1,VALUE(F153),""))),IF(G153=0,"",CONCATENATE("(OH2)",IF(G153&gt;1,VALUE(G153),"")))),"]",IF(J153&gt;1,(CONCATENATE(VALUE(J153),"+")),"+")),CONCATENATE("[",S153,IF(P153&gt;1,VALUE(P153),""),IF((D153*3)&gt;((E153*2)+F153),"+","")," ]",VALUE(4)," ",T153,IF(H153&gt;0,VALUE(H153+1),""),"-"," ")))</f>
        <v>[Al3 O2(OH)2(OH2)4]3+</v>
      </c>
      <c r="P153" s="5" t="str">
        <f aca="false">IF(C153&lt;1,"",(IF((3*D153)-(2*E153)-F153&gt;0, (3*D153)-(2*E153)-F153, 0)))</f>
        <v/>
      </c>
      <c r="Q153" s="5" t="str">
        <f aca="false">IF(C153&lt;1,"",(27*D153)+(16*(E153+F153+G153))+(F153+(G153*2)))</f>
        <v/>
      </c>
      <c r="R153" s="5" t="str">
        <f aca="false">IF(C153&lt;1,"",27+(16*(H153+(4-H153)))+(4-H153))</f>
        <v/>
      </c>
      <c r="S153" s="5" t="str">
        <f aca="false">CONCATENATE("[",CONCATENATE("Al",IF(D153&gt;1,VALUE(D153),""),IF(E153=0,"",CONCATENATE(" O",IF(E153&gt;1,VALUE(E153),""))),IF(F153=0,"",CONCATENATE("(OH)",IF(F153&gt;1,VALUE(F153),""))),IF(G153=0,"",CONCATENATE("(OH2)",IF(G153&gt;1,VALUE(G153),"")))),"]")</f>
        <v>[Al3 O2(OH)2(OH2)4]</v>
      </c>
      <c r="T153" s="5" t="str">
        <f aca="false">CONCATENATE("[",CONCATENATE("Al",IF(H153=0,"",CONCATENATE("O",IF(H153&gt;1,VALUE(H153),""))),CONCATENATE(IF((4-H153)&gt;0,"(OH)",""),IF((4-H153)&gt;1,VALUE(4-H153),""))),"]")</f>
        <v>[Al(OH)4]</v>
      </c>
      <c r="U153" s="5" t="str">
        <f aca="false">IF(B153&gt;0,IF(M153="","",CONCATENATE("[",IF(M153="","",CONCATENATE("Al",IF(D153&gt;1,VALUE(D153),""),IF(E153=0,"",CONCATENATE(" O",IF(E153&gt;1,VALUE(E153),""))),IF(F153=0,"",CONCATENATE("(OH)",IF(F153&gt;1,VALUE(F153),""))),IF(G153=0,"",CONCATENATE("(OH2)",IF(G153&gt;1,VALUE(G153),""))))),"]",IF(M153="","",IF(J153&gt;1,(CONCATENATE(VALUE(J153),"+")),"+")))),"")</f>
        <v/>
      </c>
    </row>
    <row r="154" s="4" customFormat="true" ht="14.05" hidden="false" customHeight="false" outlineLevel="0" collapsed="false">
      <c r="A154" s="5" t="n">
        <v>6</v>
      </c>
      <c r="B154" s="5" t="n">
        <v>1</v>
      </c>
      <c r="C154" s="5" t="n">
        <v>0</v>
      </c>
      <c r="D154" s="5" t="n">
        <v>6</v>
      </c>
      <c r="E154" s="5" t="n">
        <v>0</v>
      </c>
      <c r="F154" s="5" t="n">
        <v>10</v>
      </c>
      <c r="G154" s="5" t="n">
        <v>14</v>
      </c>
      <c r="H154" s="5" t="n">
        <v>0</v>
      </c>
      <c r="I154" s="5" t="n">
        <v>584</v>
      </c>
      <c r="J154" s="5" t="n">
        <v>8</v>
      </c>
      <c r="K154" s="6" t="n">
        <v>73</v>
      </c>
      <c r="L154" s="7" t="n">
        <v>73</v>
      </c>
      <c r="M154" s="5" t="str">
        <f aca="false">IF(K154="no cation","",IF(L154="","non-candidate",""))</f>
        <v/>
      </c>
      <c r="N154" s="5" t="str">
        <f aca="false">IF(M154="","",IF(B154&gt;0,U154,CONCATENATE("[",IF(M154="","",CONCATENATE("Al",IF(C154+(D154*(1+(C154*3)))&gt;1,VALUE(C154+(D154*(1+(C154*3)))),""),CONCATENATE(IF((E154*(1+(C154*3)))+(C154*H154)&gt;0," O",""),IF((E154*(1+(C154*3)))+(C154*H154)&gt;1,VALUE((E154*(1+(C154*3)))+(C154*H154)),"")),IF(F154=0,"",CONCATENATE("(OH)",IF((F154*(1+(C154*3)))+(C154*(4-H154))&gt;1,VALUE((F154*(1+(C154*3)))+(C154*(4-H154))),""))),IF(G154=0,"",CONCATENATE("(OH2)",IF(G154&gt;1,VALUE(G154),""))))),"]",IF(M154="","",IF(J154&gt;1,(CONCATENATE(VALUE(J154),"+")),"+")))))</f>
        <v/>
      </c>
      <c r="O154" s="5" t="str">
        <f aca="false">IF(B154&gt;0,"",IF(C154=0,CONCATENATE("[",CONCATENATE("Al",IF(D154&gt;1,VALUE(D154),""),IF(E154=0,"",CONCATENATE(" O",IF(E154&gt;1,VALUE(E154),""))),IF(F154=0,"",CONCATENATE("(OH)",IF(F154&gt;1,VALUE(F154),""))),IF(G154=0,"",CONCATENATE("(OH2)",IF(G154&gt;1,VALUE(G154),"")))),"]",IF(J154&gt;1,(CONCATENATE(VALUE(J154),"+")),"+")),CONCATENATE("[",S154,IF(P154&gt;1,VALUE(P154),""),IF((D154*3)&gt;((E154*2)+F154),"+","")," ]",VALUE(4)," ",T154,IF(H154&gt;0,VALUE(H154+1),""),"-"," ")))</f>
        <v/>
      </c>
      <c r="P154" s="5" t="str">
        <f aca="false">IF(C154&lt;1,"",(IF((3*D154)-(2*E154)-F154&gt;0, (3*D154)-(2*E154)-F154, 0)))</f>
        <v/>
      </c>
      <c r="Q154" s="5" t="str">
        <f aca="false">IF(C154&lt;1,"",(27*D154)+(16*(E154+F154+G154))+(F154+(G154*2)))</f>
        <v/>
      </c>
      <c r="R154" s="5" t="str">
        <f aca="false">IF(C154&lt;1,"",27+(16*(H154+(4-H154)))+(4-H154))</f>
        <v/>
      </c>
      <c r="S154" s="5" t="str">
        <f aca="false">CONCATENATE("[",CONCATENATE("Al",IF(D154&gt;1,VALUE(D154),""),IF(E154=0,"",CONCATENATE(" O",IF(E154&gt;1,VALUE(E154),""))),IF(F154=0,"",CONCATENATE("(OH)",IF(F154&gt;1,VALUE(F154),""))),IF(G154=0,"",CONCATENATE("(OH2)",IF(G154&gt;1,VALUE(G154),"")))),"]")</f>
        <v>[Al6(OH)10(OH2)14]</v>
      </c>
      <c r="T154" s="5" t="str">
        <f aca="false">CONCATENATE("[",CONCATENATE("Al",IF(H154=0,"",CONCATENATE("O",IF(H154&gt;1,VALUE(H154),""))),CONCATENATE(IF((4-H154)&gt;0,"(OH)",""),IF((4-H154)&gt;1,VALUE(4-H154),""))),"]")</f>
        <v>[Al(OH)4]</v>
      </c>
      <c r="U154" s="5" t="str">
        <f aca="false">IF(B154&gt;0,IF(M154="","",CONCATENATE("[",IF(M154="","",CONCATENATE("Al",IF(D154&gt;1,VALUE(D154),""),IF(E154=0,"",CONCATENATE(" O",IF(E154&gt;1,VALUE(E154),""))),IF(F154=0,"",CONCATENATE("(OH)",IF(F154&gt;1,VALUE(F154),""))),IF(G154=0,"",CONCATENATE("(OH2)",IF(G154&gt;1,VALUE(G154),""))))),"]",IF(M154="","",IF(J154&gt;1,(CONCATENATE(VALUE(J154),"+")),"+")))),"")</f>
        <v/>
      </c>
    </row>
    <row r="155" s="4" customFormat="true" ht="14.05" hidden="false" customHeight="false" outlineLevel="0" collapsed="false">
      <c r="A155" s="5" t="n">
        <v>6</v>
      </c>
      <c r="B155" s="5" t="n">
        <v>1</v>
      </c>
      <c r="C155" s="5" t="n">
        <v>0</v>
      </c>
      <c r="D155" s="5" t="n">
        <v>6</v>
      </c>
      <c r="E155" s="5" t="n">
        <v>2</v>
      </c>
      <c r="F155" s="5" t="n">
        <v>6</v>
      </c>
      <c r="G155" s="5" t="n">
        <v>16</v>
      </c>
      <c r="H155" s="5" t="n">
        <v>0</v>
      </c>
      <c r="I155" s="5" t="n">
        <v>584</v>
      </c>
      <c r="J155" s="5" t="n">
        <v>8</v>
      </c>
      <c r="K155" s="6" t="n">
        <v>73</v>
      </c>
      <c r="L155" s="7" t="n">
        <v>73</v>
      </c>
      <c r="M155" s="5" t="str">
        <f aca="false">IF(K155="no cation","",IF(L155="","non-candidate",""))</f>
        <v/>
      </c>
      <c r="N155" s="5" t="str">
        <f aca="false">IF(M155="","",IF(B155&gt;0,U155,CONCATENATE("[",IF(M155="","",CONCATENATE("Al",IF(C155+(D155*(1+(C155*3)))&gt;1,VALUE(C155+(D155*(1+(C155*3)))),""),CONCATENATE(IF((E155*(1+(C155*3)))+(C155*H155)&gt;0," O",""),IF((E155*(1+(C155*3)))+(C155*H155)&gt;1,VALUE((E155*(1+(C155*3)))+(C155*H155)),"")),IF(F155=0,"",CONCATENATE("(OH)",IF((F155*(1+(C155*3)))+(C155*(4-H155))&gt;1,VALUE((F155*(1+(C155*3)))+(C155*(4-H155))),""))),IF(G155=0,"",CONCATENATE("(OH2)",IF(G155&gt;1,VALUE(G155),""))))),"]",IF(M155="","",IF(J155&gt;1,(CONCATENATE(VALUE(J155),"+")),"+")))))</f>
        <v/>
      </c>
      <c r="O155" s="5" t="str">
        <f aca="false">IF(B155&gt;0,"",IF(C155=0,CONCATENATE("[",CONCATENATE("Al",IF(D155&gt;1,VALUE(D155),""),IF(E155=0,"",CONCATENATE(" O",IF(E155&gt;1,VALUE(E155),""))),IF(F155=0,"",CONCATENATE("(OH)",IF(F155&gt;1,VALUE(F155),""))),IF(G155=0,"",CONCATENATE("(OH2)",IF(G155&gt;1,VALUE(G155),"")))),"]",IF(J155&gt;1,(CONCATENATE(VALUE(J155),"+")),"+")),CONCATENATE("[",S155,IF(P155&gt;1,VALUE(P155),""),IF((D155*3)&gt;((E155*2)+F155),"+","")," ]",VALUE(4)," ",T155,IF(H155&gt;0,VALUE(H155+1),""),"-"," ")))</f>
        <v/>
      </c>
      <c r="P155" s="5" t="str">
        <f aca="false">IF(C155&lt;1,"",(IF((3*D155)-(2*E155)-F155&gt;0, (3*D155)-(2*E155)-F155, 0)))</f>
        <v/>
      </c>
      <c r="Q155" s="5" t="str">
        <f aca="false">IF(C155&lt;1,"",(27*D155)+(16*(E155+F155+G155))+(F155+(G155*2)))</f>
        <v/>
      </c>
      <c r="R155" s="5" t="str">
        <f aca="false">IF(C155&lt;1,"",27+(16*(H155+(4-H155)))+(4-H155))</f>
        <v/>
      </c>
      <c r="S155" s="5" t="str">
        <f aca="false">CONCATENATE("[",CONCATENATE("Al",IF(D155&gt;1,VALUE(D155),""),IF(E155=0,"",CONCATENATE(" O",IF(E155&gt;1,VALUE(E155),""))),IF(F155=0,"",CONCATENATE("(OH)",IF(F155&gt;1,VALUE(F155),""))),IF(G155=0,"",CONCATENATE("(OH2)",IF(G155&gt;1,VALUE(G155),"")))),"]")</f>
        <v>[Al6 O2(OH)6(OH2)16]</v>
      </c>
      <c r="T155" s="5" t="str">
        <f aca="false">CONCATENATE("[",CONCATENATE("Al",IF(H155=0,"",CONCATENATE("O",IF(H155&gt;1,VALUE(H155),""))),CONCATENATE(IF((4-H155)&gt;0,"(OH)",""),IF((4-H155)&gt;1,VALUE(4-H155),""))),"]")</f>
        <v>[Al(OH)4]</v>
      </c>
      <c r="U155" s="5" t="str">
        <f aca="false">IF(B155&gt;0,IF(M155="","",CONCATENATE("[",IF(M155="","",CONCATENATE("Al",IF(D155&gt;1,VALUE(D155),""),IF(E155=0,"",CONCATENATE(" O",IF(E155&gt;1,VALUE(E155),""))),IF(F155=0,"",CONCATENATE("(OH)",IF(F155&gt;1,VALUE(F155),""))),IF(G155=0,"",CONCATENATE("(OH2)",IF(G155&gt;1,VALUE(G155),""))))),"]",IF(M155="","",IF(J155&gt;1,(CONCATENATE(VALUE(J155),"+")),"+")))),"")</f>
        <v/>
      </c>
    </row>
    <row r="156" s="4" customFormat="true" ht="14.05" hidden="false" customHeight="false" outlineLevel="0" collapsed="false">
      <c r="A156" s="3" t="n">
        <v>6</v>
      </c>
      <c r="B156" s="3" t="n">
        <v>1</v>
      </c>
      <c r="C156" s="5" t="n">
        <v>0</v>
      </c>
      <c r="D156" s="3" t="n">
        <v>6</v>
      </c>
      <c r="E156" s="3" t="n">
        <v>4</v>
      </c>
      <c r="F156" s="3" t="n">
        <v>2</v>
      </c>
      <c r="G156" s="3" t="n">
        <v>18</v>
      </c>
      <c r="H156" s="5" t="n">
        <v>0</v>
      </c>
      <c r="I156" s="5" t="n">
        <v>584</v>
      </c>
      <c r="J156" s="5" t="n">
        <v>8</v>
      </c>
      <c r="K156" s="6" t="n">
        <v>73</v>
      </c>
      <c r="L156" s="7" t="n">
        <v>73</v>
      </c>
      <c r="M156" s="5" t="str">
        <f aca="false">IF(K156="no cation","",IF(L156="","non-candidate",""))</f>
        <v/>
      </c>
      <c r="N156" s="5" t="str">
        <f aca="false">IF(M156="","",IF(B156&gt;0,U156,CONCATENATE("[",IF(M156="","",CONCATENATE("Al",IF(C156+(D156*(1+(C156*3)))&gt;1,VALUE(C156+(D156*(1+(C156*3)))),""),CONCATENATE(IF((E156*(1+(C156*3)))+(C156*H156)&gt;0," O",""),IF((E156*(1+(C156*3)))+(C156*H156)&gt;1,VALUE((E156*(1+(C156*3)))+(C156*H156)),"")),IF(F156=0,"",CONCATENATE("(OH)",IF((F156*(1+(C156*3)))+(C156*(4-H156))&gt;1,VALUE((F156*(1+(C156*3)))+(C156*(4-H156))),""))),IF(G156=0,"",CONCATENATE("(OH2)",IF(G156&gt;1,VALUE(G156),""))))),"]",IF(M156="","",IF(J156&gt;1,(CONCATENATE(VALUE(J156),"+")),"+")))))</f>
        <v/>
      </c>
      <c r="O156" s="5" t="str">
        <f aca="false">IF(B156&gt;0,"",IF(C156=0,CONCATENATE("[",CONCATENATE("Al",IF(D156&gt;1,VALUE(D156),""),IF(E156=0,"",CONCATENATE(" O",IF(E156&gt;1,VALUE(E156),""))),IF(F156=0,"",CONCATENATE("(OH)",IF(F156&gt;1,VALUE(F156),""))),IF(G156=0,"",CONCATENATE("(OH2)",IF(G156&gt;1,VALUE(G156),"")))),"]",IF(J156&gt;1,(CONCATENATE(VALUE(J156),"+")),"+")),CONCATENATE("[",S156,IF(P156&gt;1,VALUE(P156),""),IF((D156*3)&gt;((E156*2)+F156),"+","")," ]",VALUE(4)," ",T156,IF(H156&gt;0,VALUE(H156+1),""),"-"," ")))</f>
        <v/>
      </c>
      <c r="P156" s="5" t="str">
        <f aca="false">IF(C156&lt;1,"",(IF((3*D156)-(2*E156)-F156&gt;0, (3*D156)-(2*E156)-F156, 0)))</f>
        <v/>
      </c>
      <c r="Q156" s="5" t="str">
        <f aca="false">IF(C156&lt;1,"",(27*D156)+(16*(E156+F156+G156))+(F156+(G156*2)))</f>
        <v/>
      </c>
      <c r="R156" s="5" t="str">
        <f aca="false">IF(C156&lt;1,"",27+(16*(H156+(4-H156)))+(4-H156))</f>
        <v/>
      </c>
      <c r="S156" s="5" t="str">
        <f aca="false">CONCATENATE("[",CONCATENATE("Al",IF(D156&gt;1,VALUE(D156),""),IF(E156=0,"",CONCATENATE(" O",IF(E156&gt;1,VALUE(E156),""))),IF(F156=0,"",CONCATENATE("(OH)",IF(F156&gt;1,VALUE(F156),""))),IF(G156=0,"",CONCATENATE("(OH2)",IF(G156&gt;1,VALUE(G156),"")))),"]")</f>
        <v>[Al6 O4(OH)2(OH2)18]</v>
      </c>
      <c r="T156" s="5" t="str">
        <f aca="false">CONCATENATE("[",CONCATENATE("Al",IF(H156=0,"",CONCATENATE("O",IF(H156&gt;1,VALUE(H156),""))),CONCATENATE(IF((4-H156)&gt;0,"(OH)",""),IF((4-H156)&gt;1,VALUE(4-H156),""))),"]")</f>
        <v>[Al(OH)4]</v>
      </c>
      <c r="U156" s="5" t="str">
        <f aca="false">IF(B156&gt;0,IF(M156="","",CONCATENATE("[",IF(M156="","",CONCATENATE("Al",IF(D156&gt;1,VALUE(D156),""),IF(E156=0,"",CONCATENATE(" O",IF(E156&gt;1,VALUE(E156),""))),IF(F156=0,"",CONCATENATE("(OH)",IF(F156&gt;1,VALUE(F156),""))),IF(G156=0,"",CONCATENATE("(OH2)",IF(G156&gt;1,VALUE(G156),""))))),"]",IF(M156="","",IF(J156&gt;1,(CONCATENATE(VALUE(J156),"+")),"+")))),"")</f>
        <v/>
      </c>
    </row>
    <row r="157" s="4" customFormat="true" ht="14.05" hidden="false" customHeight="false" outlineLevel="0" collapsed="false">
      <c r="A157" s="3" t="n">
        <v>6</v>
      </c>
      <c r="B157" s="5" t="n">
        <v>0</v>
      </c>
      <c r="C157" s="3" t="n">
        <v>0</v>
      </c>
      <c r="D157" s="3" t="n">
        <v>5</v>
      </c>
      <c r="E157" s="3" t="n">
        <v>0</v>
      </c>
      <c r="F157" s="5" t="n">
        <v>8</v>
      </c>
      <c r="G157" s="5" t="n">
        <v>14</v>
      </c>
      <c r="H157" s="3" t="n">
        <v>0</v>
      </c>
      <c r="I157" s="5" t="n">
        <v>523</v>
      </c>
      <c r="J157" s="5" t="n">
        <v>7</v>
      </c>
      <c r="K157" s="6" t="n">
        <v>74.7142857142857</v>
      </c>
      <c r="L157" s="7" t="n">
        <v>74.7142857142857</v>
      </c>
      <c r="M157" s="5" t="str">
        <f aca="false">IF(K157="no cation","",IF(L157="","non-candidate",""))</f>
        <v/>
      </c>
      <c r="N157" s="5" t="str">
        <f aca="false">IF(M157="","",IF(B157&gt;0,U157,CONCATENATE("[",IF(M157="","",CONCATENATE("Al",IF(C157+(D157*(1+(C157*3)))&gt;1,VALUE(C157+(D157*(1+(C157*3)))),""),CONCATENATE(IF((E157*(1+(C157*3)))+(C157*H157)&gt;0," O",""),IF((E157*(1+(C157*3)))+(C157*H157)&gt;1,VALUE((E157*(1+(C157*3)))+(C157*H157)),"")),IF(F157=0,"",CONCATENATE("(OH)",IF((F157*(1+(C157*3)))+(C157*(4-H157))&gt;1,VALUE((F157*(1+(C157*3)))+(C157*(4-H157))),""))),IF(G157=0,"",CONCATENATE("(OH2)",IF(G157&gt;1,VALUE(G157),""))))),"]",IF(M157="","",IF(J157&gt;1,(CONCATENATE(VALUE(J157),"+")),"+")))))</f>
        <v/>
      </c>
      <c r="O157" s="5" t="str">
        <f aca="false">IF(B157&gt;0,"",IF(C157=0,CONCATENATE("[",CONCATENATE("Al",IF(D157&gt;1,VALUE(D157),""),IF(E157=0,"",CONCATENATE(" O",IF(E157&gt;1,VALUE(E157),""))),IF(F157=0,"",CONCATENATE("(OH)",IF(F157&gt;1,VALUE(F157),""))),IF(G157=0,"",CONCATENATE("(OH2)",IF(G157&gt;1,VALUE(G157),"")))),"]",IF(J157&gt;1,(CONCATENATE(VALUE(J157),"+")),"+")),CONCATENATE("[",S157,IF(P157&gt;1,VALUE(P157),""),IF((D157*3)&gt;((E157*2)+F157),"+","")," ]",VALUE(4)," ",T157,IF(H157&gt;0,VALUE(H157+1),""),"-"," ")))</f>
        <v>[Al5(OH)8(OH2)14]7+</v>
      </c>
      <c r="P157" s="5" t="str">
        <f aca="false">IF(C157&lt;1,"",(IF((3*D157)-(2*E157)-F157&gt;0, (3*D157)-(2*E157)-F157, 0)))</f>
        <v/>
      </c>
      <c r="Q157" s="5" t="str">
        <f aca="false">IF(C157&lt;1,"",(27*D157)+(16*(E157+F157+G157))+(F157+(G157*2)))</f>
        <v/>
      </c>
      <c r="R157" s="5" t="str">
        <f aca="false">IF(C157&lt;1,"",27+(16*(H157+(4-H157)))+(4-H157))</f>
        <v/>
      </c>
      <c r="S157" s="5" t="str">
        <f aca="false">CONCATENATE("[",CONCATENATE("Al",IF(D157&gt;1,VALUE(D157),""),IF(E157=0,"",CONCATENATE(" O",IF(E157&gt;1,VALUE(E157),""))),IF(F157=0,"",CONCATENATE("(OH)",IF(F157&gt;1,VALUE(F157),""))),IF(G157=0,"",CONCATENATE("(OH2)",IF(G157&gt;1,VALUE(G157),"")))),"]")</f>
        <v>[Al5(OH)8(OH2)14]</v>
      </c>
      <c r="T157" s="5" t="str">
        <f aca="false">CONCATENATE("[",CONCATENATE("Al",IF(H157=0,"",CONCATENATE("O",IF(H157&gt;1,VALUE(H157),""))),CONCATENATE(IF((4-H157)&gt;0,"(OH)",""),IF((4-H157)&gt;1,VALUE(4-H157),""))),"]")</f>
        <v>[Al(OH)4]</v>
      </c>
      <c r="U157" s="5" t="str">
        <f aca="false">IF(B157&gt;0,IF(M157="","",CONCATENATE("[",IF(M157="","",CONCATENATE("Al",IF(D157&gt;1,VALUE(D157),""),IF(E157=0,"",CONCATENATE(" O",IF(E157&gt;1,VALUE(E157),""))),IF(F157=0,"",CONCATENATE("(OH)",IF(F157&gt;1,VALUE(F157),""))),IF(G157=0,"",CONCATENATE("(OH2)",IF(G157&gt;1,VALUE(G157),""))))),"]",IF(M157="","",IF(J157&gt;1,(CONCATENATE(VALUE(J157),"+")),"+")))),"")</f>
        <v/>
      </c>
    </row>
    <row r="158" s="4" customFormat="true" ht="14.05" hidden="false" customHeight="false" outlineLevel="0" collapsed="false">
      <c r="A158" s="5" t="n">
        <v>6</v>
      </c>
      <c r="B158" s="5" t="n">
        <v>0</v>
      </c>
      <c r="C158" s="5" t="n">
        <v>0</v>
      </c>
      <c r="D158" s="5" t="n">
        <v>5</v>
      </c>
      <c r="E158" s="5" t="n">
        <v>2</v>
      </c>
      <c r="F158" s="5" t="n">
        <v>4</v>
      </c>
      <c r="G158" s="5" t="n">
        <v>16</v>
      </c>
      <c r="H158" s="5" t="n">
        <v>0</v>
      </c>
      <c r="I158" s="5" t="n">
        <v>523</v>
      </c>
      <c r="J158" s="5" t="n">
        <v>7</v>
      </c>
      <c r="K158" s="6" t="n">
        <v>74.7142857142857</v>
      </c>
      <c r="L158" s="7" t="n">
        <v>74.7142857142857</v>
      </c>
      <c r="M158" s="5" t="str">
        <f aca="false">IF(K158="no cation","",IF(L158="","non-candidate",""))</f>
        <v/>
      </c>
      <c r="N158" s="5" t="str">
        <f aca="false">IF(M158="","",IF(B158&gt;0,U158,CONCATENATE("[",IF(M158="","",CONCATENATE("Al",IF(C158+(D158*(1+(C158*3)))&gt;1,VALUE(C158+(D158*(1+(C158*3)))),""),CONCATENATE(IF((E158*(1+(C158*3)))+(C158*H158)&gt;0," O",""),IF((E158*(1+(C158*3)))+(C158*H158)&gt;1,VALUE((E158*(1+(C158*3)))+(C158*H158)),"")),IF(F158=0,"",CONCATENATE("(OH)",IF((F158*(1+(C158*3)))+(C158*(4-H158))&gt;1,VALUE((F158*(1+(C158*3)))+(C158*(4-H158))),""))),IF(G158=0,"",CONCATENATE("(OH2)",IF(G158&gt;1,VALUE(G158),""))))),"]",IF(M158="","",IF(J158&gt;1,(CONCATENATE(VALUE(J158),"+")),"+")))))</f>
        <v/>
      </c>
      <c r="O158" s="5" t="str">
        <f aca="false">IF(B158&gt;0,"",IF(C158=0,CONCATENATE("[",CONCATENATE("Al",IF(D158&gt;1,VALUE(D158),""),IF(E158=0,"",CONCATENATE(" O",IF(E158&gt;1,VALUE(E158),""))),IF(F158=0,"",CONCATENATE("(OH)",IF(F158&gt;1,VALUE(F158),""))),IF(G158=0,"",CONCATENATE("(OH2)",IF(G158&gt;1,VALUE(G158),"")))),"]",IF(J158&gt;1,(CONCATENATE(VALUE(J158),"+")),"+")),CONCATENATE("[",S158,IF(P158&gt;1,VALUE(P158),""),IF((D158*3)&gt;((E158*2)+F158),"+","")," ]",VALUE(4)," ",T158,IF(H158&gt;0,VALUE(H158+1),""),"-"," ")))</f>
        <v>[Al5 O2(OH)4(OH2)16]7+</v>
      </c>
      <c r="P158" s="5" t="str">
        <f aca="false">IF(C158&lt;1,"",(IF((3*D158)-(2*E158)-F158&gt;0, (3*D158)-(2*E158)-F158, 0)))</f>
        <v/>
      </c>
      <c r="Q158" s="5" t="str">
        <f aca="false">IF(C158&lt;1,"",(27*D158)+(16*(E158+F158+G158))+(F158+(G158*2)))</f>
        <v/>
      </c>
      <c r="R158" s="5" t="str">
        <f aca="false">IF(C158&lt;1,"",27+(16*(H158+(4-H158)))+(4-H158))</f>
        <v/>
      </c>
      <c r="S158" s="5" t="str">
        <f aca="false">CONCATENATE("[",CONCATENATE("Al",IF(D158&gt;1,VALUE(D158),""),IF(E158=0,"",CONCATENATE(" O",IF(E158&gt;1,VALUE(E158),""))),IF(F158=0,"",CONCATENATE("(OH)",IF(F158&gt;1,VALUE(F158),""))),IF(G158=0,"",CONCATENATE("(OH2)",IF(G158&gt;1,VALUE(G158),"")))),"]")</f>
        <v>[Al5 O2(OH)4(OH2)16]</v>
      </c>
      <c r="T158" s="5" t="str">
        <f aca="false">CONCATENATE("[",CONCATENATE("Al",IF(H158=0,"",CONCATENATE("O",IF(H158&gt;1,VALUE(H158),""))),CONCATENATE(IF((4-H158)&gt;0,"(OH)",""),IF((4-H158)&gt;1,VALUE(4-H158),""))),"]")</f>
        <v>[Al(OH)4]</v>
      </c>
      <c r="U158" s="5" t="str">
        <f aca="false">IF(B158&gt;0,IF(M158="","",CONCATENATE("[",IF(M158="","",CONCATENATE("Al",IF(D158&gt;1,VALUE(D158),""),IF(E158=0,"",CONCATENATE(" O",IF(E158&gt;1,VALUE(E158),""))),IF(F158=0,"",CONCATENATE("(OH)",IF(F158&gt;1,VALUE(F158),""))),IF(G158=0,"",CONCATENATE("(OH2)",IF(G158&gt;1,VALUE(G158),""))))),"]",IF(M158="","",IF(J158&gt;1,(CONCATENATE(VALUE(J158),"+")),"+")))),"")</f>
        <v/>
      </c>
    </row>
    <row r="159" s="4" customFormat="true" ht="14.05" hidden="false" customHeight="false" outlineLevel="0" collapsed="false">
      <c r="A159" s="5" t="n">
        <v>6</v>
      </c>
      <c r="B159" s="5" t="n">
        <v>0</v>
      </c>
      <c r="C159" s="5" t="n">
        <v>0</v>
      </c>
      <c r="D159" s="5" t="n">
        <v>5</v>
      </c>
      <c r="E159" s="5" t="n">
        <v>4</v>
      </c>
      <c r="F159" s="5" t="n">
        <v>0</v>
      </c>
      <c r="G159" s="5" t="n">
        <v>18</v>
      </c>
      <c r="H159" s="5" t="n">
        <v>0</v>
      </c>
      <c r="I159" s="5" t="n">
        <v>523</v>
      </c>
      <c r="J159" s="5" t="n">
        <v>7</v>
      </c>
      <c r="K159" s="6" t="n">
        <v>74.7142857142857</v>
      </c>
      <c r="L159" s="7" t="n">
        <v>74.7142857142857</v>
      </c>
      <c r="M159" s="5" t="str">
        <f aca="false">IF(K159="no cation","",IF(L159="","non-candidate",""))</f>
        <v/>
      </c>
      <c r="N159" s="5" t="str">
        <f aca="false">IF(M159="","",IF(B159&gt;0,U159,CONCATENATE("[",IF(M159="","",CONCATENATE("Al",IF(C159+(D159*(1+(C159*3)))&gt;1,VALUE(C159+(D159*(1+(C159*3)))),""),CONCATENATE(IF((E159*(1+(C159*3)))+(C159*H159)&gt;0," O",""),IF((E159*(1+(C159*3)))+(C159*H159)&gt;1,VALUE((E159*(1+(C159*3)))+(C159*H159)),"")),IF(F159=0,"",CONCATENATE("(OH)",IF((F159*(1+(C159*3)))+(C159*(4-H159))&gt;1,VALUE((F159*(1+(C159*3)))+(C159*(4-H159))),""))),IF(G159=0,"",CONCATENATE("(OH2)",IF(G159&gt;1,VALUE(G159),""))))),"]",IF(M159="","",IF(J159&gt;1,(CONCATENATE(VALUE(J159),"+")),"+")))))</f>
        <v/>
      </c>
      <c r="O159" s="5" t="str">
        <f aca="false">IF(B159&gt;0,"",IF(C159=0,CONCATENATE("[",CONCATENATE("Al",IF(D159&gt;1,VALUE(D159),""),IF(E159=0,"",CONCATENATE(" O",IF(E159&gt;1,VALUE(E159),""))),IF(F159=0,"",CONCATENATE("(OH)",IF(F159&gt;1,VALUE(F159),""))),IF(G159=0,"",CONCATENATE("(OH2)",IF(G159&gt;1,VALUE(G159),"")))),"]",IF(J159&gt;1,(CONCATENATE(VALUE(J159),"+")),"+")),CONCATENATE("[",S159,IF(P159&gt;1,VALUE(P159),""),IF((D159*3)&gt;((E159*2)+F159),"+","")," ]",VALUE(4)," ",T159,IF(H159&gt;0,VALUE(H159+1),""),"-"," ")))</f>
        <v>[Al5 O4(OH2)18]7+</v>
      </c>
      <c r="P159" s="5" t="str">
        <f aca="false">IF(C159&lt;1,"",(IF((3*D159)-(2*E159)-F159&gt;0, (3*D159)-(2*E159)-F159, 0)))</f>
        <v/>
      </c>
      <c r="Q159" s="5" t="str">
        <f aca="false">IF(C159&lt;1,"",(27*D159)+(16*(E159+F159+G159))+(F159+(G159*2)))</f>
        <v/>
      </c>
      <c r="R159" s="5" t="str">
        <f aca="false">IF(C159&lt;1,"",27+(16*(H159+(4-H159)))+(4-H159))</f>
        <v/>
      </c>
      <c r="S159" s="5" t="str">
        <f aca="false">CONCATENATE("[",CONCATENATE("Al",IF(D159&gt;1,VALUE(D159),""),IF(E159=0,"",CONCATENATE(" O",IF(E159&gt;1,VALUE(E159),""))),IF(F159=0,"",CONCATENATE("(OH)",IF(F159&gt;1,VALUE(F159),""))),IF(G159=0,"",CONCATENATE("(OH2)",IF(G159&gt;1,VALUE(G159),"")))),"]")</f>
        <v>[Al5 O4(OH2)18]</v>
      </c>
      <c r="T159" s="5" t="str">
        <f aca="false">CONCATENATE("[",CONCATENATE("Al",IF(H159=0,"",CONCATENATE("O",IF(H159&gt;1,VALUE(H159),""))),CONCATENATE(IF((4-H159)&gt;0,"(OH)",""),IF((4-H159)&gt;1,VALUE(4-H159),""))),"]")</f>
        <v>[Al(OH)4]</v>
      </c>
      <c r="U159" s="5" t="str">
        <f aca="false">IF(B159&gt;0,IF(M159="","",CONCATENATE("[",IF(M159="","",CONCATENATE("Al",IF(D159&gt;1,VALUE(D159),""),IF(E159=0,"",CONCATENATE(" O",IF(E159&gt;1,VALUE(E159),""))),IF(F159=0,"",CONCATENATE("(OH)",IF(F159&gt;1,VALUE(F159),""))),IF(G159=0,"",CONCATENATE("(OH2)",IF(G159&gt;1,VALUE(G159),""))))),"]",IF(M159="","",IF(J159&gt;1,(CONCATENATE(VALUE(J159),"+")),"+")))),"")</f>
        <v/>
      </c>
    </row>
    <row r="160" s="4" customFormat="true" ht="14.05" hidden="false" customHeight="false" outlineLevel="0" collapsed="false">
      <c r="A160" s="5" t="n">
        <v>6</v>
      </c>
      <c r="B160" s="5" t="n">
        <v>0</v>
      </c>
      <c r="C160" s="5" t="n">
        <v>0</v>
      </c>
      <c r="D160" s="5" t="n">
        <v>2</v>
      </c>
      <c r="E160" s="5" t="n">
        <v>0</v>
      </c>
      <c r="F160" s="5" t="n">
        <v>3</v>
      </c>
      <c r="G160" s="5" t="n">
        <v>7</v>
      </c>
      <c r="H160" s="5" t="n">
        <v>0</v>
      </c>
      <c r="I160" s="5" t="n">
        <v>231</v>
      </c>
      <c r="J160" s="5" t="n">
        <v>3</v>
      </c>
      <c r="K160" s="6" t="n">
        <v>77</v>
      </c>
      <c r="L160" s="7" t="n">
        <v>77</v>
      </c>
      <c r="M160" s="5" t="str">
        <f aca="false">IF(K160="no cation","",IF(L160="","non-candidate",""))</f>
        <v/>
      </c>
      <c r="N160" s="5" t="str">
        <f aca="false">IF(M160="","",IF(B160&gt;0,U160,CONCATENATE("[",IF(M160="","",CONCATENATE("Al",IF(C160+(D160*(1+(C160*3)))&gt;1,VALUE(C160+(D160*(1+(C160*3)))),""),CONCATENATE(IF((E160*(1+(C160*3)))+(C160*H160)&gt;0," O",""),IF((E160*(1+(C160*3)))+(C160*H160)&gt;1,VALUE((E160*(1+(C160*3)))+(C160*H160)),"")),IF(F160=0,"",CONCATENATE("(OH)",IF((F160*(1+(C160*3)))+(C160*(4-H160))&gt;1,VALUE((F160*(1+(C160*3)))+(C160*(4-H160))),""))),IF(G160=0,"",CONCATENATE("(OH2)",IF(G160&gt;1,VALUE(G160),""))))),"]",IF(M160="","",IF(J160&gt;1,(CONCATENATE(VALUE(J160),"+")),"+")))))</f>
        <v/>
      </c>
      <c r="O160" s="5" t="str">
        <f aca="false">IF(B160&gt;0,"",IF(C160=0,CONCATENATE("[",CONCATENATE("Al",IF(D160&gt;1,VALUE(D160),""),IF(E160=0,"",CONCATENATE(" O",IF(E160&gt;1,VALUE(E160),""))),IF(F160=0,"",CONCATENATE("(OH)",IF(F160&gt;1,VALUE(F160),""))),IF(G160=0,"",CONCATENATE("(OH2)",IF(G160&gt;1,VALUE(G160),"")))),"]",IF(J160&gt;1,(CONCATENATE(VALUE(J160),"+")),"+")),CONCATENATE("[",S160,IF(P160&gt;1,VALUE(P160),""),IF((D160*3)&gt;((E160*2)+F160),"+","")," ]",VALUE(4)," ",T160,IF(H160&gt;0,VALUE(H160+1),""),"-"," ")))</f>
        <v>[Al2(OH)3(OH2)7]3+</v>
      </c>
      <c r="P160" s="5" t="str">
        <f aca="false">IF(C160&lt;1,"",(IF((3*D160)-(2*E160)-F160&gt;0, (3*D160)-(2*E160)-F160, 0)))</f>
        <v/>
      </c>
      <c r="Q160" s="5" t="str">
        <f aca="false">IF(C160&lt;1,"",(27*D160)+(16*(E160+F160+G160))+(F160+(G160*2)))</f>
        <v/>
      </c>
      <c r="R160" s="5" t="str">
        <f aca="false">IF(C160&lt;1,"",27+(16*(H160+(4-H160)))+(4-H160))</f>
        <v/>
      </c>
      <c r="S160" s="5" t="str">
        <f aca="false">CONCATENATE("[",CONCATENATE("Al",IF(D160&gt;1,VALUE(D160),""),IF(E160=0,"",CONCATENATE(" O",IF(E160&gt;1,VALUE(E160),""))),IF(F160=0,"",CONCATENATE("(OH)",IF(F160&gt;1,VALUE(F160),""))),IF(G160=0,"",CONCATENATE("(OH2)",IF(G160&gt;1,VALUE(G160),"")))),"]")</f>
        <v>[Al2(OH)3(OH2)7]</v>
      </c>
      <c r="T160" s="5" t="str">
        <f aca="false">CONCATENATE("[",CONCATENATE("Al",IF(H160=0,"",CONCATENATE("O",IF(H160&gt;1,VALUE(H160),""))),CONCATENATE(IF((4-H160)&gt;0,"(OH)",""),IF((4-H160)&gt;1,VALUE(4-H160),""))),"]")</f>
        <v>[Al(OH)4]</v>
      </c>
      <c r="U160" s="5" t="str">
        <f aca="false">IF(B160&gt;0,IF(M160="","",CONCATENATE("[",IF(M160="","",CONCATENATE("Al",IF(D160&gt;1,VALUE(D160),""),IF(E160=0,"",CONCATENATE(" O",IF(E160&gt;1,VALUE(E160),""))),IF(F160=0,"",CONCATENATE("(OH)",IF(F160&gt;1,VALUE(F160),""))),IF(G160=0,"",CONCATENATE("(OH2)",IF(G160&gt;1,VALUE(G160),""))))),"]",IF(M160="","",IF(J160&gt;1,(CONCATENATE(VALUE(J160),"+")),"+")))),"")</f>
        <v/>
      </c>
    </row>
    <row r="161" s="4" customFormat="true" ht="14.05" hidden="false" customHeight="false" outlineLevel="0" collapsed="false">
      <c r="A161" s="5" t="n">
        <v>6</v>
      </c>
      <c r="B161" s="5" t="n">
        <v>0</v>
      </c>
      <c r="C161" s="5" t="n">
        <v>0</v>
      </c>
      <c r="D161" s="5" t="n">
        <v>6</v>
      </c>
      <c r="E161" s="5" t="n">
        <v>0</v>
      </c>
      <c r="F161" s="5" t="n">
        <v>10</v>
      </c>
      <c r="G161" s="5" t="n">
        <v>16</v>
      </c>
      <c r="H161" s="5" t="n">
        <v>0</v>
      </c>
      <c r="I161" s="5" t="n">
        <v>620</v>
      </c>
      <c r="J161" s="5" t="n">
        <v>8</v>
      </c>
      <c r="K161" s="6" t="n">
        <v>77.5</v>
      </c>
      <c r="L161" s="7" t="n">
        <v>77.5</v>
      </c>
      <c r="M161" s="5" t="str">
        <f aca="false">IF(K161="no cation","",IF(L161="","non-candidate",""))</f>
        <v/>
      </c>
      <c r="N161" s="5" t="str">
        <f aca="false">IF(M161="","",IF(B161&gt;0,U161,CONCATENATE("[",IF(M161="","",CONCATENATE("Al",IF(C161+(D161*(1+(C161*3)))&gt;1,VALUE(C161+(D161*(1+(C161*3)))),""),CONCATENATE(IF((E161*(1+(C161*3)))+(C161*H161)&gt;0," O",""),IF((E161*(1+(C161*3)))+(C161*H161)&gt;1,VALUE((E161*(1+(C161*3)))+(C161*H161)),"")),IF(F161=0,"",CONCATENATE("(OH)",IF((F161*(1+(C161*3)))+(C161*(4-H161))&gt;1,VALUE((F161*(1+(C161*3)))+(C161*(4-H161))),""))),IF(G161=0,"",CONCATENATE("(OH2)",IF(G161&gt;1,VALUE(G161),""))))),"]",IF(M161="","",IF(J161&gt;1,(CONCATENATE(VALUE(J161),"+")),"+")))))</f>
        <v/>
      </c>
      <c r="O161" s="5" t="str">
        <f aca="false">IF(B161&gt;0,"",IF(C161=0,CONCATENATE("[",CONCATENATE("Al",IF(D161&gt;1,VALUE(D161),""),IF(E161=0,"",CONCATENATE(" O",IF(E161&gt;1,VALUE(E161),""))),IF(F161=0,"",CONCATENATE("(OH)",IF(F161&gt;1,VALUE(F161),""))),IF(G161=0,"",CONCATENATE("(OH2)",IF(G161&gt;1,VALUE(G161),"")))),"]",IF(J161&gt;1,(CONCATENATE(VALUE(J161),"+")),"+")),CONCATENATE("[",S161,IF(P161&gt;1,VALUE(P161),""),IF((D161*3)&gt;((E161*2)+F161),"+","")," ]",VALUE(4)," ",T161,IF(H161&gt;0,VALUE(H161+1),""),"-"," ")))</f>
        <v>[Al6(OH)10(OH2)16]8+</v>
      </c>
      <c r="P161" s="5" t="str">
        <f aca="false">IF(C161&lt;1,"",(IF((3*D161)-(2*E161)-F161&gt;0, (3*D161)-(2*E161)-F161, 0)))</f>
        <v/>
      </c>
      <c r="Q161" s="5" t="str">
        <f aca="false">IF(C161&lt;1,"",(27*D161)+(16*(E161+F161+G161))+(F161+(G161*2)))</f>
        <v/>
      </c>
      <c r="R161" s="5" t="str">
        <f aca="false">IF(C161&lt;1,"",27+(16*(H161+(4-H161)))+(4-H161))</f>
        <v/>
      </c>
      <c r="S161" s="5" t="str">
        <f aca="false">CONCATENATE("[",CONCATENATE("Al",IF(D161&gt;1,VALUE(D161),""),IF(E161=0,"",CONCATENATE(" O",IF(E161&gt;1,VALUE(E161),""))),IF(F161=0,"",CONCATENATE("(OH)",IF(F161&gt;1,VALUE(F161),""))),IF(G161=0,"",CONCATENATE("(OH2)",IF(G161&gt;1,VALUE(G161),"")))),"]")</f>
        <v>[Al6(OH)10(OH2)16]</v>
      </c>
      <c r="T161" s="5" t="str">
        <f aca="false">CONCATENATE("[",CONCATENATE("Al",IF(H161=0,"",CONCATENATE("O",IF(H161&gt;1,VALUE(H161),""))),CONCATENATE(IF((4-H161)&gt;0,"(OH)",""),IF((4-H161)&gt;1,VALUE(4-H161),""))),"]")</f>
        <v>[Al(OH)4]</v>
      </c>
      <c r="U161" s="5" t="str">
        <f aca="false">IF(B161&gt;0,IF(M161="","",CONCATENATE("[",IF(M161="","",CONCATENATE("Al",IF(D161&gt;1,VALUE(D161),""),IF(E161=0,"",CONCATENATE(" O",IF(E161&gt;1,VALUE(E161),""))),IF(F161=0,"",CONCATENATE("(OH)",IF(F161&gt;1,VALUE(F161),""))),IF(G161=0,"",CONCATENATE("(OH2)",IF(G161&gt;1,VALUE(G161),""))))),"]",IF(M161="","",IF(J161&gt;1,(CONCATENATE(VALUE(J161),"+")),"+")))),"")</f>
        <v/>
      </c>
    </row>
    <row r="162" s="4" customFormat="true" ht="14.05" hidden="false" customHeight="false" outlineLevel="0" collapsed="false">
      <c r="A162" s="5" t="n">
        <v>6</v>
      </c>
      <c r="B162" s="5" t="n">
        <v>0</v>
      </c>
      <c r="C162" s="5" t="n">
        <v>0</v>
      </c>
      <c r="D162" s="5" t="n">
        <v>6</v>
      </c>
      <c r="E162" s="5" t="n">
        <v>2</v>
      </c>
      <c r="F162" s="5" t="n">
        <v>6</v>
      </c>
      <c r="G162" s="5" t="n">
        <v>18</v>
      </c>
      <c r="H162" s="5" t="n">
        <v>0</v>
      </c>
      <c r="I162" s="5" t="n">
        <v>620</v>
      </c>
      <c r="J162" s="5" t="n">
        <v>8</v>
      </c>
      <c r="K162" s="6" t="n">
        <v>77.5</v>
      </c>
      <c r="L162" s="7" t="n">
        <v>77.5</v>
      </c>
      <c r="M162" s="5" t="str">
        <f aca="false">IF(K162="no cation","",IF(L162="","non-candidate",""))</f>
        <v/>
      </c>
      <c r="N162" s="5" t="str">
        <f aca="false">IF(M162="","",IF(B162&gt;0,U162,CONCATENATE("[",IF(M162="","",CONCATENATE("Al",IF(C162+(D162*(1+(C162*3)))&gt;1,VALUE(C162+(D162*(1+(C162*3)))),""),CONCATENATE(IF((E162*(1+(C162*3)))+(C162*H162)&gt;0," O",""),IF((E162*(1+(C162*3)))+(C162*H162)&gt;1,VALUE((E162*(1+(C162*3)))+(C162*H162)),"")),IF(F162=0,"",CONCATENATE("(OH)",IF((F162*(1+(C162*3)))+(C162*(4-H162))&gt;1,VALUE((F162*(1+(C162*3)))+(C162*(4-H162))),""))),IF(G162=0,"",CONCATENATE("(OH2)",IF(G162&gt;1,VALUE(G162),""))))),"]",IF(M162="","",IF(J162&gt;1,(CONCATENATE(VALUE(J162),"+")),"+")))))</f>
        <v/>
      </c>
      <c r="O162" s="5" t="str">
        <f aca="false">IF(B162&gt;0,"",IF(C162=0,CONCATENATE("[",CONCATENATE("Al",IF(D162&gt;1,VALUE(D162),""),IF(E162=0,"",CONCATENATE(" O",IF(E162&gt;1,VALUE(E162),""))),IF(F162=0,"",CONCATENATE("(OH)",IF(F162&gt;1,VALUE(F162),""))),IF(G162=0,"",CONCATENATE("(OH2)",IF(G162&gt;1,VALUE(G162),"")))),"]",IF(J162&gt;1,(CONCATENATE(VALUE(J162),"+")),"+")),CONCATENATE("[",S162,IF(P162&gt;1,VALUE(P162),""),IF((D162*3)&gt;((E162*2)+F162),"+","")," ]",VALUE(4)," ",T162,IF(H162&gt;0,VALUE(H162+1),""),"-"," ")))</f>
        <v>[Al6 O2(OH)6(OH2)18]8+</v>
      </c>
      <c r="P162" s="5" t="str">
        <f aca="false">IF(C162&lt;1,"",(IF((3*D162)-(2*E162)-F162&gt;0, (3*D162)-(2*E162)-F162, 0)))</f>
        <v/>
      </c>
      <c r="Q162" s="5" t="str">
        <f aca="false">IF(C162&lt;1,"",(27*D162)+(16*(E162+F162+G162))+(F162+(G162*2)))</f>
        <v/>
      </c>
      <c r="R162" s="5" t="str">
        <f aca="false">IF(C162&lt;1,"",27+(16*(H162+(4-H162)))+(4-H162))</f>
        <v/>
      </c>
      <c r="S162" s="5" t="str">
        <f aca="false">CONCATENATE("[",CONCATENATE("Al",IF(D162&gt;1,VALUE(D162),""),IF(E162=0,"",CONCATENATE(" O",IF(E162&gt;1,VALUE(E162),""))),IF(F162=0,"",CONCATENATE("(OH)",IF(F162&gt;1,VALUE(F162),""))),IF(G162=0,"",CONCATENATE("(OH2)",IF(G162&gt;1,VALUE(G162),"")))),"]")</f>
        <v>[Al6 O2(OH)6(OH2)18]</v>
      </c>
      <c r="T162" s="5" t="str">
        <f aca="false">CONCATENATE("[",CONCATENATE("Al",IF(H162=0,"",CONCATENATE("O",IF(H162&gt;1,VALUE(H162),""))),CONCATENATE(IF((4-H162)&gt;0,"(OH)",""),IF((4-H162)&gt;1,VALUE(4-H162),""))),"]")</f>
        <v>[Al(OH)4]</v>
      </c>
      <c r="U162" s="5" t="str">
        <f aca="false">IF(B162&gt;0,IF(M162="","",CONCATENATE("[",IF(M162="","",CONCATENATE("Al",IF(D162&gt;1,VALUE(D162),""),IF(E162=0,"",CONCATENATE(" O",IF(E162&gt;1,VALUE(E162),""))),IF(F162=0,"",CONCATENATE("(OH)",IF(F162&gt;1,VALUE(F162),""))),IF(G162=0,"",CONCATENATE("(OH2)",IF(G162&gt;1,VALUE(G162),""))))),"]",IF(M162="","",IF(J162&gt;1,(CONCATENATE(VALUE(J162),"+")),"+")))),"")</f>
        <v/>
      </c>
    </row>
    <row r="163" s="4" customFormat="true" ht="14.05" hidden="false" customHeight="false" outlineLevel="0" collapsed="false">
      <c r="A163" s="5" t="n">
        <v>6</v>
      </c>
      <c r="B163" s="5" t="n">
        <v>0</v>
      </c>
      <c r="C163" s="5" t="n">
        <v>0</v>
      </c>
      <c r="D163" s="5" t="n">
        <v>6</v>
      </c>
      <c r="E163" s="5" t="n">
        <v>4</v>
      </c>
      <c r="F163" s="5" t="n">
        <v>2</v>
      </c>
      <c r="G163" s="5" t="n">
        <v>20</v>
      </c>
      <c r="H163" s="5" t="n">
        <v>0</v>
      </c>
      <c r="I163" s="5" t="n">
        <v>620</v>
      </c>
      <c r="J163" s="5" t="n">
        <v>8</v>
      </c>
      <c r="K163" s="6" t="n">
        <v>77.5</v>
      </c>
      <c r="L163" s="7" t="n">
        <v>77.5</v>
      </c>
      <c r="M163" s="5" t="str">
        <f aca="false">IF(K163="no cation","",IF(L163="","non-candidate",""))</f>
        <v/>
      </c>
      <c r="N163" s="5" t="str">
        <f aca="false">IF(M163="","",IF(B163&gt;0,U163,CONCATENATE("[",IF(M163="","",CONCATENATE("Al",IF(C163+(D163*(1+(C163*3)))&gt;1,VALUE(C163+(D163*(1+(C163*3)))),""),CONCATENATE(IF((E163*(1+(C163*3)))+(C163*H163)&gt;0," O",""),IF((E163*(1+(C163*3)))+(C163*H163)&gt;1,VALUE((E163*(1+(C163*3)))+(C163*H163)),"")),IF(F163=0,"",CONCATENATE("(OH)",IF((F163*(1+(C163*3)))+(C163*(4-H163))&gt;1,VALUE((F163*(1+(C163*3)))+(C163*(4-H163))),""))),IF(G163=0,"",CONCATENATE("(OH2)",IF(G163&gt;1,VALUE(G163),""))))),"]",IF(M163="","",IF(J163&gt;1,(CONCATENATE(VALUE(J163),"+")),"+")))))</f>
        <v/>
      </c>
      <c r="O163" s="5" t="str">
        <f aca="false">IF(B163&gt;0,"",IF(C163=0,CONCATENATE("[",CONCATENATE("Al",IF(D163&gt;1,VALUE(D163),""),IF(E163=0,"",CONCATENATE(" O",IF(E163&gt;1,VALUE(E163),""))),IF(F163=0,"",CONCATENATE("(OH)",IF(F163&gt;1,VALUE(F163),""))),IF(G163=0,"",CONCATENATE("(OH2)",IF(G163&gt;1,VALUE(G163),"")))),"]",IF(J163&gt;1,(CONCATENATE(VALUE(J163),"+")),"+")),CONCATENATE("[",S163,IF(P163&gt;1,VALUE(P163),""),IF((D163*3)&gt;((E163*2)+F163),"+","")," ]",VALUE(4)," ",T163,IF(H163&gt;0,VALUE(H163+1),""),"-"," ")))</f>
        <v>[Al6 O4(OH)2(OH2)20]8+</v>
      </c>
      <c r="P163" s="5" t="str">
        <f aca="false">IF(C163&lt;1,"",(IF((3*D163)-(2*E163)-F163&gt;0, (3*D163)-(2*E163)-F163, 0)))</f>
        <v/>
      </c>
      <c r="Q163" s="5" t="str">
        <f aca="false">IF(C163&lt;1,"",(27*D163)+(16*(E163+F163+G163))+(F163+(G163*2)))</f>
        <v/>
      </c>
      <c r="R163" s="5" t="str">
        <f aca="false">IF(C163&lt;1,"",27+(16*(H163+(4-H163)))+(4-H163))</f>
        <v/>
      </c>
      <c r="S163" s="5" t="str">
        <f aca="false">CONCATENATE("[",CONCATENATE("Al",IF(D163&gt;1,VALUE(D163),""),IF(E163=0,"",CONCATENATE(" O",IF(E163&gt;1,VALUE(E163),""))),IF(F163=0,"",CONCATENATE("(OH)",IF(F163&gt;1,VALUE(F163),""))),IF(G163=0,"",CONCATENATE("(OH2)",IF(G163&gt;1,VALUE(G163),"")))),"]")</f>
        <v>[Al6 O4(OH)2(OH2)20]</v>
      </c>
      <c r="T163" s="5" t="str">
        <f aca="false">CONCATENATE("[",CONCATENATE("Al",IF(H163=0,"",CONCATENATE("O",IF(H163&gt;1,VALUE(H163),""))),CONCATENATE(IF((4-H163)&gt;0,"(OH)",""),IF((4-H163)&gt;1,VALUE(4-H163),""))),"]")</f>
        <v>[Al(OH)4]</v>
      </c>
      <c r="U163" s="5" t="str">
        <f aca="false">IF(B163&gt;0,IF(M163="","",CONCATENATE("[",IF(M163="","",CONCATENATE("Al",IF(D163&gt;1,VALUE(D163),""),IF(E163=0,"",CONCATENATE(" O",IF(E163&gt;1,VALUE(E163),""))),IF(F163=0,"",CONCATENATE("(OH)",IF(F163&gt;1,VALUE(F163),""))),IF(G163=0,"",CONCATENATE("(OH2)",IF(G163&gt;1,VALUE(G163),""))))),"]",IF(M163="","",IF(J163&gt;1,(CONCATENATE(VALUE(J163),"+")),"+")))),"")</f>
        <v/>
      </c>
    </row>
    <row r="164" s="4" customFormat="true" ht="14.05" hidden="false" customHeight="false" outlineLevel="0" collapsed="false">
      <c r="A164" s="3" t="n">
        <v>4</v>
      </c>
      <c r="B164" s="5" t="n">
        <v>0</v>
      </c>
      <c r="C164" s="5" t="n">
        <v>0</v>
      </c>
      <c r="D164" s="3" t="n">
        <v>2</v>
      </c>
      <c r="E164" s="3" t="n">
        <v>0</v>
      </c>
      <c r="F164" s="5" t="n">
        <v>4</v>
      </c>
      <c r="G164" s="5" t="n">
        <v>2</v>
      </c>
      <c r="H164" s="5" t="n">
        <v>0</v>
      </c>
      <c r="I164" s="5" t="n">
        <v>158</v>
      </c>
      <c r="J164" s="5" t="n">
        <v>2</v>
      </c>
      <c r="K164" s="6" t="n">
        <v>79</v>
      </c>
      <c r="L164" s="7" t="n">
        <v>79</v>
      </c>
      <c r="M164" s="5" t="str">
        <f aca="false">IF(K164="no cation","",IF(L164="","non-candidate",""))</f>
        <v/>
      </c>
      <c r="N164" s="5" t="str">
        <f aca="false">IF(M164="","",IF(B164&gt;0,U164,CONCATENATE("[",IF(M164="","",CONCATENATE("Al",IF(C164+(D164*(1+(C164*3)))&gt;1,VALUE(C164+(D164*(1+(C164*3)))),""),CONCATENATE(IF((E164*(1+(C164*3)))+(C164*H164)&gt;0," O",""),IF((E164*(1+(C164*3)))+(C164*H164)&gt;1,VALUE((E164*(1+(C164*3)))+(C164*H164)),"")),IF(F164=0,"",CONCATENATE("(OH)",IF((F164*(1+(C164*3)))+(C164*(4-H164))&gt;1,VALUE((F164*(1+(C164*3)))+(C164*(4-H164))),""))),IF(G164=0,"",CONCATENATE("(OH2)",IF(G164&gt;1,VALUE(G164),""))))),"]",IF(M164="","",IF(J164&gt;1,(CONCATENATE(VALUE(J164),"+")),"+")))))</f>
        <v/>
      </c>
      <c r="O164" s="5" t="str">
        <f aca="false">IF(B164&gt;0,"",IF(C164=0,CONCATENATE("[",CONCATENATE("Al",IF(D164&gt;1,VALUE(D164),""),IF(E164=0,"",CONCATENATE(" O",IF(E164&gt;1,VALUE(E164),""))),IF(F164=0,"",CONCATENATE("(OH)",IF(F164&gt;1,VALUE(F164),""))),IF(G164=0,"",CONCATENATE("(OH2)",IF(G164&gt;1,VALUE(G164),"")))),"]",IF(J164&gt;1,(CONCATENATE(VALUE(J164),"+")),"+")),CONCATENATE("[",S164,IF(P164&gt;1,VALUE(P164),""),IF((D164*3)&gt;((E164*2)+F164),"+","")," ]",VALUE(4)," ",T164,IF(H164&gt;0,VALUE(H164+1),""),"-"," ")))</f>
        <v>[Al2(OH)4(OH2)2]2+</v>
      </c>
      <c r="P164" s="5" t="str">
        <f aca="false">IF(C164&lt;1,"",(IF((3*D164)-(2*E164)-F164&gt;0, (3*D164)-(2*E164)-F164, 0)))</f>
        <v/>
      </c>
      <c r="Q164" s="5" t="str">
        <f aca="false">IF(C164&lt;1,"",(27*D164)+(16*(E164+F164+G164))+(F164+(G164*2)))</f>
        <v/>
      </c>
      <c r="R164" s="5" t="str">
        <f aca="false">IF(C164&lt;1,"",27+(16*(H164+(4-H164)))+(4-H164))</f>
        <v/>
      </c>
      <c r="S164" s="5" t="str">
        <f aca="false">CONCATENATE("[",CONCATENATE("Al",IF(D164&gt;1,VALUE(D164),""),IF(E164=0,"",CONCATENATE(" O",IF(E164&gt;1,VALUE(E164),""))),IF(F164=0,"",CONCATENATE("(OH)",IF(F164&gt;1,VALUE(F164),""))),IF(G164=0,"",CONCATENATE("(OH2)",IF(G164&gt;1,VALUE(G164),"")))),"]")</f>
        <v>[Al2(OH)4(OH2)2]</v>
      </c>
      <c r="T164" s="5" t="str">
        <f aca="false">CONCATENATE("[",CONCATENATE("Al",IF(H164=0,"",CONCATENATE("O",IF(H164&gt;1,VALUE(H164),""))),CONCATENATE(IF((4-H164)&gt;0,"(OH)",""),IF((4-H164)&gt;1,VALUE(4-H164),""))),"]")</f>
        <v>[Al(OH)4]</v>
      </c>
      <c r="U164" s="5" t="str">
        <f aca="false">IF(B164&gt;0,IF(M164="","",CONCATENATE("[",IF(M164="","",CONCATENATE("Al",IF(D164&gt;1,VALUE(D164),""),IF(E164=0,"",CONCATENATE(" O",IF(E164&gt;1,VALUE(E164),""))),IF(F164=0,"",CONCATENATE("(OH)",IF(F164&gt;1,VALUE(F164),""))),IF(G164=0,"",CONCATENATE("(OH2)",IF(G164&gt;1,VALUE(G164),""))))),"]",IF(M164="","",IF(J164&gt;1,(CONCATENATE(VALUE(J164),"+")),"+")))),"")</f>
        <v/>
      </c>
    </row>
    <row r="165" s="4" customFormat="true" ht="14.05" hidden="false" customHeight="false" outlineLevel="0" collapsed="false">
      <c r="A165" s="5" t="n">
        <v>4</v>
      </c>
      <c r="B165" s="5" t="n">
        <v>0</v>
      </c>
      <c r="C165" s="5" t="n">
        <v>0</v>
      </c>
      <c r="D165" s="5" t="n">
        <v>2</v>
      </c>
      <c r="E165" s="5" t="n">
        <v>2</v>
      </c>
      <c r="F165" s="5" t="n">
        <v>0</v>
      </c>
      <c r="G165" s="5" t="n">
        <v>4</v>
      </c>
      <c r="H165" s="5" t="n">
        <v>0</v>
      </c>
      <c r="I165" s="5" t="n">
        <v>158</v>
      </c>
      <c r="J165" s="5" t="n">
        <v>2</v>
      </c>
      <c r="K165" s="6" t="n">
        <v>79</v>
      </c>
      <c r="L165" s="7" t="n">
        <v>79</v>
      </c>
      <c r="M165" s="5" t="str">
        <f aca="false">IF(K165="no cation","",IF(L165="","non-candidate",""))</f>
        <v/>
      </c>
      <c r="N165" s="5" t="str">
        <f aca="false">IF(M165="","",IF(B165&gt;0,U165,CONCATENATE("[",IF(M165="","",CONCATENATE("Al",IF(C165+(D165*(1+(C165*3)))&gt;1,VALUE(C165+(D165*(1+(C165*3)))),""),CONCATENATE(IF((E165*(1+(C165*3)))+(C165*H165)&gt;0," O",""),IF((E165*(1+(C165*3)))+(C165*H165)&gt;1,VALUE((E165*(1+(C165*3)))+(C165*H165)),"")),IF(F165=0,"",CONCATENATE("(OH)",IF((F165*(1+(C165*3)))+(C165*(4-H165))&gt;1,VALUE((F165*(1+(C165*3)))+(C165*(4-H165))),""))),IF(G165=0,"",CONCATENATE("(OH2)",IF(G165&gt;1,VALUE(G165),""))))),"]",IF(M165="","",IF(J165&gt;1,(CONCATENATE(VALUE(J165),"+")),"+")))))</f>
        <v/>
      </c>
      <c r="O165" s="5" t="str">
        <f aca="false">IF(B165&gt;0,"",IF(C165=0,CONCATENATE("[",CONCATENATE("Al",IF(D165&gt;1,VALUE(D165),""),IF(E165=0,"",CONCATENATE(" O",IF(E165&gt;1,VALUE(E165),""))),IF(F165=0,"",CONCATENATE("(OH)",IF(F165&gt;1,VALUE(F165),""))),IF(G165=0,"",CONCATENATE("(OH2)",IF(G165&gt;1,VALUE(G165),"")))),"]",IF(J165&gt;1,(CONCATENATE(VALUE(J165),"+")),"+")),CONCATENATE("[",S165,IF(P165&gt;1,VALUE(P165),""),IF((D165*3)&gt;((E165*2)+F165),"+","")," ]",VALUE(4)," ",T165,IF(H165&gt;0,VALUE(H165+1),""),"-"," ")))</f>
        <v>[Al2 O2(OH2)4]2+</v>
      </c>
      <c r="P165" s="5" t="str">
        <f aca="false">IF(C165&lt;1,"",(IF((3*D165)-(2*E165)-F165&gt;0, (3*D165)-(2*E165)-F165, 0)))</f>
        <v/>
      </c>
      <c r="Q165" s="5" t="str">
        <f aca="false">IF(C165&lt;1,"",(27*D165)+(16*(E165+F165+G165))+(F165+(G165*2)))</f>
        <v/>
      </c>
      <c r="R165" s="5" t="str">
        <f aca="false">IF(C165&lt;1,"",27+(16*(H165+(4-H165)))+(4-H165))</f>
        <v/>
      </c>
      <c r="S165" s="5" t="str">
        <f aca="false">CONCATENATE("[",CONCATENATE("Al",IF(D165&gt;1,VALUE(D165),""),IF(E165=0,"",CONCATENATE(" O",IF(E165&gt;1,VALUE(E165),""))),IF(F165=0,"",CONCATENATE("(OH)",IF(F165&gt;1,VALUE(F165),""))),IF(G165=0,"",CONCATENATE("(OH2)",IF(G165&gt;1,VALUE(G165),"")))),"]")</f>
        <v>[Al2 O2(OH2)4]</v>
      </c>
      <c r="T165" s="5" t="str">
        <f aca="false">CONCATENATE("[",CONCATENATE("Al",IF(H165=0,"",CONCATENATE("O",IF(H165&gt;1,VALUE(H165),""))),CONCATENATE(IF((4-H165)&gt;0,"(OH)",""),IF((4-H165)&gt;1,VALUE(4-H165),""))),"]")</f>
        <v>[Al(OH)4]</v>
      </c>
      <c r="U165" s="5" t="str">
        <f aca="false">IF(B165&gt;0,IF(M165="","",CONCATENATE("[",IF(M165="","",CONCATENATE("Al",IF(D165&gt;1,VALUE(D165),""),IF(E165=0,"",CONCATENATE(" O",IF(E165&gt;1,VALUE(E165),""))),IF(F165=0,"",CONCATENATE("(OH)",IF(F165&gt;1,VALUE(F165),""))),IF(G165=0,"",CONCATENATE("(OH2)",IF(G165&gt;1,VALUE(G165),""))))),"]",IF(M165="","",IF(J165&gt;1,(CONCATENATE(VALUE(J165),"+")),"+")))),"")</f>
        <v/>
      </c>
    </row>
    <row r="166" s="4" customFormat="true" ht="14.05" hidden="false" customHeight="false" outlineLevel="0" collapsed="false">
      <c r="A166" s="5" t="n">
        <v>4</v>
      </c>
      <c r="B166" s="5" t="n">
        <v>0</v>
      </c>
      <c r="C166" s="5" t="n">
        <v>0</v>
      </c>
      <c r="D166" s="5" t="n">
        <v>6</v>
      </c>
      <c r="E166" s="5" t="n">
        <v>0</v>
      </c>
      <c r="F166" s="5" t="n">
        <v>13</v>
      </c>
      <c r="G166" s="5" t="n">
        <v>1</v>
      </c>
      <c r="H166" s="5" t="n">
        <v>0</v>
      </c>
      <c r="I166" s="5" t="n">
        <v>401</v>
      </c>
      <c r="J166" s="5" t="n">
        <v>5</v>
      </c>
      <c r="K166" s="6" t="n">
        <v>80.2</v>
      </c>
      <c r="L166" s="7" t="n">
        <v>80.2</v>
      </c>
      <c r="M166" s="5" t="str">
        <f aca="false">IF(K166="no cation","",IF(L166="","non-candidate",""))</f>
        <v/>
      </c>
      <c r="N166" s="5" t="str">
        <f aca="false">IF(M166="","",IF(B166&gt;0,U166,CONCATENATE("[",IF(M166="","",CONCATENATE("Al",IF(C166+(D166*(1+(C166*3)))&gt;1,VALUE(C166+(D166*(1+(C166*3)))),""),CONCATENATE(IF((E166*(1+(C166*3)))+(C166*H166)&gt;0," O",""),IF((E166*(1+(C166*3)))+(C166*H166)&gt;1,VALUE((E166*(1+(C166*3)))+(C166*H166)),"")),IF(F166=0,"",CONCATENATE("(OH)",IF((F166*(1+(C166*3)))+(C166*(4-H166))&gt;1,VALUE((F166*(1+(C166*3)))+(C166*(4-H166))),""))),IF(G166=0,"",CONCATENATE("(OH2)",IF(G166&gt;1,VALUE(G166),""))))),"]",IF(M166="","",IF(J166&gt;1,(CONCATENATE(VALUE(J166),"+")),"+")))))</f>
        <v/>
      </c>
      <c r="O166" s="5" t="str">
        <f aca="false">IF(B166&gt;0,"",IF(C166=0,CONCATENATE("[",CONCATENATE("Al",IF(D166&gt;1,VALUE(D166),""),IF(E166=0,"",CONCATENATE(" O",IF(E166&gt;1,VALUE(E166),""))),IF(F166=0,"",CONCATENATE("(OH)",IF(F166&gt;1,VALUE(F166),""))),IF(G166=0,"",CONCATENATE("(OH2)",IF(G166&gt;1,VALUE(G166),"")))),"]",IF(J166&gt;1,(CONCATENATE(VALUE(J166),"+")),"+")),CONCATENATE("[",S166,IF(P166&gt;1,VALUE(P166),""),IF((D166*3)&gt;((E166*2)+F166),"+","")," ]",VALUE(4)," ",T166,IF(H166&gt;0,VALUE(H166+1),""),"-"," ")))</f>
        <v>[Al6(OH)13(OH2)]5+</v>
      </c>
      <c r="P166" s="5" t="str">
        <f aca="false">IF(C166&lt;1,"",(IF((3*D166)-(2*E166)-F166&gt;0, (3*D166)-(2*E166)-F166, 0)))</f>
        <v/>
      </c>
      <c r="Q166" s="5" t="str">
        <f aca="false">IF(C166&lt;1,"",(27*D166)+(16*(E166+F166+G166))+(F166+(G166*2)))</f>
        <v/>
      </c>
      <c r="R166" s="5" t="str">
        <f aca="false">IF(C166&lt;1,"",27+(16*(H166+(4-H166)))+(4-H166))</f>
        <v/>
      </c>
      <c r="S166" s="5" t="str">
        <f aca="false">CONCATENATE("[",CONCATENATE("Al",IF(D166&gt;1,VALUE(D166),""),IF(E166=0,"",CONCATENATE(" O",IF(E166&gt;1,VALUE(E166),""))),IF(F166=0,"",CONCATENATE("(OH)",IF(F166&gt;1,VALUE(F166),""))),IF(G166=0,"",CONCATENATE("(OH2)",IF(G166&gt;1,VALUE(G166),"")))),"]")</f>
        <v>[Al6(OH)13(OH2)]</v>
      </c>
      <c r="T166" s="5" t="str">
        <f aca="false">CONCATENATE("[",CONCATENATE("Al",IF(H166=0,"",CONCATENATE("O",IF(H166&gt;1,VALUE(H166),""))),CONCATENATE(IF((4-H166)&gt;0,"(OH)",""),IF((4-H166)&gt;1,VALUE(4-H166),""))),"]")</f>
        <v>[Al(OH)4]</v>
      </c>
      <c r="U166" s="5" t="str">
        <f aca="false">IF(B166&gt;0,IF(M166="","",CONCATENATE("[",IF(M166="","",CONCATENATE("Al",IF(D166&gt;1,VALUE(D166),""),IF(E166=0,"",CONCATENATE(" O",IF(E166&gt;1,VALUE(E166),""))),IF(F166=0,"",CONCATENATE("(OH)",IF(F166&gt;1,VALUE(F166),""))),IF(G166=0,"",CONCATENATE("(OH2)",IF(G166&gt;1,VALUE(G166),""))))),"]",IF(M166="","",IF(J166&gt;1,(CONCATENATE(VALUE(J166),"+")),"+")))),"")</f>
        <v/>
      </c>
    </row>
    <row r="167" s="4" customFormat="true" ht="14.05" hidden="false" customHeight="false" outlineLevel="0" collapsed="false">
      <c r="A167" s="5" t="n">
        <v>4</v>
      </c>
      <c r="B167" s="5" t="n">
        <v>0</v>
      </c>
      <c r="C167" s="5" t="n">
        <v>0</v>
      </c>
      <c r="D167" s="5" t="n">
        <v>6</v>
      </c>
      <c r="E167" s="5" t="n">
        <v>2</v>
      </c>
      <c r="F167" s="5" t="n">
        <v>9</v>
      </c>
      <c r="G167" s="5" t="n">
        <v>3</v>
      </c>
      <c r="H167" s="5" t="n">
        <v>0</v>
      </c>
      <c r="I167" s="5" t="n">
        <v>401</v>
      </c>
      <c r="J167" s="5" t="n">
        <v>5</v>
      </c>
      <c r="K167" s="6" t="n">
        <v>80.2</v>
      </c>
      <c r="L167" s="7" t="n">
        <v>80.2</v>
      </c>
      <c r="M167" s="5" t="str">
        <f aca="false">IF(K167="no cation","",IF(L167="","non-candidate",""))</f>
        <v/>
      </c>
      <c r="N167" s="5" t="str">
        <f aca="false">IF(M167="","",IF(B167&gt;0,U167,CONCATENATE("[",IF(M167="","",CONCATENATE("Al",IF(C167+(D167*(1+(C167*3)))&gt;1,VALUE(C167+(D167*(1+(C167*3)))),""),CONCATENATE(IF((E167*(1+(C167*3)))+(C167*H167)&gt;0," O",""),IF((E167*(1+(C167*3)))+(C167*H167)&gt;1,VALUE((E167*(1+(C167*3)))+(C167*H167)),"")),IF(F167=0,"",CONCATENATE("(OH)",IF((F167*(1+(C167*3)))+(C167*(4-H167))&gt;1,VALUE((F167*(1+(C167*3)))+(C167*(4-H167))),""))),IF(G167=0,"",CONCATENATE("(OH2)",IF(G167&gt;1,VALUE(G167),""))))),"]",IF(M167="","",IF(J167&gt;1,(CONCATENATE(VALUE(J167),"+")),"+")))))</f>
        <v/>
      </c>
      <c r="O167" s="5" t="str">
        <f aca="false">IF(B167&gt;0,"",IF(C167=0,CONCATENATE("[",CONCATENATE("Al",IF(D167&gt;1,VALUE(D167),""),IF(E167=0,"",CONCATENATE(" O",IF(E167&gt;1,VALUE(E167),""))),IF(F167=0,"",CONCATENATE("(OH)",IF(F167&gt;1,VALUE(F167),""))),IF(G167=0,"",CONCATENATE("(OH2)",IF(G167&gt;1,VALUE(G167),"")))),"]",IF(J167&gt;1,(CONCATENATE(VALUE(J167),"+")),"+")),CONCATENATE("[",S167,IF(P167&gt;1,VALUE(P167),""),IF((D167*3)&gt;((E167*2)+F167),"+","")," ]",VALUE(4)," ",T167,IF(H167&gt;0,VALUE(H167+1),""),"-"," ")))</f>
        <v>[Al6 O2(OH)9(OH2)3]5+</v>
      </c>
      <c r="P167" s="5" t="str">
        <f aca="false">IF(C167&lt;1,"",(IF((3*D167)-(2*E167)-F167&gt;0, (3*D167)-(2*E167)-F167, 0)))</f>
        <v/>
      </c>
      <c r="Q167" s="5" t="str">
        <f aca="false">IF(C167&lt;1,"",(27*D167)+(16*(E167+F167+G167))+(F167+(G167*2)))</f>
        <v/>
      </c>
      <c r="R167" s="5" t="str">
        <f aca="false">IF(C167&lt;1,"",27+(16*(H167+(4-H167)))+(4-H167))</f>
        <v/>
      </c>
      <c r="S167" s="5" t="str">
        <f aca="false">CONCATENATE("[",CONCATENATE("Al",IF(D167&gt;1,VALUE(D167),""),IF(E167=0,"",CONCATENATE(" O",IF(E167&gt;1,VALUE(E167),""))),IF(F167=0,"",CONCATENATE("(OH)",IF(F167&gt;1,VALUE(F167),""))),IF(G167=0,"",CONCATENATE("(OH2)",IF(G167&gt;1,VALUE(G167),"")))),"]")</f>
        <v>[Al6 O2(OH)9(OH2)3]</v>
      </c>
      <c r="T167" s="5" t="str">
        <f aca="false">CONCATENATE("[",CONCATENATE("Al",IF(H167=0,"",CONCATENATE("O",IF(H167&gt;1,VALUE(H167),""))),CONCATENATE(IF((4-H167)&gt;0,"(OH)",""),IF((4-H167)&gt;1,VALUE(4-H167),""))),"]")</f>
        <v>[Al(OH)4]</v>
      </c>
      <c r="U167" s="5" t="str">
        <f aca="false">IF(B167&gt;0,IF(M167="","",CONCATENATE("[",IF(M167="","",CONCATENATE("Al",IF(D167&gt;1,VALUE(D167),""),IF(E167=0,"",CONCATENATE(" O",IF(E167&gt;1,VALUE(E167),""))),IF(F167=0,"",CONCATENATE("(OH)",IF(F167&gt;1,VALUE(F167),""))),IF(G167=0,"",CONCATENATE("(OH2)",IF(G167&gt;1,VALUE(G167),""))))),"]",IF(M167="","",IF(J167&gt;1,(CONCATENATE(VALUE(J167),"+")),"+")))),"")</f>
        <v/>
      </c>
    </row>
    <row r="168" s="4" customFormat="true" ht="14.05" hidden="false" customHeight="false" outlineLevel="0" collapsed="false">
      <c r="A168" s="3" t="n">
        <v>4</v>
      </c>
      <c r="B168" s="5" t="n">
        <v>0</v>
      </c>
      <c r="C168" s="5" t="n">
        <v>0</v>
      </c>
      <c r="D168" s="3" t="n">
        <v>6</v>
      </c>
      <c r="E168" s="3" t="n">
        <v>4</v>
      </c>
      <c r="F168" s="5" t="n">
        <v>5</v>
      </c>
      <c r="G168" s="5" t="n">
        <v>5</v>
      </c>
      <c r="H168" s="5" t="n">
        <v>0</v>
      </c>
      <c r="I168" s="5" t="n">
        <v>401</v>
      </c>
      <c r="J168" s="5" t="n">
        <v>5</v>
      </c>
      <c r="K168" s="6" t="n">
        <v>80.2</v>
      </c>
      <c r="L168" s="7" t="n">
        <v>80.2</v>
      </c>
      <c r="M168" s="5" t="str">
        <f aca="false">IF(K168="no cation","",IF(L168="","non-candidate",""))</f>
        <v/>
      </c>
      <c r="N168" s="5" t="str">
        <f aca="false">IF(M168="","",IF(B168&gt;0,U168,CONCATENATE("[",IF(M168="","",CONCATENATE("Al",IF(C168+(D168*(1+(C168*3)))&gt;1,VALUE(C168+(D168*(1+(C168*3)))),""),CONCATENATE(IF((E168*(1+(C168*3)))+(C168*H168)&gt;0," O",""),IF((E168*(1+(C168*3)))+(C168*H168)&gt;1,VALUE((E168*(1+(C168*3)))+(C168*H168)),"")),IF(F168=0,"",CONCATENATE("(OH)",IF((F168*(1+(C168*3)))+(C168*(4-H168))&gt;1,VALUE((F168*(1+(C168*3)))+(C168*(4-H168))),""))),IF(G168=0,"",CONCATENATE("(OH2)",IF(G168&gt;1,VALUE(G168),""))))),"]",IF(M168="","",IF(J168&gt;1,(CONCATENATE(VALUE(J168),"+")),"+")))))</f>
        <v/>
      </c>
      <c r="O168" s="5" t="str">
        <f aca="false">IF(B168&gt;0,"",IF(C168=0,CONCATENATE("[",CONCATENATE("Al",IF(D168&gt;1,VALUE(D168),""),IF(E168=0,"",CONCATENATE(" O",IF(E168&gt;1,VALUE(E168),""))),IF(F168=0,"",CONCATENATE("(OH)",IF(F168&gt;1,VALUE(F168),""))),IF(G168=0,"",CONCATENATE("(OH2)",IF(G168&gt;1,VALUE(G168),"")))),"]",IF(J168&gt;1,(CONCATENATE(VALUE(J168),"+")),"+")),CONCATENATE("[",S168,IF(P168&gt;1,VALUE(P168),""),IF((D168*3)&gt;((E168*2)+F168),"+","")," ]",VALUE(4)," ",T168,IF(H168&gt;0,VALUE(H168+1),""),"-"," ")))</f>
        <v>[Al6 O4(OH)5(OH2)5]5+</v>
      </c>
      <c r="P168" s="5" t="str">
        <f aca="false">IF(C168&lt;1,"",(IF((3*D168)-(2*E168)-F168&gt;0, (3*D168)-(2*E168)-F168, 0)))</f>
        <v/>
      </c>
      <c r="Q168" s="5" t="str">
        <f aca="false">IF(C168&lt;1,"",(27*D168)+(16*(E168+F168+G168))+(F168+(G168*2)))</f>
        <v/>
      </c>
      <c r="R168" s="5" t="str">
        <f aca="false">IF(C168&lt;1,"",27+(16*(H168+(4-H168)))+(4-H168))</f>
        <v/>
      </c>
      <c r="S168" s="5" t="str">
        <f aca="false">CONCATENATE("[",CONCATENATE("Al",IF(D168&gt;1,VALUE(D168),""),IF(E168=0,"",CONCATENATE(" O",IF(E168&gt;1,VALUE(E168),""))),IF(F168=0,"",CONCATENATE("(OH)",IF(F168&gt;1,VALUE(F168),""))),IF(G168=0,"",CONCATENATE("(OH2)",IF(G168&gt;1,VALUE(G168),"")))),"]")</f>
        <v>[Al6 O4(OH)5(OH2)5]</v>
      </c>
      <c r="T168" s="5" t="str">
        <f aca="false">CONCATENATE("[",CONCATENATE("Al",IF(H168=0,"",CONCATENATE("O",IF(H168&gt;1,VALUE(H168),""))),CONCATENATE(IF((4-H168)&gt;0,"(OH)",""),IF((4-H168)&gt;1,VALUE(4-H168),""))),"]")</f>
        <v>[Al(OH)4]</v>
      </c>
      <c r="U168" s="5" t="str">
        <f aca="false">IF(B168&gt;0,IF(M168="","",CONCATENATE("[",IF(M168="","",CONCATENATE("Al",IF(D168&gt;1,VALUE(D168),""),IF(E168=0,"",CONCATENATE(" O",IF(E168&gt;1,VALUE(E168),""))),IF(F168=0,"",CONCATENATE("(OH)",IF(F168&gt;1,VALUE(F168),""))),IF(G168=0,"",CONCATENATE("(OH2)",IF(G168&gt;1,VALUE(G168),""))))),"]",IF(M168="","",IF(J168&gt;1,(CONCATENATE(VALUE(J168),"+")),"+")))),"")</f>
        <v/>
      </c>
    </row>
    <row r="169" s="4" customFormat="true" ht="14.05" hidden="false" customHeight="false" outlineLevel="0" collapsed="false">
      <c r="A169" s="5" t="n">
        <v>4</v>
      </c>
      <c r="B169" s="5" t="n">
        <v>0</v>
      </c>
      <c r="C169" s="5" t="n">
        <v>0</v>
      </c>
      <c r="D169" s="5" t="n">
        <v>6</v>
      </c>
      <c r="E169" s="5" t="n">
        <v>6</v>
      </c>
      <c r="F169" s="5" t="n">
        <v>1</v>
      </c>
      <c r="G169" s="5" t="n">
        <v>7</v>
      </c>
      <c r="H169" s="5" t="n">
        <v>0</v>
      </c>
      <c r="I169" s="5" t="n">
        <v>401</v>
      </c>
      <c r="J169" s="5" t="n">
        <v>5</v>
      </c>
      <c r="K169" s="6" t="n">
        <v>80.2</v>
      </c>
      <c r="L169" s="7" t="n">
        <v>80.2</v>
      </c>
      <c r="M169" s="5" t="str">
        <f aca="false">IF(K169="no cation","",IF(L169="","non-candidate",""))</f>
        <v/>
      </c>
      <c r="N169" s="5" t="str">
        <f aca="false">IF(M169="","",IF(B169&gt;0,U169,CONCATENATE("[",IF(M169="","",CONCATENATE("Al",IF(C169+(D169*(1+(C169*3)))&gt;1,VALUE(C169+(D169*(1+(C169*3)))),""),CONCATENATE(IF((E169*(1+(C169*3)))+(C169*H169)&gt;0," O",""),IF((E169*(1+(C169*3)))+(C169*H169)&gt;1,VALUE((E169*(1+(C169*3)))+(C169*H169)),"")),IF(F169=0,"",CONCATENATE("(OH)",IF((F169*(1+(C169*3)))+(C169*(4-H169))&gt;1,VALUE((F169*(1+(C169*3)))+(C169*(4-H169))),""))),IF(G169=0,"",CONCATENATE("(OH2)",IF(G169&gt;1,VALUE(G169),""))))),"]",IF(M169="","",IF(J169&gt;1,(CONCATENATE(VALUE(J169),"+")),"+")))))</f>
        <v/>
      </c>
      <c r="O169" s="5" t="str">
        <f aca="false">IF(B169&gt;0,"",IF(C169=0,CONCATENATE("[",CONCATENATE("Al",IF(D169&gt;1,VALUE(D169),""),IF(E169=0,"",CONCATENATE(" O",IF(E169&gt;1,VALUE(E169),""))),IF(F169=0,"",CONCATENATE("(OH)",IF(F169&gt;1,VALUE(F169),""))),IF(G169=0,"",CONCATENATE("(OH2)",IF(G169&gt;1,VALUE(G169),"")))),"]",IF(J169&gt;1,(CONCATENATE(VALUE(J169),"+")),"+")),CONCATENATE("[",S169,IF(P169&gt;1,VALUE(P169),""),IF((D169*3)&gt;((E169*2)+F169),"+","")," ]",VALUE(4)," ",T169,IF(H169&gt;0,VALUE(H169+1),""),"-"," ")))</f>
        <v>[Al6 O6(OH)(OH2)7]5+</v>
      </c>
      <c r="P169" s="5" t="str">
        <f aca="false">IF(C169&lt;1,"",(IF((3*D169)-(2*E169)-F169&gt;0, (3*D169)-(2*E169)-F169, 0)))</f>
        <v/>
      </c>
      <c r="Q169" s="5" t="str">
        <f aca="false">IF(C169&lt;1,"",(27*D169)+(16*(E169+F169+G169))+(F169+(G169*2)))</f>
        <v/>
      </c>
      <c r="R169" s="5" t="str">
        <f aca="false">IF(C169&lt;1,"",27+(16*(H169+(4-H169)))+(4-H169))</f>
        <v/>
      </c>
      <c r="S169" s="5" t="str">
        <f aca="false">CONCATENATE("[",CONCATENATE("Al",IF(D169&gt;1,VALUE(D169),""),IF(E169=0,"",CONCATENATE(" O",IF(E169&gt;1,VALUE(E169),""))),IF(F169=0,"",CONCATENATE("(OH)",IF(F169&gt;1,VALUE(F169),""))),IF(G169=0,"",CONCATENATE("(OH2)",IF(G169&gt;1,VALUE(G169),"")))),"]")</f>
        <v>[Al6 O6(OH)(OH2)7]</v>
      </c>
      <c r="T169" s="5" t="str">
        <f aca="false">CONCATENATE("[",CONCATENATE("Al",IF(H169=0,"",CONCATENATE("O",IF(H169&gt;1,VALUE(H169),""))),CONCATENATE(IF((4-H169)&gt;0,"(OH)",""),IF((4-H169)&gt;1,VALUE(4-H169),""))),"]")</f>
        <v>[Al(OH)4]</v>
      </c>
      <c r="U169" s="5" t="str">
        <f aca="false">IF(B169&gt;0,IF(M169="","",CONCATENATE("[",IF(M169="","",CONCATENATE("Al",IF(D169&gt;1,VALUE(D169),""),IF(E169=0,"",CONCATENATE(" O",IF(E169&gt;1,VALUE(E169),""))),IF(F169=0,"",CONCATENATE("(OH)",IF(F169&gt;1,VALUE(F169),""))),IF(G169=0,"",CONCATENATE("(OH2)",IF(G169&gt;1,VALUE(G169),""))))),"]",IF(M169="","",IF(J169&gt;1,(CONCATENATE(VALUE(J169),"+")),"+")))),"")</f>
        <v/>
      </c>
    </row>
    <row r="170" s="4" customFormat="true" ht="14.05" hidden="false" customHeight="false" outlineLevel="0" collapsed="false">
      <c r="A170" s="3" t="n">
        <v>6</v>
      </c>
      <c r="B170" s="5" t="n">
        <v>0</v>
      </c>
      <c r="C170" s="5" t="n">
        <v>0</v>
      </c>
      <c r="D170" s="3" t="n">
        <v>3</v>
      </c>
      <c r="E170" s="3" t="n">
        <v>0</v>
      </c>
      <c r="F170" s="5" t="n">
        <v>5</v>
      </c>
      <c r="G170" s="5" t="n">
        <v>9</v>
      </c>
      <c r="H170" s="5" t="n">
        <v>0</v>
      </c>
      <c r="I170" s="5" t="n">
        <v>328</v>
      </c>
      <c r="J170" s="5" t="n">
        <v>4</v>
      </c>
      <c r="K170" s="6" t="n">
        <v>82</v>
      </c>
      <c r="L170" s="7" t="n">
        <v>82</v>
      </c>
      <c r="M170" s="5" t="str">
        <f aca="false">IF(K170="no cation","",IF(L170="","non-candidate",""))</f>
        <v/>
      </c>
      <c r="N170" s="5" t="str">
        <f aca="false">IF(M170="","",IF(B170&gt;0,U170,CONCATENATE("[",IF(M170="","",CONCATENATE("Al",IF(C170+(D170*(1+(C170*3)))&gt;1,VALUE(C170+(D170*(1+(C170*3)))),""),CONCATENATE(IF((E170*(1+(C170*3)))+(C170*H170)&gt;0," O",""),IF((E170*(1+(C170*3)))+(C170*H170)&gt;1,VALUE((E170*(1+(C170*3)))+(C170*H170)),"")),IF(F170=0,"",CONCATENATE("(OH)",IF((F170*(1+(C170*3)))+(C170*(4-H170))&gt;1,VALUE((F170*(1+(C170*3)))+(C170*(4-H170))),""))),IF(G170=0,"",CONCATENATE("(OH2)",IF(G170&gt;1,VALUE(G170),""))))),"]",IF(M170="","",IF(J170&gt;1,(CONCATENATE(VALUE(J170),"+")),"+")))))</f>
        <v/>
      </c>
      <c r="O170" s="5" t="str">
        <f aca="false">IF(B170&gt;0,"",IF(C170=0,CONCATENATE("[",CONCATENATE("Al",IF(D170&gt;1,VALUE(D170),""),IF(E170=0,"",CONCATENATE(" O",IF(E170&gt;1,VALUE(E170),""))),IF(F170=0,"",CONCATENATE("(OH)",IF(F170&gt;1,VALUE(F170),""))),IF(G170=0,"",CONCATENATE("(OH2)",IF(G170&gt;1,VALUE(G170),"")))),"]",IF(J170&gt;1,(CONCATENATE(VALUE(J170),"+")),"+")),CONCATENATE("[",S170,IF(P170&gt;1,VALUE(P170),""),IF((D170*3)&gt;((E170*2)+F170),"+","")," ]",VALUE(4)," ",T170,IF(H170&gt;0,VALUE(H170+1),""),"-"," ")))</f>
        <v>[Al3(OH)5(OH2)9]4+</v>
      </c>
      <c r="P170" s="5" t="str">
        <f aca="false">IF(C170&lt;1,"",(IF((3*D170)-(2*E170)-F170&gt;0, (3*D170)-(2*E170)-F170, 0)))</f>
        <v/>
      </c>
      <c r="Q170" s="5" t="str">
        <f aca="false">IF(C170&lt;1,"",(27*D170)+(16*(E170+F170+G170))+(F170+(G170*2)))</f>
        <v/>
      </c>
      <c r="R170" s="5" t="str">
        <f aca="false">IF(C170&lt;1,"",27+(16*(H170+(4-H170)))+(4-H170))</f>
        <v/>
      </c>
      <c r="S170" s="5" t="str">
        <f aca="false">CONCATENATE("[",CONCATENATE("Al",IF(D170&gt;1,VALUE(D170),""),IF(E170=0,"",CONCATENATE(" O",IF(E170&gt;1,VALUE(E170),""))),IF(F170=0,"",CONCATENATE("(OH)",IF(F170&gt;1,VALUE(F170),""))),IF(G170=0,"",CONCATENATE("(OH2)",IF(G170&gt;1,VALUE(G170),"")))),"]")</f>
        <v>[Al3(OH)5(OH2)9]</v>
      </c>
      <c r="T170" s="5" t="str">
        <f aca="false">CONCATENATE("[",CONCATENATE("Al",IF(H170=0,"",CONCATENATE("O",IF(H170&gt;1,VALUE(H170),""))),CONCATENATE(IF((4-H170)&gt;0,"(OH)",""),IF((4-H170)&gt;1,VALUE(4-H170),""))),"]")</f>
        <v>[Al(OH)4]</v>
      </c>
      <c r="U170" s="5" t="str">
        <f aca="false">IF(B170&gt;0,IF(M170="","",CONCATENATE("[",IF(M170="","",CONCATENATE("Al",IF(D170&gt;1,VALUE(D170),""),IF(E170=0,"",CONCATENATE(" O",IF(E170&gt;1,VALUE(E170),""))),IF(F170=0,"",CONCATENATE("(OH)",IF(F170&gt;1,VALUE(F170),""))),IF(G170=0,"",CONCATENATE("(OH2)",IF(G170&gt;1,VALUE(G170),""))))),"]",IF(M170="","",IF(J170&gt;1,(CONCATENATE(VALUE(J170),"+")),"+")))),"")</f>
        <v/>
      </c>
    </row>
    <row r="171" s="4" customFormat="true" ht="14.05" hidden="false" customHeight="false" outlineLevel="0" collapsed="false">
      <c r="A171" s="5" t="n">
        <v>6</v>
      </c>
      <c r="B171" s="5" t="n">
        <v>0</v>
      </c>
      <c r="C171" s="5" t="n">
        <v>0</v>
      </c>
      <c r="D171" s="5" t="n">
        <v>3</v>
      </c>
      <c r="E171" s="5" t="n">
        <v>2</v>
      </c>
      <c r="F171" s="5" t="n">
        <v>1</v>
      </c>
      <c r="G171" s="5" t="n">
        <v>11</v>
      </c>
      <c r="H171" s="5" t="n">
        <v>0</v>
      </c>
      <c r="I171" s="5" t="n">
        <v>328</v>
      </c>
      <c r="J171" s="5" t="n">
        <v>4</v>
      </c>
      <c r="K171" s="6" t="n">
        <v>82</v>
      </c>
      <c r="L171" s="7" t="n">
        <v>82</v>
      </c>
      <c r="M171" s="5" t="str">
        <f aca="false">IF(K171="no cation","",IF(L171="","non-candidate",""))</f>
        <v/>
      </c>
      <c r="N171" s="5" t="str">
        <f aca="false">IF(M171="","",IF(B171&gt;0,U171,CONCATENATE("[",IF(M171="","",CONCATENATE("Al",IF(C171+(D171*(1+(C171*3)))&gt;1,VALUE(C171+(D171*(1+(C171*3)))),""),CONCATENATE(IF((E171*(1+(C171*3)))+(C171*H171)&gt;0," O",""),IF((E171*(1+(C171*3)))+(C171*H171)&gt;1,VALUE((E171*(1+(C171*3)))+(C171*H171)),"")),IF(F171=0,"",CONCATENATE("(OH)",IF((F171*(1+(C171*3)))+(C171*(4-H171))&gt;1,VALUE((F171*(1+(C171*3)))+(C171*(4-H171))),""))),IF(G171=0,"",CONCATENATE("(OH2)",IF(G171&gt;1,VALUE(G171),""))))),"]",IF(M171="","",IF(J171&gt;1,(CONCATENATE(VALUE(J171),"+")),"+")))))</f>
        <v/>
      </c>
      <c r="O171" s="5" t="str">
        <f aca="false">IF(B171&gt;0,"",IF(C171=0,CONCATENATE("[",CONCATENATE("Al",IF(D171&gt;1,VALUE(D171),""),IF(E171=0,"",CONCATENATE(" O",IF(E171&gt;1,VALUE(E171),""))),IF(F171=0,"",CONCATENATE("(OH)",IF(F171&gt;1,VALUE(F171),""))),IF(G171=0,"",CONCATENATE("(OH2)",IF(G171&gt;1,VALUE(G171),"")))),"]",IF(J171&gt;1,(CONCATENATE(VALUE(J171),"+")),"+")),CONCATENATE("[",S171,IF(P171&gt;1,VALUE(P171),""),IF((D171*3)&gt;((E171*2)+F171),"+","")," ]",VALUE(4)," ",T171,IF(H171&gt;0,VALUE(H171+1),""),"-"," ")))</f>
        <v>[Al3 O2(OH)(OH2)11]4+</v>
      </c>
      <c r="P171" s="5" t="str">
        <f aca="false">IF(C171&lt;1,"",(IF((3*D171)-(2*E171)-F171&gt;0, (3*D171)-(2*E171)-F171, 0)))</f>
        <v/>
      </c>
      <c r="Q171" s="5" t="str">
        <f aca="false">IF(C171&lt;1,"",(27*D171)+(16*(E171+F171+G171))+(F171+(G171*2)))</f>
        <v/>
      </c>
      <c r="R171" s="5" t="str">
        <f aca="false">IF(C171&lt;1,"",27+(16*(H171+(4-H171)))+(4-H171))</f>
        <v/>
      </c>
      <c r="S171" s="5" t="str">
        <f aca="false">CONCATENATE("[",CONCATENATE("Al",IF(D171&gt;1,VALUE(D171),""),IF(E171=0,"",CONCATENATE(" O",IF(E171&gt;1,VALUE(E171),""))),IF(F171=0,"",CONCATENATE("(OH)",IF(F171&gt;1,VALUE(F171),""))),IF(G171=0,"",CONCATENATE("(OH2)",IF(G171&gt;1,VALUE(G171),"")))),"]")</f>
        <v>[Al3 O2(OH)(OH2)11]</v>
      </c>
      <c r="T171" s="5" t="str">
        <f aca="false">CONCATENATE("[",CONCATENATE("Al",IF(H171=0,"",CONCATENATE("O",IF(H171&gt;1,VALUE(H171),""))),CONCATENATE(IF((4-H171)&gt;0,"(OH)",""),IF((4-H171)&gt;1,VALUE(4-H171),""))),"]")</f>
        <v>[Al(OH)4]</v>
      </c>
      <c r="U171" s="5" t="str">
        <f aca="false">IF(B171&gt;0,IF(M171="","",CONCATENATE("[",IF(M171="","",CONCATENATE("Al",IF(D171&gt;1,VALUE(D171),""),IF(E171=0,"",CONCATENATE(" O",IF(E171&gt;1,VALUE(E171),""))),IF(F171=0,"",CONCATENATE("(OH)",IF(F171&gt;1,VALUE(F171),""))),IF(G171=0,"",CONCATENATE("(OH2)",IF(G171&gt;1,VALUE(G171),""))))),"]",IF(M171="","",IF(J171&gt;1,(CONCATENATE(VALUE(J171),"+")),"+")))),"")</f>
        <v/>
      </c>
    </row>
    <row r="172" s="4" customFormat="true" ht="14.05" hidden="false" customHeight="false" outlineLevel="0" collapsed="false">
      <c r="A172" s="5" t="n">
        <v>6</v>
      </c>
      <c r="B172" s="5" t="n">
        <v>0</v>
      </c>
      <c r="C172" s="5" t="n">
        <v>0</v>
      </c>
      <c r="D172" s="5" t="n">
        <v>4</v>
      </c>
      <c r="E172" s="5" t="n">
        <v>0</v>
      </c>
      <c r="F172" s="5" t="n">
        <v>7</v>
      </c>
      <c r="G172" s="5" t="n">
        <v>11</v>
      </c>
      <c r="H172" s="5" t="n">
        <v>0</v>
      </c>
      <c r="I172" s="5" t="n">
        <v>425</v>
      </c>
      <c r="J172" s="5" t="n">
        <v>5</v>
      </c>
      <c r="K172" s="6" t="n">
        <v>85</v>
      </c>
      <c r="L172" s="7" t="n">
        <v>85</v>
      </c>
      <c r="M172" s="5" t="str">
        <f aca="false">IF(K172="no cation","",IF(L172="","non-candidate",""))</f>
        <v/>
      </c>
      <c r="N172" s="5" t="str">
        <f aca="false">IF(M172="","",IF(B172&gt;0,U172,CONCATENATE("[",IF(M172="","",CONCATENATE("Al",IF(C172+(D172*(1+(C172*3)))&gt;1,VALUE(C172+(D172*(1+(C172*3)))),""),CONCATENATE(IF((E172*(1+(C172*3)))+(C172*H172)&gt;0," O",""),IF((E172*(1+(C172*3)))+(C172*H172)&gt;1,VALUE((E172*(1+(C172*3)))+(C172*H172)),"")),IF(F172=0,"",CONCATENATE("(OH)",IF((F172*(1+(C172*3)))+(C172*(4-H172))&gt;1,VALUE((F172*(1+(C172*3)))+(C172*(4-H172))),""))),IF(G172=0,"",CONCATENATE("(OH2)",IF(G172&gt;1,VALUE(G172),""))))),"]",IF(M172="","",IF(J172&gt;1,(CONCATENATE(VALUE(J172),"+")),"+")))))</f>
        <v/>
      </c>
      <c r="O172" s="5" t="str">
        <f aca="false">IF(B172&gt;0,"",IF(C172=0,CONCATENATE("[",CONCATENATE("Al",IF(D172&gt;1,VALUE(D172),""),IF(E172=0,"",CONCATENATE(" O",IF(E172&gt;1,VALUE(E172),""))),IF(F172=0,"",CONCATENATE("(OH)",IF(F172&gt;1,VALUE(F172),""))),IF(G172=0,"",CONCATENATE("(OH2)",IF(G172&gt;1,VALUE(G172),"")))),"]",IF(J172&gt;1,(CONCATENATE(VALUE(J172),"+")),"+")),CONCATENATE("[",S172,IF(P172&gt;1,VALUE(P172),""),IF((D172*3)&gt;((E172*2)+F172),"+","")," ]",VALUE(4)," ",T172,IF(H172&gt;0,VALUE(H172+1),""),"-"," ")))</f>
        <v>[Al4(OH)7(OH2)11]5+</v>
      </c>
      <c r="P172" s="5" t="str">
        <f aca="false">IF(C172&lt;1,"",(IF((3*D172)-(2*E172)-F172&gt;0, (3*D172)-(2*E172)-F172, 0)))</f>
        <v/>
      </c>
      <c r="Q172" s="5" t="str">
        <f aca="false">IF(C172&lt;1,"",(27*D172)+(16*(E172+F172+G172))+(F172+(G172*2)))</f>
        <v/>
      </c>
      <c r="R172" s="5" t="str">
        <f aca="false">IF(C172&lt;1,"",27+(16*(H172+(4-H172)))+(4-H172))</f>
        <v/>
      </c>
      <c r="S172" s="5" t="str">
        <f aca="false">CONCATENATE("[",CONCATENATE("Al",IF(D172&gt;1,VALUE(D172),""),IF(E172=0,"",CONCATENATE(" O",IF(E172&gt;1,VALUE(E172),""))),IF(F172=0,"",CONCATENATE("(OH)",IF(F172&gt;1,VALUE(F172),""))),IF(G172=0,"",CONCATENATE("(OH2)",IF(G172&gt;1,VALUE(G172),"")))),"]")</f>
        <v>[Al4(OH)7(OH2)11]</v>
      </c>
      <c r="T172" s="5" t="str">
        <f aca="false">CONCATENATE("[",CONCATENATE("Al",IF(H172=0,"",CONCATENATE("O",IF(H172&gt;1,VALUE(H172),""))),CONCATENATE(IF((4-H172)&gt;0,"(OH)",""),IF((4-H172)&gt;1,VALUE(4-H172),""))),"]")</f>
        <v>[Al(OH)4]</v>
      </c>
      <c r="U172" s="5" t="str">
        <f aca="false">IF(B172&gt;0,IF(M172="","",CONCATENATE("[",IF(M172="","",CONCATENATE("Al",IF(D172&gt;1,VALUE(D172),""),IF(E172=0,"",CONCATENATE(" O",IF(E172&gt;1,VALUE(E172),""))),IF(F172=0,"",CONCATENATE("(OH)",IF(F172&gt;1,VALUE(F172),""))),IF(G172=0,"",CONCATENATE("(OH2)",IF(G172&gt;1,VALUE(G172),""))))),"]",IF(M172="","",IF(J172&gt;1,(CONCATENATE(VALUE(J172),"+")),"+")))),"")</f>
        <v/>
      </c>
    </row>
    <row r="173" s="4" customFormat="true" ht="14.05" hidden="false" customHeight="false" outlineLevel="0" collapsed="false">
      <c r="A173" s="5" t="n">
        <v>4</v>
      </c>
      <c r="B173" s="5" t="n">
        <v>0</v>
      </c>
      <c r="C173" s="5" t="n">
        <v>0</v>
      </c>
      <c r="D173" s="5" t="n">
        <v>5</v>
      </c>
      <c r="E173" s="5" t="n">
        <v>0</v>
      </c>
      <c r="F173" s="5" t="n">
        <v>11</v>
      </c>
      <c r="G173" s="5" t="n">
        <v>1</v>
      </c>
      <c r="H173" s="5" t="n">
        <v>0</v>
      </c>
      <c r="I173" s="5" t="n">
        <v>340</v>
      </c>
      <c r="J173" s="5" t="n">
        <v>4</v>
      </c>
      <c r="K173" s="6" t="n">
        <v>85</v>
      </c>
      <c r="L173" s="7" t="n">
        <v>85</v>
      </c>
      <c r="M173" s="5" t="str">
        <f aca="false">IF(K173="no cation","",IF(L173="","non-candidate",""))</f>
        <v/>
      </c>
      <c r="N173" s="5" t="str">
        <f aca="false">IF(M173="","",IF(B173&gt;0,U173,CONCATENATE("[",IF(M173="","",CONCATENATE("Al",IF(C173+(D173*(1+(C173*3)))&gt;1,VALUE(C173+(D173*(1+(C173*3)))),""),CONCATENATE(IF((E173*(1+(C173*3)))+(C173*H173)&gt;0," O",""),IF((E173*(1+(C173*3)))+(C173*H173)&gt;1,VALUE((E173*(1+(C173*3)))+(C173*H173)),"")),IF(F173=0,"",CONCATENATE("(OH)",IF((F173*(1+(C173*3)))+(C173*(4-H173))&gt;1,VALUE((F173*(1+(C173*3)))+(C173*(4-H173))),""))),IF(G173=0,"",CONCATENATE("(OH2)",IF(G173&gt;1,VALUE(G173),""))))),"]",IF(M173="","",IF(J173&gt;1,(CONCATENATE(VALUE(J173),"+")),"+")))))</f>
        <v/>
      </c>
      <c r="O173" s="5" t="str">
        <f aca="false">IF(B173&gt;0,"",IF(C173=0,CONCATENATE("[",CONCATENATE("Al",IF(D173&gt;1,VALUE(D173),""),IF(E173=0,"",CONCATENATE(" O",IF(E173&gt;1,VALUE(E173),""))),IF(F173=0,"",CONCATENATE("(OH)",IF(F173&gt;1,VALUE(F173),""))),IF(G173=0,"",CONCATENATE("(OH2)",IF(G173&gt;1,VALUE(G173),"")))),"]",IF(J173&gt;1,(CONCATENATE(VALUE(J173),"+")),"+")),CONCATENATE("[",S173,IF(P173&gt;1,VALUE(P173),""),IF((D173*3)&gt;((E173*2)+F173),"+","")," ]",VALUE(4)," ",T173,IF(H173&gt;0,VALUE(H173+1),""),"-"," ")))</f>
        <v>[Al5(OH)11(OH2)]4+</v>
      </c>
      <c r="P173" s="5" t="str">
        <f aca="false">IF(C173&lt;1,"",(IF((3*D173)-(2*E173)-F173&gt;0, (3*D173)-(2*E173)-F173, 0)))</f>
        <v/>
      </c>
      <c r="Q173" s="5" t="str">
        <f aca="false">IF(C173&lt;1,"",(27*D173)+(16*(E173+F173+G173))+(F173+(G173*2)))</f>
        <v/>
      </c>
      <c r="R173" s="5" t="str">
        <f aca="false">IF(C173&lt;1,"",27+(16*(H173+(4-H173)))+(4-H173))</f>
        <v/>
      </c>
      <c r="S173" s="5" t="str">
        <f aca="false">CONCATENATE("[",CONCATENATE("Al",IF(D173&gt;1,VALUE(D173),""),IF(E173=0,"",CONCATENATE(" O",IF(E173&gt;1,VALUE(E173),""))),IF(F173=0,"",CONCATENATE("(OH)",IF(F173&gt;1,VALUE(F173),""))),IF(G173=0,"",CONCATENATE("(OH2)",IF(G173&gt;1,VALUE(G173),"")))),"]")</f>
        <v>[Al5(OH)11(OH2)]</v>
      </c>
      <c r="T173" s="5" t="str">
        <f aca="false">CONCATENATE("[",CONCATENATE("Al",IF(H173=0,"",CONCATENATE("O",IF(H173&gt;1,VALUE(H173),""))),CONCATENATE(IF((4-H173)&gt;0,"(OH)",""),IF((4-H173)&gt;1,VALUE(4-H173),""))),"]")</f>
        <v>[Al(OH)4]</v>
      </c>
      <c r="U173" s="5" t="str">
        <f aca="false">IF(B173&gt;0,IF(M173="","",CONCATENATE("[",IF(M173="","",CONCATENATE("Al",IF(D173&gt;1,VALUE(D173),""),IF(E173=0,"",CONCATENATE(" O",IF(E173&gt;1,VALUE(E173),""))),IF(F173=0,"",CONCATENATE("(OH)",IF(F173&gt;1,VALUE(F173),""))),IF(G173=0,"",CONCATENATE("(OH2)",IF(G173&gt;1,VALUE(G173),""))))),"]",IF(M173="","",IF(J173&gt;1,(CONCATENATE(VALUE(J173),"+")),"+")))),"")</f>
        <v/>
      </c>
    </row>
    <row r="174" s="4" customFormat="true" ht="14.05" hidden="false" customHeight="false" outlineLevel="0" collapsed="false">
      <c r="A174" s="5" t="n">
        <v>4</v>
      </c>
      <c r="B174" s="5" t="n">
        <v>0</v>
      </c>
      <c r="C174" s="5" t="n">
        <v>0</v>
      </c>
      <c r="D174" s="5" t="n">
        <v>5</v>
      </c>
      <c r="E174" s="5" t="n">
        <v>2</v>
      </c>
      <c r="F174" s="5" t="n">
        <v>7</v>
      </c>
      <c r="G174" s="5" t="n">
        <v>3</v>
      </c>
      <c r="H174" s="5" t="n">
        <v>0</v>
      </c>
      <c r="I174" s="5" t="n">
        <v>340</v>
      </c>
      <c r="J174" s="5" t="n">
        <v>4</v>
      </c>
      <c r="K174" s="6" t="n">
        <v>85</v>
      </c>
      <c r="L174" s="7" t="n">
        <v>85</v>
      </c>
      <c r="M174" s="5" t="str">
        <f aca="false">IF(K174="no cation","",IF(L174="","non-candidate",""))</f>
        <v/>
      </c>
      <c r="N174" s="5" t="str">
        <f aca="false">IF(M174="","",IF(B174&gt;0,U174,CONCATENATE("[",IF(M174="","",CONCATENATE("Al",IF(C174+(D174*(1+(C174*3)))&gt;1,VALUE(C174+(D174*(1+(C174*3)))),""),CONCATENATE(IF((E174*(1+(C174*3)))+(C174*H174)&gt;0," O",""),IF((E174*(1+(C174*3)))+(C174*H174)&gt;1,VALUE((E174*(1+(C174*3)))+(C174*H174)),"")),IF(F174=0,"",CONCATENATE("(OH)",IF((F174*(1+(C174*3)))+(C174*(4-H174))&gt;1,VALUE((F174*(1+(C174*3)))+(C174*(4-H174))),""))),IF(G174=0,"",CONCATENATE("(OH2)",IF(G174&gt;1,VALUE(G174),""))))),"]",IF(M174="","",IF(J174&gt;1,(CONCATENATE(VALUE(J174),"+")),"+")))))</f>
        <v/>
      </c>
      <c r="O174" s="5" t="str">
        <f aca="false">IF(B174&gt;0,"",IF(C174=0,CONCATENATE("[",CONCATENATE("Al",IF(D174&gt;1,VALUE(D174),""),IF(E174=0,"",CONCATENATE(" O",IF(E174&gt;1,VALUE(E174),""))),IF(F174=0,"",CONCATENATE("(OH)",IF(F174&gt;1,VALUE(F174),""))),IF(G174=0,"",CONCATENATE("(OH2)",IF(G174&gt;1,VALUE(G174),"")))),"]",IF(J174&gt;1,(CONCATENATE(VALUE(J174),"+")),"+")),CONCATENATE("[",S174,IF(P174&gt;1,VALUE(P174),""),IF((D174*3)&gt;((E174*2)+F174),"+","")," ]",VALUE(4)," ",T174,IF(H174&gt;0,VALUE(H174+1),""),"-"," ")))</f>
        <v>[Al5 O2(OH)7(OH2)3]4+</v>
      </c>
      <c r="P174" s="5" t="str">
        <f aca="false">IF(C174&lt;1,"",(IF((3*D174)-(2*E174)-F174&gt;0, (3*D174)-(2*E174)-F174, 0)))</f>
        <v/>
      </c>
      <c r="Q174" s="5" t="str">
        <f aca="false">IF(C174&lt;1,"",(27*D174)+(16*(E174+F174+G174))+(F174+(G174*2)))</f>
        <v/>
      </c>
      <c r="R174" s="5" t="str">
        <f aca="false">IF(C174&lt;1,"",27+(16*(H174+(4-H174)))+(4-H174))</f>
        <v/>
      </c>
      <c r="S174" s="5" t="str">
        <f aca="false">CONCATENATE("[",CONCATENATE("Al",IF(D174&gt;1,VALUE(D174),""),IF(E174=0,"",CONCATENATE(" O",IF(E174&gt;1,VALUE(E174),""))),IF(F174=0,"",CONCATENATE("(OH)",IF(F174&gt;1,VALUE(F174),""))),IF(G174=0,"",CONCATENATE("(OH2)",IF(G174&gt;1,VALUE(G174),"")))),"]")</f>
        <v>[Al5 O2(OH)7(OH2)3]</v>
      </c>
      <c r="T174" s="5" t="str">
        <f aca="false">CONCATENATE("[",CONCATENATE("Al",IF(H174=0,"",CONCATENATE("O",IF(H174&gt;1,VALUE(H174),""))),CONCATENATE(IF((4-H174)&gt;0,"(OH)",""),IF((4-H174)&gt;1,VALUE(4-H174),""))),"]")</f>
        <v>[Al(OH)4]</v>
      </c>
      <c r="U174" s="5" t="str">
        <f aca="false">IF(B174&gt;0,IF(M174="","",CONCATENATE("[",IF(M174="","",CONCATENATE("Al",IF(D174&gt;1,VALUE(D174),""),IF(E174=0,"",CONCATENATE(" O",IF(E174&gt;1,VALUE(E174),""))),IF(F174=0,"",CONCATENATE("(OH)",IF(F174&gt;1,VALUE(F174),""))),IF(G174=0,"",CONCATENATE("(OH2)",IF(G174&gt;1,VALUE(G174),""))))),"]",IF(M174="","",IF(J174&gt;1,(CONCATENATE(VALUE(J174),"+")),"+")))),"")</f>
        <v/>
      </c>
    </row>
    <row r="175" s="4" customFormat="true" ht="14.05" hidden="false" customHeight="false" outlineLevel="0" collapsed="false">
      <c r="A175" s="5" t="n">
        <v>4</v>
      </c>
      <c r="B175" s="5" t="n">
        <v>0</v>
      </c>
      <c r="C175" s="5" t="n">
        <v>0</v>
      </c>
      <c r="D175" s="3" t="n">
        <v>5</v>
      </c>
      <c r="E175" s="3" t="n">
        <v>4</v>
      </c>
      <c r="F175" s="5" t="n">
        <v>3</v>
      </c>
      <c r="G175" s="5" t="n">
        <v>5</v>
      </c>
      <c r="H175" s="5" t="n">
        <v>0</v>
      </c>
      <c r="I175" s="5" t="n">
        <v>340</v>
      </c>
      <c r="J175" s="5" t="n">
        <v>4</v>
      </c>
      <c r="K175" s="6" t="n">
        <v>85</v>
      </c>
      <c r="L175" s="7" t="n">
        <v>85</v>
      </c>
      <c r="M175" s="5" t="str">
        <f aca="false">IF(K175="no cation","",IF(L175="","non-candidate",""))</f>
        <v/>
      </c>
      <c r="N175" s="5" t="str">
        <f aca="false">IF(M175="","",IF(B175&gt;0,U175,CONCATENATE("[",IF(M175="","",CONCATENATE("Al",IF(C175+(D175*(1+(C175*3)))&gt;1,VALUE(C175+(D175*(1+(C175*3)))),""),CONCATENATE(IF((E175*(1+(C175*3)))+(C175*H175)&gt;0," O",""),IF((E175*(1+(C175*3)))+(C175*H175)&gt;1,VALUE((E175*(1+(C175*3)))+(C175*H175)),"")),IF(F175=0,"",CONCATENATE("(OH)",IF((F175*(1+(C175*3)))+(C175*(4-H175))&gt;1,VALUE((F175*(1+(C175*3)))+(C175*(4-H175))),""))),IF(G175=0,"",CONCATENATE("(OH2)",IF(G175&gt;1,VALUE(G175),""))))),"]",IF(M175="","",IF(J175&gt;1,(CONCATENATE(VALUE(J175),"+")),"+")))))</f>
        <v/>
      </c>
      <c r="O175" s="5" t="str">
        <f aca="false">IF(B175&gt;0,"",IF(C175=0,CONCATENATE("[",CONCATENATE("Al",IF(D175&gt;1,VALUE(D175),""),IF(E175=0,"",CONCATENATE(" O",IF(E175&gt;1,VALUE(E175),""))),IF(F175=0,"",CONCATENATE("(OH)",IF(F175&gt;1,VALUE(F175),""))),IF(G175=0,"",CONCATENATE("(OH2)",IF(G175&gt;1,VALUE(G175),"")))),"]",IF(J175&gt;1,(CONCATENATE(VALUE(J175),"+")),"+")),CONCATENATE("[",S175,IF(P175&gt;1,VALUE(P175),""),IF((D175*3)&gt;((E175*2)+F175),"+","")," ]",VALUE(4)," ",T175,IF(H175&gt;0,VALUE(H175+1),""),"-"," ")))</f>
        <v>[Al5 O4(OH)3(OH2)5]4+</v>
      </c>
      <c r="P175" s="5" t="str">
        <f aca="false">IF(C175&lt;1,"",(IF((3*D175)-(2*E175)-F175&gt;0, (3*D175)-(2*E175)-F175, 0)))</f>
        <v/>
      </c>
      <c r="Q175" s="5" t="str">
        <f aca="false">IF(C175&lt;1,"",(27*D175)+(16*(E175+F175+G175))+(F175+(G175*2)))</f>
        <v/>
      </c>
      <c r="R175" s="5" t="str">
        <f aca="false">IF(C175&lt;1,"",27+(16*(H175+(4-H175)))+(4-H175))</f>
        <v/>
      </c>
      <c r="S175" s="5" t="str">
        <f aca="false">CONCATENATE("[",CONCATENATE("Al",IF(D175&gt;1,VALUE(D175),""),IF(E175=0,"",CONCATENATE(" O",IF(E175&gt;1,VALUE(E175),""))),IF(F175=0,"",CONCATENATE("(OH)",IF(F175&gt;1,VALUE(F175),""))),IF(G175=0,"",CONCATENATE("(OH2)",IF(G175&gt;1,VALUE(G175),"")))),"]")</f>
        <v>[Al5 O4(OH)3(OH2)5]</v>
      </c>
      <c r="T175" s="5" t="str">
        <f aca="false">CONCATENATE("[",CONCATENATE("Al",IF(H175=0,"",CONCATENATE("O",IF(H175&gt;1,VALUE(H175),""))),CONCATENATE(IF((4-H175)&gt;0,"(OH)",""),IF((4-H175)&gt;1,VALUE(4-H175),""))),"]")</f>
        <v>[Al(OH)4]</v>
      </c>
      <c r="U175" s="5" t="str">
        <f aca="false">IF(B175&gt;0,IF(M175="","",CONCATENATE("[",IF(M175="","",CONCATENATE("Al",IF(D175&gt;1,VALUE(D175),""),IF(E175=0,"",CONCATENATE(" O",IF(E175&gt;1,VALUE(E175),""))),IF(F175=0,"",CONCATENATE("(OH)",IF(F175&gt;1,VALUE(F175),""))),IF(G175=0,"",CONCATENATE("(OH2)",IF(G175&gt;1,VALUE(G175),""))))),"]",IF(M175="","",IF(J175&gt;1,(CONCATENATE(VALUE(J175),"+")),"+")))),"")</f>
        <v/>
      </c>
    </row>
    <row r="176" s="4" customFormat="true" ht="14.05" hidden="false" customHeight="false" outlineLevel="0" collapsed="false">
      <c r="A176" s="5" t="n">
        <v>6</v>
      </c>
      <c r="B176" s="5" t="n">
        <v>0</v>
      </c>
      <c r="C176" s="5" t="n">
        <v>0</v>
      </c>
      <c r="D176" s="5" t="n">
        <v>5</v>
      </c>
      <c r="E176" s="5" t="n">
        <v>0</v>
      </c>
      <c r="F176" s="5" t="n">
        <v>9</v>
      </c>
      <c r="G176" s="5" t="n">
        <v>13</v>
      </c>
      <c r="H176" s="5" t="n">
        <v>0</v>
      </c>
      <c r="I176" s="5" t="n">
        <v>522</v>
      </c>
      <c r="J176" s="5" t="n">
        <v>6</v>
      </c>
      <c r="K176" s="6" t="n">
        <v>87</v>
      </c>
      <c r="L176" s="7" t="n">
        <v>87</v>
      </c>
      <c r="M176" s="5" t="str">
        <f aca="false">IF(K176="no cation","",IF(L176="","non-candidate",""))</f>
        <v/>
      </c>
      <c r="N176" s="5" t="str">
        <f aca="false">IF(M176="","",IF(B176&gt;0,U176,CONCATENATE("[",IF(M176="","",CONCATENATE("Al",IF(C176+(D176*(1+(C176*3)))&gt;1,VALUE(C176+(D176*(1+(C176*3)))),""),CONCATENATE(IF((E176*(1+(C176*3)))+(C176*H176)&gt;0," O",""),IF((E176*(1+(C176*3)))+(C176*H176)&gt;1,VALUE((E176*(1+(C176*3)))+(C176*H176)),"")),IF(F176=0,"",CONCATENATE("(OH)",IF((F176*(1+(C176*3)))+(C176*(4-H176))&gt;1,VALUE((F176*(1+(C176*3)))+(C176*(4-H176))),""))),IF(G176=0,"",CONCATENATE("(OH2)",IF(G176&gt;1,VALUE(G176),""))))),"]",IF(M176="","",IF(J176&gt;1,(CONCATENATE(VALUE(J176),"+")),"+")))))</f>
        <v/>
      </c>
      <c r="O176" s="5" t="str">
        <f aca="false">IF(B176&gt;0,"",IF(C176=0,CONCATENATE("[",CONCATENATE("Al",IF(D176&gt;1,VALUE(D176),""),IF(E176=0,"",CONCATENATE(" O",IF(E176&gt;1,VALUE(E176),""))),IF(F176=0,"",CONCATENATE("(OH)",IF(F176&gt;1,VALUE(F176),""))),IF(G176=0,"",CONCATENATE("(OH2)",IF(G176&gt;1,VALUE(G176),"")))),"]",IF(J176&gt;1,(CONCATENATE(VALUE(J176),"+")),"+")),CONCATENATE("[",S176,IF(P176&gt;1,VALUE(P176),""),IF((D176*3)&gt;((E176*2)+F176),"+","")," ]",VALUE(4)," ",T176,IF(H176&gt;0,VALUE(H176+1),""),"-"," ")))</f>
        <v>[Al5(OH)9(OH2)13]6+</v>
      </c>
      <c r="P176" s="5" t="str">
        <f aca="false">IF(C176&lt;1,"",(IF((3*D176)-(2*E176)-F176&gt;0, (3*D176)-(2*E176)-F176, 0)))</f>
        <v/>
      </c>
      <c r="Q176" s="5" t="str">
        <f aca="false">IF(C176&lt;1,"",(27*D176)+(16*(E176+F176+G176))+(F176+(G176*2)))</f>
        <v/>
      </c>
      <c r="R176" s="5" t="str">
        <f aca="false">IF(C176&lt;1,"",27+(16*(H176+(4-H176)))+(4-H176))</f>
        <v/>
      </c>
      <c r="S176" s="5" t="str">
        <f aca="false">CONCATENATE("[",CONCATENATE("Al",IF(D176&gt;1,VALUE(D176),""),IF(E176=0,"",CONCATENATE(" O",IF(E176&gt;1,VALUE(E176),""))),IF(F176=0,"",CONCATENATE("(OH)",IF(F176&gt;1,VALUE(F176),""))),IF(G176=0,"",CONCATENATE("(OH2)",IF(G176&gt;1,VALUE(G176),"")))),"]")</f>
        <v>[Al5(OH)9(OH2)13]</v>
      </c>
      <c r="T176" s="5" t="str">
        <f aca="false">CONCATENATE("[",CONCATENATE("Al",IF(H176=0,"",CONCATENATE("O",IF(H176&gt;1,VALUE(H176),""))),CONCATENATE(IF((4-H176)&gt;0,"(OH)",""),IF((4-H176)&gt;1,VALUE(4-H176),""))),"]")</f>
        <v>[Al(OH)4]</v>
      </c>
      <c r="U176" s="5" t="str">
        <f aca="false">IF(B176&gt;0,IF(M176="","",CONCATENATE("[",IF(M176="","",CONCATENATE("Al",IF(D176&gt;1,VALUE(D176),""),IF(E176=0,"",CONCATENATE(" O",IF(E176&gt;1,VALUE(E176),""))),IF(F176=0,"",CONCATENATE("(OH)",IF(F176&gt;1,VALUE(F176),""))),IF(G176=0,"",CONCATENATE("(OH2)",IF(G176&gt;1,VALUE(G176),""))))),"]",IF(M176="","",IF(J176&gt;1,(CONCATENATE(VALUE(J176),"+")),"+")))),"")</f>
        <v/>
      </c>
    </row>
    <row r="177" s="4" customFormat="true" ht="14.05" hidden="false" customHeight="false" outlineLevel="0" collapsed="false">
      <c r="A177" s="5" t="n">
        <v>6</v>
      </c>
      <c r="B177" s="5" t="n">
        <v>0</v>
      </c>
      <c r="C177" s="5" t="n">
        <v>0</v>
      </c>
      <c r="D177" s="5" t="n">
        <v>5</v>
      </c>
      <c r="E177" s="5" t="n">
        <v>2</v>
      </c>
      <c r="F177" s="5" t="n">
        <v>5</v>
      </c>
      <c r="G177" s="5" t="n">
        <v>15</v>
      </c>
      <c r="H177" s="5" t="n">
        <v>0</v>
      </c>
      <c r="I177" s="5" t="n">
        <v>522</v>
      </c>
      <c r="J177" s="5" t="n">
        <v>6</v>
      </c>
      <c r="K177" s="6" t="n">
        <v>87</v>
      </c>
      <c r="L177" s="7" t="n">
        <v>87</v>
      </c>
      <c r="M177" s="5" t="str">
        <f aca="false">IF(K177="no cation","",IF(L177="","non-candidate",""))</f>
        <v/>
      </c>
      <c r="N177" s="5" t="str">
        <f aca="false">IF(M177="","",IF(B177&gt;0,U177,CONCATENATE("[",IF(M177="","",CONCATENATE("Al",IF(C177+(D177*(1+(C177*3)))&gt;1,VALUE(C177+(D177*(1+(C177*3)))),""),CONCATENATE(IF((E177*(1+(C177*3)))+(C177*H177)&gt;0," O",""),IF((E177*(1+(C177*3)))+(C177*H177)&gt;1,VALUE((E177*(1+(C177*3)))+(C177*H177)),"")),IF(F177=0,"",CONCATENATE("(OH)",IF((F177*(1+(C177*3)))+(C177*(4-H177))&gt;1,VALUE((F177*(1+(C177*3)))+(C177*(4-H177))),""))),IF(G177=0,"",CONCATENATE("(OH2)",IF(G177&gt;1,VALUE(G177),""))))),"]",IF(M177="","",IF(J177&gt;1,(CONCATENATE(VALUE(J177),"+")),"+")))))</f>
        <v/>
      </c>
      <c r="O177" s="5" t="str">
        <f aca="false">IF(B177&gt;0,"",IF(C177=0,CONCATENATE("[",CONCATENATE("Al",IF(D177&gt;1,VALUE(D177),""),IF(E177=0,"",CONCATENATE(" O",IF(E177&gt;1,VALUE(E177),""))),IF(F177=0,"",CONCATENATE("(OH)",IF(F177&gt;1,VALUE(F177),""))),IF(G177=0,"",CONCATENATE("(OH2)",IF(G177&gt;1,VALUE(G177),"")))),"]",IF(J177&gt;1,(CONCATENATE(VALUE(J177),"+")),"+")),CONCATENATE("[",S177,IF(P177&gt;1,VALUE(P177),""),IF((D177*3)&gt;((E177*2)+F177),"+","")," ]",VALUE(4)," ",T177,IF(H177&gt;0,VALUE(H177+1),""),"-"," ")))</f>
        <v>[Al5 O2(OH)5(OH2)15]6+</v>
      </c>
      <c r="P177" s="5" t="str">
        <f aca="false">IF(C177&lt;1,"",(IF((3*D177)-(2*E177)-F177&gt;0, (3*D177)-(2*E177)-F177, 0)))</f>
        <v/>
      </c>
      <c r="Q177" s="5" t="str">
        <f aca="false">IF(C177&lt;1,"",(27*D177)+(16*(E177+F177+G177))+(F177+(G177*2)))</f>
        <v/>
      </c>
      <c r="R177" s="5" t="str">
        <f aca="false">IF(C177&lt;1,"",27+(16*(H177+(4-H177)))+(4-H177))</f>
        <v/>
      </c>
      <c r="S177" s="5" t="str">
        <f aca="false">CONCATENATE("[",CONCATENATE("Al",IF(D177&gt;1,VALUE(D177),""),IF(E177=0,"",CONCATENATE(" O",IF(E177&gt;1,VALUE(E177),""))),IF(F177=0,"",CONCATENATE("(OH)",IF(F177&gt;1,VALUE(F177),""))),IF(G177=0,"",CONCATENATE("(OH2)",IF(G177&gt;1,VALUE(G177),"")))),"]")</f>
        <v>[Al5 O2(OH)5(OH2)15]</v>
      </c>
      <c r="T177" s="5" t="str">
        <f aca="false">CONCATENATE("[",CONCATENATE("Al",IF(H177=0,"",CONCATENATE("O",IF(H177&gt;1,VALUE(H177),""))),CONCATENATE(IF((4-H177)&gt;0,"(OH)",""),IF((4-H177)&gt;1,VALUE(4-H177),""))),"]")</f>
        <v>[Al(OH)4]</v>
      </c>
      <c r="U177" s="5" t="str">
        <f aca="false">IF(B177&gt;0,IF(M177="","",CONCATENATE("[",IF(M177="","",CONCATENATE("Al",IF(D177&gt;1,VALUE(D177),""),IF(E177=0,"",CONCATENATE(" O",IF(E177&gt;1,VALUE(E177),""))),IF(F177=0,"",CONCATENATE("(OH)",IF(F177&gt;1,VALUE(F177),""))),IF(G177=0,"",CONCATENATE("(OH2)",IF(G177&gt;1,VALUE(G177),""))))),"]",IF(M177="","",IF(J177&gt;1,(CONCATENATE(VALUE(J177),"+")),"+")))),"")</f>
        <v/>
      </c>
    </row>
    <row r="178" s="4" customFormat="true" ht="14.05" hidden="false" customHeight="false" outlineLevel="0" collapsed="false">
      <c r="A178" s="5" t="n">
        <v>6</v>
      </c>
      <c r="B178" s="5" t="n">
        <v>0</v>
      </c>
      <c r="C178" s="5" t="n">
        <v>0</v>
      </c>
      <c r="D178" s="5" t="n">
        <v>5</v>
      </c>
      <c r="E178" s="5" t="n">
        <v>4</v>
      </c>
      <c r="F178" s="5" t="n">
        <v>1</v>
      </c>
      <c r="G178" s="5" t="n">
        <v>17</v>
      </c>
      <c r="H178" s="5" t="n">
        <v>0</v>
      </c>
      <c r="I178" s="5" t="n">
        <v>522</v>
      </c>
      <c r="J178" s="5" t="n">
        <v>6</v>
      </c>
      <c r="K178" s="6" t="n">
        <v>87</v>
      </c>
      <c r="L178" s="7" t="n">
        <v>87</v>
      </c>
      <c r="M178" s="5" t="str">
        <f aca="false">IF(K178="no cation","",IF(L178="","non-candidate",""))</f>
        <v/>
      </c>
      <c r="N178" s="5" t="str">
        <f aca="false">IF(M178="","",IF(B178&gt;0,U178,CONCATENATE("[",IF(M178="","",CONCATENATE("Al",IF(C178+(D178*(1+(C178*3)))&gt;1,VALUE(C178+(D178*(1+(C178*3)))),""),CONCATENATE(IF((E178*(1+(C178*3)))+(C178*H178)&gt;0," O",""),IF((E178*(1+(C178*3)))+(C178*H178)&gt;1,VALUE((E178*(1+(C178*3)))+(C178*H178)),"")),IF(F178=0,"",CONCATENATE("(OH)",IF((F178*(1+(C178*3)))+(C178*(4-H178))&gt;1,VALUE((F178*(1+(C178*3)))+(C178*(4-H178))),""))),IF(G178=0,"",CONCATENATE("(OH2)",IF(G178&gt;1,VALUE(G178),""))))),"]",IF(M178="","",IF(J178&gt;1,(CONCATENATE(VALUE(J178),"+")),"+")))))</f>
        <v/>
      </c>
      <c r="O178" s="5" t="str">
        <f aca="false">IF(B178&gt;0,"",IF(C178=0,CONCATENATE("[",CONCATENATE("Al",IF(D178&gt;1,VALUE(D178),""),IF(E178=0,"",CONCATENATE(" O",IF(E178&gt;1,VALUE(E178),""))),IF(F178=0,"",CONCATENATE("(OH)",IF(F178&gt;1,VALUE(F178),""))),IF(G178=0,"",CONCATENATE("(OH2)",IF(G178&gt;1,VALUE(G178),"")))),"]",IF(J178&gt;1,(CONCATENATE(VALUE(J178),"+")),"+")),CONCATENATE("[",S178,IF(P178&gt;1,VALUE(P178),""),IF((D178*3)&gt;((E178*2)+F178),"+","")," ]",VALUE(4)," ",T178,IF(H178&gt;0,VALUE(H178+1),""),"-"," ")))</f>
        <v>[Al5 O4(OH)(OH2)17]6+</v>
      </c>
      <c r="P178" s="5" t="str">
        <f aca="false">IF(C178&lt;1,"",(IF((3*D178)-(2*E178)-F178&gt;0, (3*D178)-(2*E178)-F178, 0)))</f>
        <v/>
      </c>
      <c r="Q178" s="5" t="str">
        <f aca="false">IF(C178&lt;1,"",(27*D178)+(16*(E178+F178+G178))+(F178+(G178*2)))</f>
        <v/>
      </c>
      <c r="R178" s="5" t="str">
        <f aca="false">IF(C178&lt;1,"",27+(16*(H178+(4-H178)))+(4-H178))</f>
        <v/>
      </c>
      <c r="S178" s="5" t="str">
        <f aca="false">CONCATENATE("[",CONCATENATE("Al",IF(D178&gt;1,VALUE(D178),""),IF(E178=0,"",CONCATENATE(" O",IF(E178&gt;1,VALUE(E178),""))),IF(F178=0,"",CONCATENATE("(OH)",IF(F178&gt;1,VALUE(F178),""))),IF(G178=0,"",CONCATENATE("(OH2)",IF(G178&gt;1,VALUE(G178),"")))),"]")</f>
        <v>[Al5 O4(OH)(OH2)17]</v>
      </c>
      <c r="T178" s="5" t="str">
        <f aca="false">CONCATENATE("[",CONCATENATE("Al",IF(H178=0,"",CONCATENATE("O",IF(H178&gt;1,VALUE(H178),""))),CONCATENATE(IF((4-H178)&gt;0,"(OH)",""),IF((4-H178)&gt;1,VALUE(4-H178),""))),"]")</f>
        <v>[Al(OH)4]</v>
      </c>
      <c r="U178" s="5" t="str">
        <f aca="false">IF(B178&gt;0,IF(M178="","",CONCATENATE("[",IF(M178="","",CONCATENATE("Al",IF(D178&gt;1,VALUE(D178),""),IF(E178=0,"",CONCATENATE(" O",IF(E178&gt;1,VALUE(E178),""))),IF(F178=0,"",CONCATENATE("(OH)",IF(F178&gt;1,VALUE(F178),""))),IF(G178=0,"",CONCATENATE("(OH2)",IF(G178&gt;1,VALUE(G178),""))))),"]",IF(M178="","",IF(J178&gt;1,(CONCATENATE(VALUE(J178),"+")),"+")))),"")</f>
        <v/>
      </c>
    </row>
    <row r="179" s="4" customFormat="true" ht="14.05" hidden="false" customHeight="false" outlineLevel="0" collapsed="false">
      <c r="A179" s="5" t="n">
        <v>6</v>
      </c>
      <c r="B179" s="5" t="n">
        <v>0</v>
      </c>
      <c r="C179" s="5" t="n">
        <v>0</v>
      </c>
      <c r="D179" s="5" t="n">
        <v>6</v>
      </c>
      <c r="E179" s="5" t="n">
        <v>0</v>
      </c>
      <c r="F179" s="5" t="n">
        <v>11</v>
      </c>
      <c r="G179" s="5" t="n">
        <v>15</v>
      </c>
      <c r="H179" s="5" t="n">
        <v>0</v>
      </c>
      <c r="I179" s="5" t="n">
        <v>619</v>
      </c>
      <c r="J179" s="5" t="n">
        <v>7</v>
      </c>
      <c r="K179" s="6" t="n">
        <v>88.4285714285714</v>
      </c>
      <c r="L179" s="7" t="n">
        <v>88.4285714285714</v>
      </c>
      <c r="M179" s="5" t="str">
        <f aca="false">IF(K179="no cation","",IF(L179="","non-candidate",""))</f>
        <v/>
      </c>
      <c r="N179" s="5" t="str">
        <f aca="false">IF(M179="","",IF(B179&gt;0,U179,CONCATENATE("[",IF(M179="","",CONCATENATE("Al",IF(C179+(D179*(1+(C179*3)))&gt;1,VALUE(C179+(D179*(1+(C179*3)))),""),CONCATENATE(IF((E179*(1+(C179*3)))+(C179*H179)&gt;0," O",""),IF((E179*(1+(C179*3)))+(C179*H179)&gt;1,VALUE((E179*(1+(C179*3)))+(C179*H179)),"")),IF(F179=0,"",CONCATENATE("(OH)",IF((F179*(1+(C179*3)))+(C179*(4-H179))&gt;1,VALUE((F179*(1+(C179*3)))+(C179*(4-H179))),""))),IF(G179=0,"",CONCATENATE("(OH2)",IF(G179&gt;1,VALUE(G179),""))))),"]",IF(M179="","",IF(J179&gt;1,(CONCATENATE(VALUE(J179),"+")),"+")))))</f>
        <v/>
      </c>
      <c r="O179" s="5" t="str">
        <f aca="false">IF(B179&gt;0,"",IF(C179=0,CONCATENATE("[",CONCATENATE("Al",IF(D179&gt;1,VALUE(D179),""),IF(E179=0,"",CONCATENATE(" O",IF(E179&gt;1,VALUE(E179),""))),IF(F179=0,"",CONCATENATE("(OH)",IF(F179&gt;1,VALUE(F179),""))),IF(G179=0,"",CONCATENATE("(OH2)",IF(G179&gt;1,VALUE(G179),"")))),"]",IF(J179&gt;1,(CONCATENATE(VALUE(J179),"+")),"+")),CONCATENATE("[",S179,IF(P179&gt;1,VALUE(P179),""),IF((D179*3)&gt;((E179*2)+F179),"+","")," ]",VALUE(4)," ",T179,IF(H179&gt;0,VALUE(H179+1),""),"-"," ")))</f>
        <v>[Al6(OH)11(OH2)15]7+</v>
      </c>
      <c r="P179" s="5" t="str">
        <f aca="false">IF(C179&lt;1,"",(IF((3*D179)-(2*E179)-F179&gt;0, (3*D179)-(2*E179)-F179, 0)))</f>
        <v/>
      </c>
      <c r="Q179" s="5" t="str">
        <f aca="false">IF(C179&lt;1,"",(27*D179)+(16*(E179+F179+G179))+(F179+(G179*2)))</f>
        <v/>
      </c>
      <c r="R179" s="5" t="str">
        <f aca="false">IF(C179&lt;1,"",27+(16*(H179+(4-H179)))+(4-H179))</f>
        <v/>
      </c>
      <c r="S179" s="5" t="str">
        <f aca="false">CONCATENATE("[",CONCATENATE("Al",IF(D179&gt;1,VALUE(D179),""),IF(E179=0,"",CONCATENATE(" O",IF(E179&gt;1,VALUE(E179),""))),IF(F179=0,"",CONCATENATE("(OH)",IF(F179&gt;1,VALUE(F179),""))),IF(G179=0,"",CONCATENATE("(OH2)",IF(G179&gt;1,VALUE(G179),"")))),"]")</f>
        <v>[Al6(OH)11(OH2)15]</v>
      </c>
      <c r="T179" s="5" t="str">
        <f aca="false">CONCATENATE("[",CONCATENATE("Al",IF(H179=0,"",CONCATENATE("O",IF(H179&gt;1,VALUE(H179),""))),CONCATENATE(IF((4-H179)&gt;0,"(OH)",""),IF((4-H179)&gt;1,VALUE(4-H179),""))),"]")</f>
        <v>[Al(OH)4]</v>
      </c>
      <c r="U179" s="5" t="str">
        <f aca="false">IF(B179&gt;0,IF(M179="","",CONCATENATE("[",IF(M179="","",CONCATENATE("Al",IF(D179&gt;1,VALUE(D179),""),IF(E179=0,"",CONCATENATE(" O",IF(E179&gt;1,VALUE(E179),""))),IF(F179=0,"",CONCATENATE("(OH)",IF(F179&gt;1,VALUE(F179),""))),IF(G179=0,"",CONCATENATE("(OH2)",IF(G179&gt;1,VALUE(G179),""))))),"]",IF(M179="","",IF(J179&gt;1,(CONCATENATE(VALUE(J179),"+")),"+")))),"")</f>
        <v/>
      </c>
    </row>
    <row r="180" s="4" customFormat="true" ht="14.05" hidden="false" customHeight="false" outlineLevel="0" collapsed="false">
      <c r="A180" s="5" t="n">
        <v>6</v>
      </c>
      <c r="B180" s="5" t="n">
        <v>0</v>
      </c>
      <c r="C180" s="5" t="n">
        <v>0</v>
      </c>
      <c r="D180" s="5" t="n">
        <v>6</v>
      </c>
      <c r="E180" s="5" t="n">
        <v>2</v>
      </c>
      <c r="F180" s="5" t="n">
        <v>7</v>
      </c>
      <c r="G180" s="5" t="n">
        <v>17</v>
      </c>
      <c r="H180" s="5" t="n">
        <v>0</v>
      </c>
      <c r="I180" s="5" t="n">
        <v>619</v>
      </c>
      <c r="J180" s="5" t="n">
        <v>7</v>
      </c>
      <c r="K180" s="6" t="n">
        <v>88.4285714285714</v>
      </c>
      <c r="L180" s="7" t="n">
        <v>88.4285714285714</v>
      </c>
      <c r="M180" s="5" t="str">
        <f aca="false">IF(K180="no cation","",IF(L180="","non-candidate",""))</f>
        <v/>
      </c>
      <c r="N180" s="5" t="str">
        <f aca="false">IF(M180="","",IF(B180&gt;0,U180,CONCATENATE("[",IF(M180="","",CONCATENATE("Al",IF(C180+(D180*(1+(C180*3)))&gt;1,VALUE(C180+(D180*(1+(C180*3)))),""),CONCATENATE(IF((E180*(1+(C180*3)))+(C180*H180)&gt;0," O",""),IF((E180*(1+(C180*3)))+(C180*H180)&gt;1,VALUE((E180*(1+(C180*3)))+(C180*H180)),"")),IF(F180=0,"",CONCATENATE("(OH)",IF((F180*(1+(C180*3)))+(C180*(4-H180))&gt;1,VALUE((F180*(1+(C180*3)))+(C180*(4-H180))),""))),IF(G180=0,"",CONCATENATE("(OH2)",IF(G180&gt;1,VALUE(G180),""))))),"]",IF(M180="","",IF(J180&gt;1,(CONCATENATE(VALUE(J180),"+")),"+")))))</f>
        <v/>
      </c>
      <c r="O180" s="5" t="str">
        <f aca="false">IF(B180&gt;0,"",IF(C180=0,CONCATENATE("[",CONCATENATE("Al",IF(D180&gt;1,VALUE(D180),""),IF(E180=0,"",CONCATENATE(" O",IF(E180&gt;1,VALUE(E180),""))),IF(F180=0,"",CONCATENATE("(OH)",IF(F180&gt;1,VALUE(F180),""))),IF(G180=0,"",CONCATENATE("(OH2)",IF(G180&gt;1,VALUE(G180),"")))),"]",IF(J180&gt;1,(CONCATENATE(VALUE(J180),"+")),"+")),CONCATENATE("[",S180,IF(P180&gt;1,VALUE(P180),""),IF((D180*3)&gt;((E180*2)+F180),"+","")," ]",VALUE(4)," ",T180,IF(H180&gt;0,VALUE(H180+1),""),"-"," ")))</f>
        <v>[Al6 O2(OH)7(OH2)17]7+</v>
      </c>
      <c r="P180" s="5" t="str">
        <f aca="false">IF(C180&lt;1,"",(IF((3*D180)-(2*E180)-F180&gt;0, (3*D180)-(2*E180)-F180, 0)))</f>
        <v/>
      </c>
      <c r="Q180" s="5" t="str">
        <f aca="false">IF(C180&lt;1,"",(27*D180)+(16*(E180+F180+G180))+(F180+(G180*2)))</f>
        <v/>
      </c>
      <c r="R180" s="5" t="str">
        <f aca="false">IF(C180&lt;1,"",27+(16*(H180+(4-H180)))+(4-H180))</f>
        <v/>
      </c>
      <c r="S180" s="5" t="str">
        <f aca="false">CONCATENATE("[",CONCATENATE("Al",IF(D180&gt;1,VALUE(D180),""),IF(E180=0,"",CONCATENATE(" O",IF(E180&gt;1,VALUE(E180),""))),IF(F180=0,"",CONCATENATE("(OH)",IF(F180&gt;1,VALUE(F180),""))),IF(G180=0,"",CONCATENATE("(OH2)",IF(G180&gt;1,VALUE(G180),"")))),"]")</f>
        <v>[Al6 O2(OH)7(OH2)17]</v>
      </c>
      <c r="T180" s="5" t="str">
        <f aca="false">CONCATENATE("[",CONCATENATE("Al",IF(H180=0,"",CONCATENATE("O",IF(H180&gt;1,VALUE(H180),""))),CONCATENATE(IF((4-H180)&gt;0,"(OH)",""),IF((4-H180)&gt;1,VALUE(4-H180),""))),"]")</f>
        <v>[Al(OH)4]</v>
      </c>
      <c r="U180" s="5" t="str">
        <f aca="false">IF(B180&gt;0,IF(M180="","",CONCATENATE("[",IF(M180="","",CONCATENATE("Al",IF(D180&gt;1,VALUE(D180),""),IF(E180=0,"",CONCATENATE(" O",IF(E180&gt;1,VALUE(E180),""))),IF(F180=0,"",CONCATENATE("(OH)",IF(F180&gt;1,VALUE(F180),""))),IF(G180=0,"",CONCATENATE("(OH2)",IF(G180&gt;1,VALUE(G180),""))))),"]",IF(M180="","",IF(J180&gt;1,(CONCATENATE(VALUE(J180),"+")),"+")))),"")</f>
        <v/>
      </c>
    </row>
    <row r="181" s="4" customFormat="true" ht="14.05" hidden="false" customHeight="false" outlineLevel="0" collapsed="false">
      <c r="A181" s="5" t="n">
        <v>6</v>
      </c>
      <c r="B181" s="5" t="n">
        <v>0</v>
      </c>
      <c r="C181" s="5" t="n">
        <v>0</v>
      </c>
      <c r="D181" s="5" t="n">
        <v>6</v>
      </c>
      <c r="E181" s="5" t="n">
        <v>4</v>
      </c>
      <c r="F181" s="5" t="n">
        <v>3</v>
      </c>
      <c r="G181" s="5" t="n">
        <v>19</v>
      </c>
      <c r="H181" s="5" t="n">
        <v>0</v>
      </c>
      <c r="I181" s="5" t="n">
        <v>619</v>
      </c>
      <c r="J181" s="5" t="n">
        <v>7</v>
      </c>
      <c r="K181" s="6" t="n">
        <v>88.4285714285714</v>
      </c>
      <c r="L181" s="7" t="n">
        <v>88.4285714285714</v>
      </c>
      <c r="M181" s="5" t="str">
        <f aca="false">IF(K181="no cation","",IF(L181="","non-candidate",""))</f>
        <v/>
      </c>
      <c r="N181" s="5" t="str">
        <f aca="false">IF(M181="","",IF(B181&gt;0,U181,CONCATENATE("[",IF(M181="","",CONCATENATE("Al",IF(C181+(D181*(1+(C181*3)))&gt;1,VALUE(C181+(D181*(1+(C181*3)))),""),CONCATENATE(IF((E181*(1+(C181*3)))+(C181*H181)&gt;0," O",""),IF((E181*(1+(C181*3)))+(C181*H181)&gt;1,VALUE((E181*(1+(C181*3)))+(C181*H181)),"")),IF(F181=0,"",CONCATENATE("(OH)",IF((F181*(1+(C181*3)))+(C181*(4-H181))&gt;1,VALUE((F181*(1+(C181*3)))+(C181*(4-H181))),""))),IF(G181=0,"",CONCATENATE("(OH2)",IF(G181&gt;1,VALUE(G181),""))))),"]",IF(M181="","",IF(J181&gt;1,(CONCATENATE(VALUE(J181),"+")),"+")))))</f>
        <v/>
      </c>
      <c r="O181" s="5" t="str">
        <f aca="false">IF(B181&gt;0,"",IF(C181=0,CONCATENATE("[",CONCATENATE("Al",IF(D181&gt;1,VALUE(D181),""),IF(E181=0,"",CONCATENATE(" O",IF(E181&gt;1,VALUE(E181),""))),IF(F181=0,"",CONCATENATE("(OH)",IF(F181&gt;1,VALUE(F181),""))),IF(G181=0,"",CONCATENATE("(OH2)",IF(G181&gt;1,VALUE(G181),"")))),"]",IF(J181&gt;1,(CONCATENATE(VALUE(J181),"+")),"+")),CONCATENATE("[",S181,IF(P181&gt;1,VALUE(P181),""),IF((D181*3)&gt;((E181*2)+F181),"+","")," ]",VALUE(4)," ",T181,IF(H181&gt;0,VALUE(H181+1),""),"-"," ")))</f>
        <v>[Al6 O4(OH)3(OH2)19]7+</v>
      </c>
      <c r="P181" s="5" t="str">
        <f aca="false">IF(C181&lt;1,"",(IF((3*D181)-(2*E181)-F181&gt;0, (3*D181)-(2*E181)-F181, 0)))</f>
        <v/>
      </c>
      <c r="Q181" s="5" t="str">
        <f aca="false">IF(C181&lt;1,"",(27*D181)+(16*(E181+F181+G181))+(F181+(G181*2)))</f>
        <v/>
      </c>
      <c r="R181" s="5" t="str">
        <f aca="false">IF(C181&lt;1,"",27+(16*(H181+(4-H181)))+(4-H181))</f>
        <v/>
      </c>
      <c r="S181" s="5" t="str">
        <f aca="false">CONCATENATE("[",CONCATENATE("Al",IF(D181&gt;1,VALUE(D181),""),IF(E181=0,"",CONCATENATE(" O",IF(E181&gt;1,VALUE(E181),""))),IF(F181=0,"",CONCATENATE("(OH)",IF(F181&gt;1,VALUE(F181),""))),IF(G181=0,"",CONCATENATE("(OH2)",IF(G181&gt;1,VALUE(G181),"")))),"]")</f>
        <v>[Al6 O4(OH)3(OH2)19]</v>
      </c>
      <c r="T181" s="5" t="str">
        <f aca="false">CONCATENATE("[",CONCATENATE("Al",IF(H181=0,"",CONCATENATE("O",IF(H181&gt;1,VALUE(H181),""))),CONCATENATE(IF((4-H181)&gt;0,"(OH)",""),IF((4-H181)&gt;1,VALUE(4-H181),""))),"]")</f>
        <v>[Al(OH)4]</v>
      </c>
      <c r="U181" s="5" t="str">
        <f aca="false">IF(B181&gt;0,IF(M181="","",CONCATENATE("[",IF(M181="","",CONCATENATE("Al",IF(D181&gt;1,VALUE(D181),""),IF(E181=0,"",CONCATENATE(" O",IF(E181&gt;1,VALUE(E181),""))),IF(F181=0,"",CONCATENATE("(OH)",IF(F181&gt;1,VALUE(F181),""))),IF(G181=0,"",CONCATENATE("(OH2)",IF(G181&gt;1,VALUE(G181),""))))),"]",IF(M181="","",IF(J181&gt;1,(CONCATENATE(VALUE(J181),"+")),"+")))),"")</f>
        <v/>
      </c>
    </row>
    <row r="182" s="4" customFormat="true" ht="14.05" hidden="false" customHeight="false" outlineLevel="0" collapsed="false">
      <c r="A182" s="5" t="n">
        <v>6</v>
      </c>
      <c r="B182" s="5" t="n">
        <v>0</v>
      </c>
      <c r="C182" s="5" t="n">
        <v>1</v>
      </c>
      <c r="D182" s="5" t="n">
        <v>3</v>
      </c>
      <c r="E182" s="5" t="n">
        <v>0</v>
      </c>
      <c r="F182" s="5" t="n">
        <v>4</v>
      </c>
      <c r="G182" s="5" t="n">
        <v>9</v>
      </c>
      <c r="H182" s="5" t="n">
        <v>4</v>
      </c>
      <c r="I182" s="5" t="n">
        <v>1335</v>
      </c>
      <c r="J182" s="5" t="n">
        <v>15</v>
      </c>
      <c r="K182" s="6" t="n">
        <v>89</v>
      </c>
      <c r="L182" s="7" t="n">
        <v>89</v>
      </c>
      <c r="M182" s="5" t="str">
        <f aca="false">IF(K182="no cation","",IF(L182="","non-candidate",""))</f>
        <v/>
      </c>
      <c r="N182" s="5" t="str">
        <f aca="false">IF(M182="","",IF(B182&gt;0,U182,CONCATENATE("[",IF(M182="","",CONCATENATE("Al",IF(C182+(D182*(1+(C182*3)))&gt;1,VALUE(C182+(D182*(1+(C182*3)))),""),CONCATENATE(IF((E182*(1+(C182*3)))+(C182*H182)&gt;0," O",""),IF((E182*(1+(C182*3)))+(C182*H182)&gt;1,VALUE((E182*(1+(C182*3)))+(C182*H182)),"")),IF(F182=0,"",CONCATENATE("(OH)",IF((F182*(1+(C182*3)))+(C182*(4-H182))&gt;1,VALUE((F182*(1+(C182*3)))+(C182*(4-H182))),""))),IF(G182=0,"",CONCATENATE("(OH2)",IF(G182&gt;1,VALUE(G182),""))))),"]",IF(M182="","",IF(J182&gt;1,(CONCATENATE(VALUE(J182),"+")),"+")))))</f>
        <v/>
      </c>
      <c r="O182" s="5" t="str">
        <f aca="false">IF(B182&gt;0,"",IF(C182=0,CONCATENATE("[",CONCATENATE("Al",IF(D182&gt;1,VALUE(D182),""),IF(E182=0,"",CONCATENATE(" O",IF(E182&gt;1,VALUE(E182),""))),IF(F182=0,"",CONCATENATE("(OH)",IF(F182&gt;1,VALUE(F182),""))),IF(G182=0,"",CONCATENATE("(OH2)",IF(G182&gt;1,VALUE(G182),"")))),"]",IF(J182&gt;1,(CONCATENATE(VALUE(J182),"+")),"+")),CONCATENATE("[",S182,IF(P182&gt;1,VALUE(P182),""),IF((D182*3)&gt;((E182*2)+F182),"+","")," ]",VALUE(4)," ",T182,IF(H182&gt;0,VALUE(H182+1),""),"-"," ")))</f>
        <v>[[Al3(OH)4(OH2)9]5+ ]4 [AlO4]5- </v>
      </c>
      <c r="P182" s="5" t="n">
        <f aca="false">IF(C182&lt;1,"",(IF((3*D182)-(2*E182)-F182&gt;0, (3*D182)-(2*E182)-F182, 0)))</f>
        <v>5</v>
      </c>
      <c r="Q182" s="5" t="n">
        <f aca="false">IF(C182&lt;1,"",(27*D182)+(16*(E182+F182+G182))+(F182+(G182*2)))</f>
        <v>311</v>
      </c>
      <c r="R182" s="5" t="n">
        <f aca="false">IF(C182&lt;1,"",27+(16*(H182+(4-H182)))+(4-H182))</f>
        <v>91</v>
      </c>
      <c r="S182" s="5" t="str">
        <f aca="false">CONCATENATE("[",CONCATENATE("Al",IF(D182&gt;1,VALUE(D182),""),IF(E182=0,"",CONCATENATE(" O",IF(E182&gt;1,VALUE(E182),""))),IF(F182=0,"",CONCATENATE("(OH)",IF(F182&gt;1,VALUE(F182),""))),IF(G182=0,"",CONCATENATE("(OH2)",IF(G182&gt;1,VALUE(G182),"")))),"]")</f>
        <v>[Al3(OH)4(OH2)9]</v>
      </c>
      <c r="T182" s="5" t="str">
        <f aca="false">CONCATENATE("[",CONCATENATE("Al",IF(H182=0,"",CONCATENATE("O",IF(H182&gt;1,VALUE(H182),""))),CONCATENATE(IF((4-H182)&gt;0,"(OH)",""),IF((4-H182)&gt;1,VALUE(4-H182),""))),"]")</f>
        <v>[AlO4]</v>
      </c>
      <c r="U182" s="5" t="str">
        <f aca="false">IF(B182&gt;0,IF(M182="","",CONCATENATE("[",IF(M182="","",CONCATENATE("Al",IF(D182&gt;1,VALUE(D182),""),IF(E182=0,"",CONCATENATE(" O",IF(E182&gt;1,VALUE(E182),""))),IF(F182=0,"",CONCATENATE("(OH)",IF(F182&gt;1,VALUE(F182),""))),IF(G182=0,"",CONCATENATE("(OH2)",IF(G182&gt;1,VALUE(G182),""))))),"]",IF(M182="","",IF(J182&gt;1,(CONCATENATE(VALUE(J182),"+")),"+")))),"")</f>
        <v/>
      </c>
    </row>
    <row r="183" s="4" customFormat="true" ht="14.05" hidden="false" customHeight="false" outlineLevel="0" collapsed="false">
      <c r="A183" s="5" t="n">
        <v>6</v>
      </c>
      <c r="B183" s="5" t="n">
        <v>0</v>
      </c>
      <c r="C183" s="5" t="n">
        <v>1</v>
      </c>
      <c r="D183" s="5" t="n">
        <v>3</v>
      </c>
      <c r="E183" s="5" t="n">
        <v>0</v>
      </c>
      <c r="F183" s="5" t="n">
        <v>5</v>
      </c>
      <c r="G183" s="5" t="n">
        <v>8</v>
      </c>
      <c r="H183" s="5" t="n">
        <v>0</v>
      </c>
      <c r="I183" s="5" t="n">
        <v>1335</v>
      </c>
      <c r="J183" s="5" t="n">
        <v>15</v>
      </c>
      <c r="K183" s="6" t="n">
        <v>89</v>
      </c>
      <c r="L183" s="7" t="n">
        <v>89</v>
      </c>
      <c r="M183" s="5" t="str">
        <f aca="false">IF(K183="no cation","",IF(L183="","non-candidate",""))</f>
        <v/>
      </c>
      <c r="N183" s="5" t="str">
        <f aca="false">IF(M183="","",IF(B183&gt;0,U183,CONCATENATE("[",IF(M183="","",CONCATENATE("Al",IF(C183+(D183*(1+(C183*3)))&gt;1,VALUE(C183+(D183*(1+(C183*3)))),""),CONCATENATE(IF((E183*(1+(C183*3)))+(C183*H183)&gt;0," O",""),IF((E183*(1+(C183*3)))+(C183*H183)&gt;1,VALUE((E183*(1+(C183*3)))+(C183*H183)),"")),IF(F183=0,"",CONCATENATE("(OH)",IF((F183*(1+(C183*3)))+(C183*(4-H183))&gt;1,VALUE((F183*(1+(C183*3)))+(C183*(4-H183))),""))),IF(G183=0,"",CONCATENATE("(OH2)",IF(G183&gt;1,VALUE(G183),""))))),"]",IF(M183="","",IF(J183&gt;1,(CONCATENATE(VALUE(J183),"+")),"+")))))</f>
        <v/>
      </c>
      <c r="O183" s="5" t="str">
        <f aca="false">IF(B183&gt;0,"",IF(C183=0,CONCATENATE("[",CONCATENATE("Al",IF(D183&gt;1,VALUE(D183),""),IF(E183=0,"",CONCATENATE(" O",IF(E183&gt;1,VALUE(E183),""))),IF(F183=0,"",CONCATENATE("(OH)",IF(F183&gt;1,VALUE(F183),""))),IF(G183=0,"",CONCATENATE("(OH2)",IF(G183&gt;1,VALUE(G183),"")))),"]",IF(J183&gt;1,(CONCATENATE(VALUE(J183),"+")),"+")),CONCATENATE("[",S183,IF(P183&gt;1,VALUE(P183),""),IF((D183*3)&gt;((E183*2)+F183),"+","")," ]",VALUE(4)," ",T183,IF(H183&gt;0,VALUE(H183+1),""),"-"," ")))</f>
        <v>[[Al3(OH)5(OH2)8]4+ ]4 [Al(OH)4]- </v>
      </c>
      <c r="P183" s="5" t="n">
        <f aca="false">IF(C183&lt;1,"",(IF((3*D183)-(2*E183)-F183&gt;0, (3*D183)-(2*E183)-F183, 0)))</f>
        <v>4</v>
      </c>
      <c r="Q183" s="5" t="n">
        <f aca="false">IF(C183&lt;1,"",(27*D183)+(16*(E183+F183+G183))+(F183+(G183*2)))</f>
        <v>310</v>
      </c>
      <c r="R183" s="5" t="n">
        <f aca="false">IF(C183&lt;1,"",27+(16*(H183+(4-H183)))+(4-H183))</f>
        <v>95</v>
      </c>
      <c r="S183" s="5" t="str">
        <f aca="false">CONCATENATE("[",CONCATENATE("Al",IF(D183&gt;1,VALUE(D183),""),IF(E183=0,"",CONCATENATE(" O",IF(E183&gt;1,VALUE(E183),""))),IF(F183=0,"",CONCATENATE("(OH)",IF(F183&gt;1,VALUE(F183),""))),IF(G183=0,"",CONCATENATE("(OH2)",IF(G183&gt;1,VALUE(G183),"")))),"]")</f>
        <v>[Al3(OH)5(OH2)8]</v>
      </c>
      <c r="T183" s="5" t="str">
        <f aca="false">CONCATENATE("[",CONCATENATE("Al",IF(H183=0,"",CONCATENATE("O",IF(H183&gt;1,VALUE(H183),""))),CONCATENATE(IF((4-H183)&gt;0,"(OH)",""),IF((4-H183)&gt;1,VALUE(4-H183),""))),"]")</f>
        <v>[Al(OH)4]</v>
      </c>
      <c r="U183" s="5" t="str">
        <f aca="false">IF(B183&gt;0,IF(M183="","",CONCATENATE("[",IF(M183="","",CONCATENATE("Al",IF(D183&gt;1,VALUE(D183),""),IF(E183=0,"",CONCATENATE(" O",IF(E183&gt;1,VALUE(E183),""))),IF(F183=0,"",CONCATENATE("(OH)",IF(F183&gt;1,VALUE(F183),""))),IF(G183=0,"",CONCATENATE("(OH2)",IF(G183&gt;1,VALUE(G183),""))))),"]",IF(M183="","",IF(J183&gt;1,(CONCATENATE(VALUE(J183),"+")),"+")))),"")</f>
        <v/>
      </c>
    </row>
    <row r="184" s="4" customFormat="true" ht="14.05" hidden="false" customHeight="false" outlineLevel="0" collapsed="false">
      <c r="A184" s="5" t="n">
        <v>6</v>
      </c>
      <c r="B184" s="5" t="n">
        <v>0</v>
      </c>
      <c r="C184" s="5" t="n">
        <v>1</v>
      </c>
      <c r="D184" s="5" t="n">
        <v>3</v>
      </c>
      <c r="E184" s="5" t="n">
        <v>1</v>
      </c>
      <c r="F184" s="5" t="n">
        <v>2</v>
      </c>
      <c r="G184" s="5" t="n">
        <v>10</v>
      </c>
      <c r="H184" s="5" t="n">
        <v>4</v>
      </c>
      <c r="I184" s="5" t="n">
        <v>1335</v>
      </c>
      <c r="J184" s="5" t="n">
        <v>15</v>
      </c>
      <c r="K184" s="6" t="n">
        <v>89</v>
      </c>
      <c r="L184" s="7" t="n">
        <v>89</v>
      </c>
      <c r="M184" s="5" t="str">
        <f aca="false">IF(K184="no cation","",IF(L184="","non-candidate",""))</f>
        <v/>
      </c>
      <c r="N184" s="5" t="str">
        <f aca="false">IF(M184="","",IF(B184&gt;0,U184,CONCATENATE("[",IF(M184="","",CONCATENATE("Al",IF(C184+(D184*(1+(C184*3)))&gt;1,VALUE(C184+(D184*(1+(C184*3)))),""),CONCATENATE(IF((E184*(1+(C184*3)))+(C184*H184)&gt;0," O",""),IF((E184*(1+(C184*3)))+(C184*H184)&gt;1,VALUE((E184*(1+(C184*3)))+(C184*H184)),"")),IF(F184=0,"",CONCATENATE("(OH)",IF((F184*(1+(C184*3)))+(C184*(4-H184))&gt;1,VALUE((F184*(1+(C184*3)))+(C184*(4-H184))),""))),IF(G184=0,"",CONCATENATE("(OH2)",IF(G184&gt;1,VALUE(G184),""))))),"]",IF(M184="","",IF(J184&gt;1,(CONCATENATE(VALUE(J184),"+")),"+")))))</f>
        <v/>
      </c>
      <c r="O184" s="5" t="str">
        <f aca="false">IF(B184&gt;0,"",IF(C184=0,CONCATENATE("[",CONCATENATE("Al",IF(D184&gt;1,VALUE(D184),""),IF(E184=0,"",CONCATENATE(" O",IF(E184&gt;1,VALUE(E184),""))),IF(F184=0,"",CONCATENATE("(OH)",IF(F184&gt;1,VALUE(F184),""))),IF(G184=0,"",CONCATENATE("(OH2)",IF(G184&gt;1,VALUE(G184),"")))),"]",IF(J184&gt;1,(CONCATENATE(VALUE(J184),"+")),"+")),CONCATENATE("[",S184,IF(P184&gt;1,VALUE(P184),""),IF((D184*3)&gt;((E184*2)+F184),"+","")," ]",VALUE(4)," ",T184,IF(H184&gt;0,VALUE(H184+1),""),"-"," ")))</f>
        <v>[[Al3 O(OH)2(OH2)10]5+ ]4 [AlO4]5- </v>
      </c>
      <c r="P184" s="5" t="n">
        <f aca="false">IF(C184&lt;1,"",(IF((3*D184)-(2*E184)-F184&gt;0, (3*D184)-(2*E184)-F184, 0)))</f>
        <v>5</v>
      </c>
      <c r="Q184" s="5" t="n">
        <f aca="false">IF(C184&lt;1,"",(27*D184)+(16*(E184+F184+G184))+(F184+(G184*2)))</f>
        <v>311</v>
      </c>
      <c r="R184" s="5" t="n">
        <f aca="false">IF(C184&lt;1,"",27+(16*(H184+(4-H184)))+(4-H184))</f>
        <v>91</v>
      </c>
      <c r="S184" s="5" t="str">
        <f aca="false">CONCATENATE("[",CONCATENATE("Al",IF(D184&gt;1,VALUE(D184),""),IF(E184=0,"",CONCATENATE(" O",IF(E184&gt;1,VALUE(E184),""))),IF(F184=0,"",CONCATENATE("(OH)",IF(F184&gt;1,VALUE(F184),""))),IF(G184=0,"",CONCATENATE("(OH2)",IF(G184&gt;1,VALUE(G184),"")))),"]")</f>
        <v>[Al3 O(OH)2(OH2)10]</v>
      </c>
      <c r="T184" s="5" t="str">
        <f aca="false">CONCATENATE("[",CONCATENATE("Al",IF(H184=0,"",CONCATENATE("O",IF(H184&gt;1,VALUE(H184),""))),CONCATENATE(IF((4-H184)&gt;0,"(OH)",""),IF((4-H184)&gt;1,VALUE(4-H184),""))),"]")</f>
        <v>[AlO4]</v>
      </c>
      <c r="U184" s="5" t="str">
        <f aca="false">IF(B184&gt;0,IF(M184="","",CONCATENATE("[",IF(M184="","",CONCATENATE("Al",IF(D184&gt;1,VALUE(D184),""),IF(E184=0,"",CONCATENATE(" O",IF(E184&gt;1,VALUE(E184),""))),IF(F184=0,"",CONCATENATE("(OH)",IF(F184&gt;1,VALUE(F184),""))),IF(G184=0,"",CONCATENATE("(OH2)",IF(G184&gt;1,VALUE(G184),""))))),"]",IF(M184="","",IF(J184&gt;1,(CONCATENATE(VALUE(J184),"+")),"+")))),"")</f>
        <v/>
      </c>
    </row>
    <row r="185" s="4" customFormat="true" ht="14.05" hidden="false" customHeight="false" outlineLevel="0" collapsed="false">
      <c r="A185" s="5" t="n">
        <v>6</v>
      </c>
      <c r="B185" s="5" t="n">
        <v>0</v>
      </c>
      <c r="C185" s="5" t="n">
        <v>1</v>
      </c>
      <c r="D185" s="5" t="n">
        <v>3</v>
      </c>
      <c r="E185" s="5" t="n">
        <v>1</v>
      </c>
      <c r="F185" s="5" t="n">
        <v>3</v>
      </c>
      <c r="G185" s="5" t="n">
        <v>9</v>
      </c>
      <c r="H185" s="5" t="n">
        <v>0</v>
      </c>
      <c r="I185" s="5" t="n">
        <v>1335</v>
      </c>
      <c r="J185" s="5" t="n">
        <v>15</v>
      </c>
      <c r="K185" s="6" t="n">
        <v>89</v>
      </c>
      <c r="L185" s="7" t="n">
        <v>89</v>
      </c>
      <c r="M185" s="5" t="str">
        <f aca="false">IF(K185="no cation","",IF(L185="","non-candidate",""))</f>
        <v/>
      </c>
      <c r="N185" s="5" t="str">
        <f aca="false">IF(M185="","",IF(B185&gt;0,U185,CONCATENATE("[",IF(M185="","",CONCATENATE("Al",IF(C185+(D185*(1+(C185*3)))&gt;1,VALUE(C185+(D185*(1+(C185*3)))),""),CONCATENATE(IF((E185*(1+(C185*3)))+(C185*H185)&gt;0," O",""),IF((E185*(1+(C185*3)))+(C185*H185)&gt;1,VALUE((E185*(1+(C185*3)))+(C185*H185)),"")),IF(F185=0,"",CONCATENATE("(OH)",IF((F185*(1+(C185*3)))+(C185*(4-H185))&gt;1,VALUE((F185*(1+(C185*3)))+(C185*(4-H185))),""))),IF(G185=0,"",CONCATENATE("(OH2)",IF(G185&gt;1,VALUE(G185),""))))),"]",IF(M185="","",IF(J185&gt;1,(CONCATENATE(VALUE(J185),"+")),"+")))))</f>
        <v/>
      </c>
      <c r="O185" s="5" t="str">
        <f aca="false">IF(B185&gt;0,"",IF(C185=0,CONCATENATE("[",CONCATENATE("Al",IF(D185&gt;1,VALUE(D185),""),IF(E185=0,"",CONCATENATE(" O",IF(E185&gt;1,VALUE(E185),""))),IF(F185=0,"",CONCATENATE("(OH)",IF(F185&gt;1,VALUE(F185),""))),IF(G185=0,"",CONCATENATE("(OH2)",IF(G185&gt;1,VALUE(G185),"")))),"]",IF(J185&gt;1,(CONCATENATE(VALUE(J185),"+")),"+")),CONCATENATE("[",S185,IF(P185&gt;1,VALUE(P185),""),IF((D185*3)&gt;((E185*2)+F185),"+","")," ]",VALUE(4)," ",T185,IF(H185&gt;0,VALUE(H185+1),""),"-"," ")))</f>
        <v>[[Al3 O(OH)3(OH2)9]4+ ]4 [Al(OH)4]- </v>
      </c>
      <c r="P185" s="5" t="n">
        <f aca="false">IF(C185&lt;1,"",(IF((3*D185)-(2*E185)-F185&gt;0, (3*D185)-(2*E185)-F185, 0)))</f>
        <v>4</v>
      </c>
      <c r="Q185" s="5" t="n">
        <f aca="false">IF(C185&lt;1,"",(27*D185)+(16*(E185+F185+G185))+(F185+(G185*2)))</f>
        <v>310</v>
      </c>
      <c r="R185" s="5" t="n">
        <f aca="false">IF(C185&lt;1,"",27+(16*(H185+(4-H185)))+(4-H185))</f>
        <v>95</v>
      </c>
      <c r="S185" s="5" t="str">
        <f aca="false">CONCATENATE("[",CONCATENATE("Al",IF(D185&gt;1,VALUE(D185),""),IF(E185=0,"",CONCATENATE(" O",IF(E185&gt;1,VALUE(E185),""))),IF(F185=0,"",CONCATENATE("(OH)",IF(F185&gt;1,VALUE(F185),""))),IF(G185=0,"",CONCATENATE("(OH2)",IF(G185&gt;1,VALUE(G185),"")))),"]")</f>
        <v>[Al3 O(OH)3(OH2)9]</v>
      </c>
      <c r="T185" s="5" t="str">
        <f aca="false">CONCATENATE("[",CONCATENATE("Al",IF(H185=0,"",CONCATENATE("O",IF(H185&gt;1,VALUE(H185),""))),CONCATENATE(IF((4-H185)&gt;0,"(OH)",""),IF((4-H185)&gt;1,VALUE(4-H185),""))),"]")</f>
        <v>[Al(OH)4]</v>
      </c>
      <c r="U185" s="5" t="str">
        <f aca="false">IF(B185&gt;0,IF(M185="","",CONCATENATE("[",IF(M185="","",CONCATENATE("Al",IF(D185&gt;1,VALUE(D185),""),IF(E185=0,"",CONCATENATE(" O",IF(E185&gt;1,VALUE(E185),""))),IF(F185=0,"",CONCATENATE("(OH)",IF(F185&gt;1,VALUE(F185),""))),IF(G185=0,"",CONCATENATE("(OH2)",IF(G185&gt;1,VALUE(G185),""))))),"]",IF(M185="","",IF(J185&gt;1,(CONCATENATE(VALUE(J185),"+")),"+")))),"")</f>
        <v/>
      </c>
    </row>
    <row r="186" s="4" customFormat="true" ht="14.05" hidden="false" customHeight="false" outlineLevel="0" collapsed="false">
      <c r="A186" s="5" t="n">
        <v>6</v>
      </c>
      <c r="B186" s="5" t="n">
        <v>0</v>
      </c>
      <c r="C186" s="5" t="n">
        <v>1</v>
      </c>
      <c r="D186" s="5" t="n">
        <v>3</v>
      </c>
      <c r="E186" s="5" t="n">
        <v>2</v>
      </c>
      <c r="F186" s="5" t="n">
        <v>0</v>
      </c>
      <c r="G186" s="5" t="n">
        <v>11</v>
      </c>
      <c r="H186" s="5" t="n">
        <v>4</v>
      </c>
      <c r="I186" s="5" t="n">
        <v>1335</v>
      </c>
      <c r="J186" s="5" t="n">
        <v>15</v>
      </c>
      <c r="K186" s="6" t="n">
        <v>89</v>
      </c>
      <c r="L186" s="7" t="n">
        <v>89</v>
      </c>
      <c r="M186" s="5" t="str">
        <f aca="false">IF(K186="no cation","",IF(L186="","non-candidate",""))</f>
        <v/>
      </c>
      <c r="N186" s="5" t="str">
        <f aca="false">IF(M186="","",IF(B186&gt;0,U186,CONCATENATE("[",IF(M186="","",CONCATENATE("Al",IF(C186+(D186*(1+(C186*3)))&gt;1,VALUE(C186+(D186*(1+(C186*3)))),""),CONCATENATE(IF((E186*(1+(C186*3)))+(C186*H186)&gt;0," O",""),IF((E186*(1+(C186*3)))+(C186*H186)&gt;1,VALUE((E186*(1+(C186*3)))+(C186*H186)),"")),IF(F186=0,"",CONCATENATE("(OH)",IF((F186*(1+(C186*3)))+(C186*(4-H186))&gt;1,VALUE((F186*(1+(C186*3)))+(C186*(4-H186))),""))),IF(G186=0,"",CONCATENATE("(OH2)",IF(G186&gt;1,VALUE(G186),""))))),"]",IF(M186="","",IF(J186&gt;1,(CONCATENATE(VALUE(J186),"+")),"+")))))</f>
        <v/>
      </c>
      <c r="O186" s="5" t="str">
        <f aca="false">IF(B186&gt;0,"",IF(C186=0,CONCATENATE("[",CONCATENATE("Al",IF(D186&gt;1,VALUE(D186),""),IF(E186=0,"",CONCATENATE(" O",IF(E186&gt;1,VALUE(E186),""))),IF(F186=0,"",CONCATENATE("(OH)",IF(F186&gt;1,VALUE(F186),""))),IF(G186=0,"",CONCATENATE("(OH2)",IF(G186&gt;1,VALUE(G186),"")))),"]",IF(J186&gt;1,(CONCATENATE(VALUE(J186),"+")),"+")),CONCATENATE("[",S186,IF(P186&gt;1,VALUE(P186),""),IF((D186*3)&gt;((E186*2)+F186),"+","")," ]",VALUE(4)," ",T186,IF(H186&gt;0,VALUE(H186+1),""),"-"," ")))</f>
        <v>[[Al3 O2(OH2)11]5+ ]4 [AlO4]5- </v>
      </c>
      <c r="P186" s="5" t="n">
        <f aca="false">IF(C186&lt;1,"",(IF((3*D186)-(2*E186)-F186&gt;0, (3*D186)-(2*E186)-F186, 0)))</f>
        <v>5</v>
      </c>
      <c r="Q186" s="5" t="n">
        <f aca="false">IF(C186&lt;1,"",(27*D186)+(16*(E186+F186+G186))+(F186+(G186*2)))</f>
        <v>311</v>
      </c>
      <c r="R186" s="5" t="n">
        <f aca="false">IF(C186&lt;1,"",27+(16*(H186+(4-H186)))+(4-H186))</f>
        <v>91</v>
      </c>
      <c r="S186" s="5" t="str">
        <f aca="false">CONCATENATE("[",CONCATENATE("Al",IF(D186&gt;1,VALUE(D186),""),IF(E186=0,"",CONCATENATE(" O",IF(E186&gt;1,VALUE(E186),""))),IF(F186=0,"",CONCATENATE("(OH)",IF(F186&gt;1,VALUE(F186),""))),IF(G186=0,"",CONCATENATE("(OH2)",IF(G186&gt;1,VALUE(G186),"")))),"]")</f>
        <v>[Al3 O2(OH2)11]</v>
      </c>
      <c r="T186" s="5" t="str">
        <f aca="false">CONCATENATE("[",CONCATENATE("Al",IF(H186=0,"",CONCATENATE("O",IF(H186&gt;1,VALUE(H186),""))),CONCATENATE(IF((4-H186)&gt;0,"(OH)",""),IF((4-H186)&gt;1,VALUE(4-H186),""))),"]")</f>
        <v>[AlO4]</v>
      </c>
      <c r="U186" s="5" t="str">
        <f aca="false">IF(B186&gt;0,IF(M186="","",CONCATENATE("[",IF(M186="","",CONCATENATE("Al",IF(D186&gt;1,VALUE(D186),""),IF(E186=0,"",CONCATENATE(" O",IF(E186&gt;1,VALUE(E186),""))),IF(F186=0,"",CONCATENATE("(OH)",IF(F186&gt;1,VALUE(F186),""))),IF(G186=0,"",CONCATENATE("(OH2)",IF(G186&gt;1,VALUE(G186),""))))),"]",IF(M186="","",IF(J186&gt;1,(CONCATENATE(VALUE(J186),"+")),"+")))),"")</f>
        <v/>
      </c>
    </row>
    <row r="187" s="4" customFormat="true" ht="14.05" hidden="false" customHeight="false" outlineLevel="0" collapsed="false">
      <c r="A187" s="5" t="n">
        <v>6</v>
      </c>
      <c r="B187" s="5" t="n">
        <v>0</v>
      </c>
      <c r="C187" s="5" t="n">
        <v>1</v>
      </c>
      <c r="D187" s="5" t="n">
        <v>3</v>
      </c>
      <c r="E187" s="5" t="n">
        <v>2</v>
      </c>
      <c r="F187" s="5" t="n">
        <v>1</v>
      </c>
      <c r="G187" s="5" t="n">
        <v>10</v>
      </c>
      <c r="H187" s="5" t="n">
        <v>0</v>
      </c>
      <c r="I187" s="5" t="n">
        <v>1335</v>
      </c>
      <c r="J187" s="5" t="n">
        <v>15</v>
      </c>
      <c r="K187" s="6" t="n">
        <v>89</v>
      </c>
      <c r="L187" s="7" t="n">
        <v>89</v>
      </c>
      <c r="M187" s="5" t="str">
        <f aca="false">IF(K187="no cation","",IF(L187="","non-candidate",""))</f>
        <v/>
      </c>
      <c r="N187" s="5" t="str">
        <f aca="false">IF(M187="","",IF(B187&gt;0,U187,CONCATENATE("[",IF(M187="","",CONCATENATE("Al",IF(C187+(D187*(1+(C187*3)))&gt;1,VALUE(C187+(D187*(1+(C187*3)))),""),CONCATENATE(IF((E187*(1+(C187*3)))+(C187*H187)&gt;0," O",""),IF((E187*(1+(C187*3)))+(C187*H187)&gt;1,VALUE((E187*(1+(C187*3)))+(C187*H187)),"")),IF(F187=0,"",CONCATENATE("(OH)",IF((F187*(1+(C187*3)))+(C187*(4-H187))&gt;1,VALUE((F187*(1+(C187*3)))+(C187*(4-H187))),""))),IF(G187=0,"",CONCATENATE("(OH2)",IF(G187&gt;1,VALUE(G187),""))))),"]",IF(M187="","",IF(J187&gt;1,(CONCATENATE(VALUE(J187),"+")),"+")))))</f>
        <v/>
      </c>
      <c r="O187" s="5" t="str">
        <f aca="false">IF(B187&gt;0,"",IF(C187=0,CONCATENATE("[",CONCATENATE("Al",IF(D187&gt;1,VALUE(D187),""),IF(E187=0,"",CONCATENATE(" O",IF(E187&gt;1,VALUE(E187),""))),IF(F187=0,"",CONCATENATE("(OH)",IF(F187&gt;1,VALUE(F187),""))),IF(G187=0,"",CONCATENATE("(OH2)",IF(G187&gt;1,VALUE(G187),"")))),"]",IF(J187&gt;1,(CONCATENATE(VALUE(J187),"+")),"+")),CONCATENATE("[",S187,IF(P187&gt;1,VALUE(P187),""),IF((D187*3)&gt;((E187*2)+F187),"+","")," ]",VALUE(4)," ",T187,IF(H187&gt;0,VALUE(H187+1),""),"-"," ")))</f>
        <v>[[Al3 O2(OH)(OH2)10]4+ ]4 [Al(OH)4]- </v>
      </c>
      <c r="P187" s="5" t="n">
        <f aca="false">IF(C187&lt;1,"",(IF((3*D187)-(2*E187)-F187&gt;0, (3*D187)-(2*E187)-F187, 0)))</f>
        <v>4</v>
      </c>
      <c r="Q187" s="5" t="n">
        <f aca="false">IF(C187&lt;1,"",(27*D187)+(16*(E187+F187+G187))+(F187+(G187*2)))</f>
        <v>310</v>
      </c>
      <c r="R187" s="5" t="n">
        <f aca="false">IF(C187&lt;1,"",27+(16*(H187+(4-H187)))+(4-H187))</f>
        <v>95</v>
      </c>
      <c r="S187" s="5" t="str">
        <f aca="false">CONCATENATE("[",CONCATENATE("Al",IF(D187&gt;1,VALUE(D187),""),IF(E187=0,"",CONCATENATE(" O",IF(E187&gt;1,VALUE(E187),""))),IF(F187=0,"",CONCATENATE("(OH)",IF(F187&gt;1,VALUE(F187),""))),IF(G187=0,"",CONCATENATE("(OH2)",IF(G187&gt;1,VALUE(G187),"")))),"]")</f>
        <v>[Al3 O2(OH)(OH2)10]</v>
      </c>
      <c r="T187" s="5" t="str">
        <f aca="false">CONCATENATE("[",CONCATENATE("Al",IF(H187=0,"",CONCATENATE("O",IF(H187&gt;1,VALUE(H187),""))),CONCATENATE(IF((4-H187)&gt;0,"(OH)",""),IF((4-H187)&gt;1,VALUE(4-H187),""))),"]")</f>
        <v>[Al(OH)4]</v>
      </c>
      <c r="U187" s="5" t="str">
        <f aca="false">IF(B187&gt;0,IF(M187="","",CONCATENATE("[",IF(M187="","",CONCATENATE("Al",IF(D187&gt;1,VALUE(D187),""),IF(E187=0,"",CONCATENATE(" O",IF(E187&gt;1,VALUE(E187),""))),IF(F187=0,"",CONCATENATE("(OH)",IF(F187&gt;1,VALUE(F187),""))),IF(G187=0,"",CONCATENATE("(OH2)",IF(G187&gt;1,VALUE(G187),""))))),"]",IF(M187="","",IF(J187&gt;1,(CONCATENATE(VALUE(J187),"+")),"+")))),"")</f>
        <v/>
      </c>
    </row>
    <row r="188" s="4" customFormat="true" ht="14.05" hidden="false" customHeight="false" outlineLevel="0" collapsed="false">
      <c r="A188" s="5" t="n">
        <v>4</v>
      </c>
      <c r="B188" s="5" t="n">
        <v>0</v>
      </c>
      <c r="C188" s="5" t="n">
        <v>0</v>
      </c>
      <c r="D188" s="5" t="n">
        <v>4</v>
      </c>
      <c r="E188" s="5" t="n">
        <v>0</v>
      </c>
      <c r="F188" s="5" t="n">
        <v>9</v>
      </c>
      <c r="G188" s="5" t="n">
        <v>1</v>
      </c>
      <c r="H188" s="5" t="n">
        <v>0</v>
      </c>
      <c r="I188" s="5" t="n">
        <v>279</v>
      </c>
      <c r="J188" s="5" t="n">
        <v>3</v>
      </c>
      <c r="K188" s="6" t="n">
        <v>93</v>
      </c>
      <c r="L188" s="7" t="n">
        <v>93</v>
      </c>
      <c r="M188" s="5" t="str">
        <f aca="false">IF(K188="no cation","",IF(L188="","non-candidate",""))</f>
        <v/>
      </c>
      <c r="N188" s="5" t="str">
        <f aca="false">IF(M188="","",IF(B188&gt;0,U188,CONCATENATE("[",IF(M188="","",CONCATENATE("Al",IF(C188+(D188*(1+(C188*3)))&gt;1,VALUE(C188+(D188*(1+(C188*3)))),""),CONCATENATE(IF((E188*(1+(C188*3)))+(C188*H188)&gt;0," O",""),IF((E188*(1+(C188*3)))+(C188*H188)&gt;1,VALUE((E188*(1+(C188*3)))+(C188*H188)),"")),IF(F188=0,"",CONCATENATE("(OH)",IF((F188*(1+(C188*3)))+(C188*(4-H188))&gt;1,VALUE((F188*(1+(C188*3)))+(C188*(4-H188))),""))),IF(G188=0,"",CONCATENATE("(OH2)",IF(G188&gt;1,VALUE(G188),""))))),"]",IF(M188="","",IF(J188&gt;1,(CONCATENATE(VALUE(J188),"+")),"+")))))</f>
        <v/>
      </c>
      <c r="O188" s="5" t="str">
        <f aca="false">IF(B188&gt;0,"",IF(C188=0,CONCATENATE("[",CONCATENATE("Al",IF(D188&gt;1,VALUE(D188),""),IF(E188=0,"",CONCATENATE(" O",IF(E188&gt;1,VALUE(E188),""))),IF(F188=0,"",CONCATENATE("(OH)",IF(F188&gt;1,VALUE(F188),""))),IF(G188=0,"",CONCATENATE("(OH2)",IF(G188&gt;1,VALUE(G188),"")))),"]",IF(J188&gt;1,(CONCATENATE(VALUE(J188),"+")),"+")),CONCATENATE("[",S188,IF(P188&gt;1,VALUE(P188),""),IF((D188*3)&gt;((E188*2)+F188),"+","")," ]",VALUE(4)," ",T188,IF(H188&gt;0,VALUE(H188+1),""),"-"," ")))</f>
        <v>[Al4(OH)9(OH2)]3+</v>
      </c>
      <c r="P188" s="5" t="str">
        <f aca="false">IF(C188&lt;1,"",(IF((3*D188)-(2*E188)-F188&gt;0, (3*D188)-(2*E188)-F188, 0)))</f>
        <v/>
      </c>
      <c r="Q188" s="5" t="str">
        <f aca="false">IF(C188&lt;1,"",(27*D188)+(16*(E188+F188+G188))+(F188+(G188*2)))</f>
        <v/>
      </c>
      <c r="R188" s="5" t="str">
        <f aca="false">IF(C188&lt;1,"",27+(16*(H188+(4-H188)))+(4-H188))</f>
        <v/>
      </c>
      <c r="S188" s="5" t="str">
        <f aca="false">CONCATENATE("[",CONCATENATE("Al",IF(D188&gt;1,VALUE(D188),""),IF(E188=0,"",CONCATENATE(" O",IF(E188&gt;1,VALUE(E188),""))),IF(F188=0,"",CONCATENATE("(OH)",IF(F188&gt;1,VALUE(F188),""))),IF(G188=0,"",CONCATENATE("(OH2)",IF(G188&gt;1,VALUE(G188),"")))),"]")</f>
        <v>[Al4(OH)9(OH2)]</v>
      </c>
      <c r="T188" s="5" t="str">
        <f aca="false">CONCATENATE("[",CONCATENATE("Al",IF(H188=0,"",CONCATENATE("O",IF(H188&gt;1,VALUE(H188),""))),CONCATENATE(IF((4-H188)&gt;0,"(OH)",""),IF((4-H188)&gt;1,VALUE(4-H188),""))),"]")</f>
        <v>[Al(OH)4]</v>
      </c>
      <c r="U188" s="5" t="str">
        <f aca="false">IF(B188&gt;0,IF(M188="","",CONCATENATE("[",IF(M188="","",CONCATENATE("Al",IF(D188&gt;1,VALUE(D188),""),IF(E188=0,"",CONCATENATE(" O",IF(E188&gt;1,VALUE(E188),""))),IF(F188=0,"",CONCATENATE("(OH)",IF(F188&gt;1,VALUE(F188),""))),IF(G188=0,"",CONCATENATE("(OH2)",IF(G188&gt;1,VALUE(G188),""))))),"]",IF(M188="","",IF(J188&gt;1,(CONCATENATE(VALUE(J188),"+")),"+")))),"")</f>
        <v/>
      </c>
    </row>
    <row r="189" s="4" customFormat="true" ht="14.05" hidden="false" customHeight="false" outlineLevel="0" collapsed="false">
      <c r="A189" s="5" t="n">
        <v>4</v>
      </c>
      <c r="B189" s="5" t="n">
        <v>0</v>
      </c>
      <c r="C189" s="5" t="n">
        <v>0</v>
      </c>
      <c r="D189" s="3" t="n">
        <v>4</v>
      </c>
      <c r="E189" s="3" t="n">
        <v>2</v>
      </c>
      <c r="F189" s="5" t="n">
        <v>5</v>
      </c>
      <c r="G189" s="5" t="n">
        <v>3</v>
      </c>
      <c r="H189" s="5" t="n">
        <v>0</v>
      </c>
      <c r="I189" s="5" t="n">
        <v>279</v>
      </c>
      <c r="J189" s="5" t="n">
        <v>3</v>
      </c>
      <c r="K189" s="6" t="n">
        <v>93</v>
      </c>
      <c r="L189" s="7" t="n">
        <v>93</v>
      </c>
      <c r="M189" s="5" t="str">
        <f aca="false">IF(K189="no cation","",IF(L189="","non-candidate",""))</f>
        <v/>
      </c>
      <c r="N189" s="5" t="str">
        <f aca="false">IF(M189="","",IF(B189&gt;0,U189,CONCATENATE("[",IF(M189="","",CONCATENATE("Al",IF(C189+(D189*(1+(C189*3)))&gt;1,VALUE(C189+(D189*(1+(C189*3)))),""),CONCATENATE(IF((E189*(1+(C189*3)))+(C189*H189)&gt;0," O",""),IF((E189*(1+(C189*3)))+(C189*H189)&gt;1,VALUE((E189*(1+(C189*3)))+(C189*H189)),"")),IF(F189=0,"",CONCATENATE("(OH)",IF((F189*(1+(C189*3)))+(C189*(4-H189))&gt;1,VALUE((F189*(1+(C189*3)))+(C189*(4-H189))),""))),IF(G189=0,"",CONCATENATE("(OH2)",IF(G189&gt;1,VALUE(G189),""))))),"]",IF(M189="","",IF(J189&gt;1,(CONCATENATE(VALUE(J189),"+")),"+")))))</f>
        <v/>
      </c>
      <c r="O189" s="5" t="str">
        <f aca="false">IF(B189&gt;0,"",IF(C189=0,CONCATENATE("[",CONCATENATE("Al",IF(D189&gt;1,VALUE(D189),""),IF(E189=0,"",CONCATENATE(" O",IF(E189&gt;1,VALUE(E189),""))),IF(F189=0,"",CONCATENATE("(OH)",IF(F189&gt;1,VALUE(F189),""))),IF(G189=0,"",CONCATENATE("(OH2)",IF(G189&gt;1,VALUE(G189),"")))),"]",IF(J189&gt;1,(CONCATENATE(VALUE(J189),"+")),"+")),CONCATENATE("[",S189,IF(P189&gt;1,VALUE(P189),""),IF((D189*3)&gt;((E189*2)+F189),"+","")," ]",VALUE(4)," ",T189,IF(H189&gt;0,VALUE(H189+1),""),"-"," ")))</f>
        <v>[Al4 O2(OH)5(OH2)3]3+</v>
      </c>
      <c r="P189" s="5" t="str">
        <f aca="false">IF(C189&lt;1,"",(IF((3*D189)-(2*E189)-F189&gt;0, (3*D189)-(2*E189)-F189, 0)))</f>
        <v/>
      </c>
      <c r="Q189" s="5" t="str">
        <f aca="false">IF(C189&lt;1,"",(27*D189)+(16*(E189+F189+G189))+(F189+(G189*2)))</f>
        <v/>
      </c>
      <c r="R189" s="5" t="str">
        <f aca="false">IF(C189&lt;1,"",27+(16*(H189+(4-H189)))+(4-H189))</f>
        <v/>
      </c>
      <c r="S189" s="5" t="str">
        <f aca="false">CONCATENATE("[",CONCATENATE("Al",IF(D189&gt;1,VALUE(D189),""),IF(E189=0,"",CONCATENATE(" O",IF(E189&gt;1,VALUE(E189),""))),IF(F189=0,"",CONCATENATE("(OH)",IF(F189&gt;1,VALUE(F189),""))),IF(G189=0,"",CONCATENATE("(OH2)",IF(G189&gt;1,VALUE(G189),"")))),"]")</f>
        <v>[Al4 O2(OH)5(OH2)3]</v>
      </c>
      <c r="T189" s="5" t="str">
        <f aca="false">CONCATENATE("[",CONCATENATE("Al",IF(H189=0,"",CONCATENATE("O",IF(H189&gt;1,VALUE(H189),""))),CONCATENATE(IF((4-H189)&gt;0,"(OH)",""),IF((4-H189)&gt;1,VALUE(4-H189),""))),"]")</f>
        <v>[Al(OH)4]</v>
      </c>
      <c r="U189" s="5" t="str">
        <f aca="false">IF(B189&gt;0,IF(M189="","",CONCATENATE("[",IF(M189="","",CONCATENATE("Al",IF(D189&gt;1,VALUE(D189),""),IF(E189=0,"",CONCATENATE(" O",IF(E189&gt;1,VALUE(E189),""))),IF(F189=0,"",CONCATENATE("(OH)",IF(F189&gt;1,VALUE(F189),""))),IF(G189=0,"",CONCATENATE("(OH2)",IF(G189&gt;1,VALUE(G189),""))))),"]",IF(M189="","",IF(J189&gt;1,(CONCATENATE(VALUE(J189),"+")),"+")))),"")</f>
        <v/>
      </c>
    </row>
    <row r="190" s="4" customFormat="true" ht="14.05" hidden="false" customHeight="false" outlineLevel="0" collapsed="false">
      <c r="A190" s="5" t="n">
        <v>4</v>
      </c>
      <c r="B190" s="5" t="n">
        <v>0</v>
      </c>
      <c r="C190" s="5" t="n">
        <v>0</v>
      </c>
      <c r="D190" s="5" t="n">
        <v>4</v>
      </c>
      <c r="E190" s="5" t="n">
        <v>4</v>
      </c>
      <c r="F190" s="5" t="n">
        <v>1</v>
      </c>
      <c r="G190" s="5" t="n">
        <v>5</v>
      </c>
      <c r="H190" s="5" t="n">
        <v>0</v>
      </c>
      <c r="I190" s="5" t="n">
        <v>279</v>
      </c>
      <c r="J190" s="5" t="n">
        <v>3</v>
      </c>
      <c r="K190" s="6" t="n">
        <v>93</v>
      </c>
      <c r="L190" s="7" t="n">
        <v>93</v>
      </c>
      <c r="M190" s="5" t="str">
        <f aca="false">IF(K190="no cation","",IF(L190="","non-candidate",""))</f>
        <v/>
      </c>
      <c r="N190" s="5" t="str">
        <f aca="false">IF(M190="","",IF(B190&gt;0,U190,CONCATENATE("[",IF(M190="","",CONCATENATE("Al",IF(C190+(D190*(1+(C190*3)))&gt;1,VALUE(C190+(D190*(1+(C190*3)))),""),CONCATENATE(IF((E190*(1+(C190*3)))+(C190*H190)&gt;0," O",""),IF((E190*(1+(C190*3)))+(C190*H190)&gt;1,VALUE((E190*(1+(C190*3)))+(C190*H190)),"")),IF(F190=0,"",CONCATENATE("(OH)",IF((F190*(1+(C190*3)))+(C190*(4-H190))&gt;1,VALUE((F190*(1+(C190*3)))+(C190*(4-H190))),""))),IF(G190=0,"",CONCATENATE("(OH2)",IF(G190&gt;1,VALUE(G190),""))))),"]",IF(M190="","",IF(J190&gt;1,(CONCATENATE(VALUE(J190),"+")),"+")))))</f>
        <v/>
      </c>
      <c r="O190" s="5" t="str">
        <f aca="false">IF(B190&gt;0,"",IF(C190=0,CONCATENATE("[",CONCATENATE("Al",IF(D190&gt;1,VALUE(D190),""),IF(E190=0,"",CONCATENATE(" O",IF(E190&gt;1,VALUE(E190),""))),IF(F190=0,"",CONCATENATE("(OH)",IF(F190&gt;1,VALUE(F190),""))),IF(G190=0,"",CONCATENATE("(OH2)",IF(G190&gt;1,VALUE(G190),"")))),"]",IF(J190&gt;1,(CONCATENATE(VALUE(J190),"+")),"+")),CONCATENATE("[",S190,IF(P190&gt;1,VALUE(P190),""),IF((D190*3)&gt;((E190*2)+F190),"+","")," ]",VALUE(4)," ",T190,IF(H190&gt;0,VALUE(H190+1),""),"-"," ")))</f>
        <v>[Al4 O4(OH)(OH2)5]3+</v>
      </c>
      <c r="P190" s="5" t="str">
        <f aca="false">IF(C190&lt;1,"",(IF((3*D190)-(2*E190)-F190&gt;0, (3*D190)-(2*E190)-F190, 0)))</f>
        <v/>
      </c>
      <c r="Q190" s="5" t="str">
        <f aca="false">IF(C190&lt;1,"",(27*D190)+(16*(E190+F190+G190))+(F190+(G190*2)))</f>
        <v/>
      </c>
      <c r="R190" s="5" t="str">
        <f aca="false">IF(C190&lt;1,"",27+(16*(H190+(4-H190)))+(4-H190))</f>
        <v/>
      </c>
      <c r="S190" s="5" t="str">
        <f aca="false">CONCATENATE("[",CONCATENATE("Al",IF(D190&gt;1,VALUE(D190),""),IF(E190=0,"",CONCATENATE(" O",IF(E190&gt;1,VALUE(E190),""))),IF(F190=0,"",CONCATENATE("(OH)",IF(F190&gt;1,VALUE(F190),""))),IF(G190=0,"",CONCATENATE("(OH2)",IF(G190&gt;1,VALUE(G190),"")))),"]")</f>
        <v>[Al4 O4(OH)(OH2)5]</v>
      </c>
      <c r="T190" s="5" t="str">
        <f aca="false">CONCATENATE("[",CONCATENATE("Al",IF(H190=0,"",CONCATENATE("O",IF(H190&gt;1,VALUE(H190),""))),CONCATENATE(IF((4-H190)&gt;0,"(OH)",""),IF((4-H190)&gt;1,VALUE(4-H190),""))),"]")</f>
        <v>[Al(OH)4]</v>
      </c>
      <c r="U190" s="5" t="str">
        <f aca="false">IF(B190&gt;0,IF(M190="","",CONCATENATE("[",IF(M190="","",CONCATENATE("Al",IF(D190&gt;1,VALUE(D190),""),IF(E190=0,"",CONCATENATE(" O",IF(E190&gt;1,VALUE(E190),""))),IF(F190=0,"",CONCATENATE("(OH)",IF(F190&gt;1,VALUE(F190),""))),IF(G190=0,"",CONCATENATE("(OH2)",IF(G190&gt;1,VALUE(G190),""))))),"]",IF(M190="","",IF(J190&gt;1,(CONCATENATE(VALUE(J190),"+")),"+")))),"")</f>
        <v/>
      </c>
    </row>
    <row r="191" s="4" customFormat="true" ht="14.05" hidden="false" customHeight="false" outlineLevel="0" collapsed="false">
      <c r="A191" s="5" t="n">
        <v>4</v>
      </c>
      <c r="B191" s="5" t="n">
        <v>0</v>
      </c>
      <c r="C191" s="5" t="n">
        <v>0</v>
      </c>
      <c r="D191" s="5" t="n">
        <v>1</v>
      </c>
      <c r="E191" s="5" t="n">
        <v>0</v>
      </c>
      <c r="F191" s="5" t="n">
        <v>2</v>
      </c>
      <c r="G191" s="5" t="n">
        <v>2</v>
      </c>
      <c r="H191" s="5" t="n">
        <v>0</v>
      </c>
      <c r="I191" s="5" t="n">
        <v>97</v>
      </c>
      <c r="J191" s="5" t="n">
        <v>1</v>
      </c>
      <c r="K191" s="6" t="n">
        <v>97</v>
      </c>
      <c r="L191" s="7" t="n">
        <v>97</v>
      </c>
      <c r="M191" s="5" t="s">
        <v>30</v>
      </c>
      <c r="N191" s="5" t="str">
        <f aca="false">IF(M191="","",IF(B191&gt;0,U191,CONCATENATE("[",IF(M191="","",CONCATENATE("Al",IF(C191+(D191*(1+(C191*3)))&gt;1,VALUE(C191+(D191*(1+(C191*3)))),""),CONCATENATE(IF((E191*(1+(C191*3)))+(C191*H191)&gt;0," O",""),IF((E191*(1+(C191*3)))+(C191*H191)&gt;1,VALUE((E191*(1+(C191*3)))+(C191*H191)),"")),IF(F191=0,"",CONCATENATE("(OH)",IF((F191*(1+(C191*3)))+(C191*(4-H191))&gt;1,VALUE((F191*(1+(C191*3)))+(C191*(4-H191))),""))),IF(G191=0,"",CONCATENATE("(OH2)",IF(G191&gt;1,VALUE(G191),""))))),"]",IF(M191="","",IF(J191&gt;1,(CONCATENATE(VALUE(J191),"+")),"+")))))</f>
        <v>[Al(OH)2(OH2)2]+</v>
      </c>
      <c r="O191" s="5" t="str">
        <f aca="false">IF(B191&gt;0,"",IF(C191=0,CONCATENATE("[",CONCATENATE("Al",IF(D191&gt;1,VALUE(D191),""),IF(E191=0,"",CONCATENATE(" O",IF(E191&gt;1,VALUE(E191),""))),IF(F191=0,"",CONCATENATE("(OH)",IF(F191&gt;1,VALUE(F191),""))),IF(G191=0,"",CONCATENATE("(OH2)",IF(G191&gt;1,VALUE(G191),"")))),"]",IF(J191&gt;1,(CONCATENATE(VALUE(J191),"+")),"+")),CONCATENATE("[",S191,IF(P191&gt;1,VALUE(P191),""),IF((D191*3)&gt;((E191*2)+F191),"+","")," ]",VALUE(4)," ",T191,IF(H191&gt;0,VALUE(H191+1),""),"-"," ")))</f>
        <v>[Al(OH)2(OH2)2]+</v>
      </c>
      <c r="P191" s="5" t="str">
        <f aca="false">IF(C191&lt;1,"",(IF((3*D191)-(2*E191)-F191&gt;0, (3*D191)-(2*E191)-F191, 0)))</f>
        <v/>
      </c>
      <c r="Q191" s="5" t="str">
        <f aca="false">IF(C191&lt;1,"",(27*D191)+(16*(E191+F191+G191))+(F191+(G191*2)))</f>
        <v/>
      </c>
      <c r="R191" s="5" t="str">
        <f aca="false">IF(C191&lt;1,"",27+(16*(H191+(4-H191)))+(4-H191))</f>
        <v/>
      </c>
      <c r="S191" s="5" t="str">
        <f aca="false">CONCATENATE("[",CONCATENATE("Al",IF(D191&gt;1,VALUE(D191),""),IF(E191=0,"",CONCATENATE(" O",IF(E191&gt;1,VALUE(E191),""))),IF(F191=0,"",CONCATENATE("(OH)",IF(F191&gt;1,VALUE(F191),""))),IF(G191=0,"",CONCATENATE("(OH2)",IF(G191&gt;1,VALUE(G191),"")))),"]")</f>
        <v>[Al(OH)2(OH2)2]</v>
      </c>
      <c r="T191" s="5" t="str">
        <f aca="false">CONCATENATE("[",CONCATENATE("Al",IF(H191=0,"",CONCATENATE("O",IF(H191&gt;1,VALUE(H191),""))),CONCATENATE(IF((4-H191)&gt;0,"(OH)",""),IF((4-H191)&gt;1,VALUE(4-H191),""))),"]")</f>
        <v>[Al(OH)4]</v>
      </c>
      <c r="U191" s="5" t="str">
        <f aca="false">IF(B191&gt;0,IF(M191="","",CONCATENATE("[",IF(M191="","",CONCATENATE("Al",IF(D191&gt;1,VALUE(D191),""),IF(E191=0,"",CONCATENATE(" O",IF(E191&gt;1,VALUE(E191),""))),IF(F191=0,"",CONCATENATE("(OH)",IF(F191&gt;1,VALUE(F191),""))),IF(G191=0,"",CONCATENATE("(OH2)",IF(G191&gt;1,VALUE(G191),""))))),"]",IF(M191="","",IF(J191&gt;1,(CONCATENATE(VALUE(J191),"+")),"+")))),"")</f>
        <v/>
      </c>
    </row>
    <row r="192" s="4" customFormat="true" ht="14.05" hidden="false" customHeight="false" outlineLevel="0" collapsed="false">
      <c r="A192" s="3" t="n">
        <v>6</v>
      </c>
      <c r="B192" s="3" t="n">
        <v>1</v>
      </c>
      <c r="C192" s="5" t="n">
        <v>0</v>
      </c>
      <c r="D192" s="5" t="n">
        <v>6</v>
      </c>
      <c r="E192" s="5" t="n">
        <v>0</v>
      </c>
      <c r="F192" s="5" t="n">
        <v>12</v>
      </c>
      <c r="G192" s="5" t="n">
        <v>12</v>
      </c>
      <c r="H192" s="5" t="n">
        <v>0</v>
      </c>
      <c r="I192" s="5" t="n">
        <v>582</v>
      </c>
      <c r="J192" s="5" t="n">
        <v>6</v>
      </c>
      <c r="K192" s="6" t="n">
        <v>97</v>
      </c>
      <c r="L192" s="7" t="n">
        <v>97</v>
      </c>
      <c r="M192" s="5" t="s">
        <v>30</v>
      </c>
      <c r="N192" s="5" t="str">
        <f aca="false">IF(M192="","",IF(B192&gt;0,U192,CONCATENATE("[",IF(M192="","",CONCATENATE("Al",IF(C192+(D192*(1+(C192*3)))&gt;1,VALUE(C192+(D192*(1+(C192*3)))),""),CONCATENATE(IF((E192*(1+(C192*3)))+(C192*H192)&gt;0," O",""),IF((E192*(1+(C192*3)))+(C192*H192)&gt;1,VALUE((E192*(1+(C192*3)))+(C192*H192)),"")),IF(F192=0,"",CONCATENATE("(OH)",IF((F192*(1+(C192*3)))+(C192*(4-H192))&gt;1,VALUE((F192*(1+(C192*3)))+(C192*(4-H192))),""))),IF(G192=0,"",CONCATENATE("(OH2)",IF(G192&gt;1,VALUE(G192),""))))),"]",IF(M192="","",IF(J192&gt;1,(CONCATENATE(VALUE(J192),"+")),"+")))))</f>
        <v>[Al6(OH)12(OH2)12]6+</v>
      </c>
      <c r="O192" s="5" t="str">
        <f aca="false">IF(B192&gt;0,"",IF(C192=0,CONCATENATE("[",CONCATENATE("Al",IF(D192&gt;1,VALUE(D192),""),IF(E192=0,"",CONCATENATE(" O",IF(E192&gt;1,VALUE(E192),""))),IF(F192=0,"",CONCATENATE("(OH)",IF(F192&gt;1,VALUE(F192),""))),IF(G192=0,"",CONCATENATE("(OH2)",IF(G192&gt;1,VALUE(G192),"")))),"]",IF(J192&gt;1,(CONCATENATE(VALUE(J192),"+")),"+")),CONCATENATE("[",S192,IF(P192&gt;1,VALUE(P192),""),IF((D192*3)&gt;((E192*2)+F192),"+","")," ]",VALUE(4)," ",T192,IF(H192&gt;0,VALUE(H192+1),""),"-"," ")))</f>
        <v/>
      </c>
      <c r="P192" s="5" t="str">
        <f aca="false">IF(C192&lt;1,"",(IF((3*D192)-(2*E192)-F192&gt;0, (3*D192)-(2*E192)-F192, 0)))</f>
        <v/>
      </c>
      <c r="Q192" s="5" t="str">
        <f aca="false">IF(C192&lt;1,"",(27*D192)+(16*(E192+F192+G192))+(F192+(G192*2)))</f>
        <v/>
      </c>
      <c r="R192" s="5" t="str">
        <f aca="false">IF(C192&lt;1,"",27+(16*(H192+(4-H192)))+(4-H192))</f>
        <v/>
      </c>
      <c r="S192" s="5" t="str">
        <f aca="false">CONCATENATE("[",CONCATENATE("Al",IF(D192&gt;1,VALUE(D192),""),IF(E192=0,"",CONCATENATE(" O",IF(E192&gt;1,VALUE(E192),""))),IF(F192=0,"",CONCATENATE("(OH)",IF(F192&gt;1,VALUE(F192),""))),IF(G192=0,"",CONCATENATE("(OH2)",IF(G192&gt;1,VALUE(G192),"")))),"]")</f>
        <v>[Al6(OH)12(OH2)12]</v>
      </c>
      <c r="T192" s="5" t="str">
        <f aca="false">CONCATENATE("[",CONCATENATE("Al",IF(H192=0,"",CONCATENATE("O",IF(H192&gt;1,VALUE(H192),""))),CONCATENATE(IF((4-H192)&gt;0,"(OH)",""),IF((4-H192)&gt;1,VALUE(4-H192),""))),"]")</f>
        <v>[Al(OH)4]</v>
      </c>
      <c r="U192" s="5" t="str">
        <f aca="false">IF(B192&gt;0,IF(M192="","",CONCATENATE("[",IF(M192="","",CONCATENATE("Al",IF(D192&gt;1,VALUE(D192),""),IF(E192=0,"",CONCATENATE(" O",IF(E192&gt;1,VALUE(E192),""))),IF(F192=0,"",CONCATENATE("(OH)",IF(F192&gt;1,VALUE(F192),""))),IF(G192=0,"",CONCATENATE("(OH2)",IF(G192&gt;1,VALUE(G192),""))))),"]",IF(M192="","",IF(J192&gt;1,(CONCATENATE(VALUE(J192),"+")),"+")))),"")</f>
        <v>[Al6(OH)12(OH2)12]6+</v>
      </c>
    </row>
    <row r="193" s="4" customFormat="true" ht="14.05" hidden="false" customHeight="false" outlineLevel="0" collapsed="false">
      <c r="A193" s="5" t="n">
        <v>6</v>
      </c>
      <c r="B193" s="5" t="n">
        <v>1</v>
      </c>
      <c r="C193" s="5" t="n">
        <v>0</v>
      </c>
      <c r="D193" s="5" t="n">
        <v>6</v>
      </c>
      <c r="E193" s="5" t="n">
        <v>2</v>
      </c>
      <c r="F193" s="5" t="n">
        <v>8</v>
      </c>
      <c r="G193" s="5" t="n">
        <v>14</v>
      </c>
      <c r="H193" s="5" t="n">
        <v>0</v>
      </c>
      <c r="I193" s="5" t="n">
        <v>582</v>
      </c>
      <c r="J193" s="5" t="n">
        <v>6</v>
      </c>
      <c r="K193" s="6" t="n">
        <v>97</v>
      </c>
      <c r="L193" s="7" t="n">
        <v>97</v>
      </c>
      <c r="M193" s="5" t="s">
        <v>30</v>
      </c>
      <c r="N193" s="5" t="str">
        <f aca="false">IF(M193="","",IF(B193&gt;0,U193,CONCATENATE("[",IF(M193="","",CONCATENATE("Al",IF(C193+(D193*(1+(C193*3)))&gt;1,VALUE(C193+(D193*(1+(C193*3)))),""),CONCATENATE(IF((E193*(1+(C193*3)))+(C193*H193)&gt;0," O",""),IF((E193*(1+(C193*3)))+(C193*H193)&gt;1,VALUE((E193*(1+(C193*3)))+(C193*H193)),"")),IF(F193=0,"",CONCATENATE("(OH)",IF((F193*(1+(C193*3)))+(C193*(4-H193))&gt;1,VALUE((F193*(1+(C193*3)))+(C193*(4-H193))),""))),IF(G193=0,"",CONCATENATE("(OH2)",IF(G193&gt;1,VALUE(G193),""))))),"]",IF(M193="","",IF(J193&gt;1,(CONCATENATE(VALUE(J193),"+")),"+")))))</f>
        <v>[Al6 O2(OH)8(OH2)14]6+</v>
      </c>
      <c r="O193" s="5" t="str">
        <f aca="false">IF(B193&gt;0,"",IF(C193=0,CONCATENATE("[",CONCATENATE("Al",IF(D193&gt;1,VALUE(D193),""),IF(E193=0,"",CONCATENATE(" O",IF(E193&gt;1,VALUE(E193),""))),IF(F193=0,"",CONCATENATE("(OH)",IF(F193&gt;1,VALUE(F193),""))),IF(G193=0,"",CONCATENATE("(OH2)",IF(G193&gt;1,VALUE(G193),"")))),"]",IF(J193&gt;1,(CONCATENATE(VALUE(J193),"+")),"+")),CONCATENATE("[",S193,IF(P193&gt;1,VALUE(P193),""),IF((D193*3)&gt;((E193*2)+F193),"+","")," ]",VALUE(4)," ",T193,IF(H193&gt;0,VALUE(H193+1),""),"-"," ")))</f>
        <v/>
      </c>
      <c r="P193" s="5" t="str">
        <f aca="false">IF(C193&lt;1,"",(IF((3*D193)-(2*E193)-F193&gt;0, (3*D193)-(2*E193)-F193, 0)))</f>
        <v/>
      </c>
      <c r="Q193" s="5" t="str">
        <f aca="false">IF(C193&lt;1,"",(27*D193)+(16*(E193+F193+G193))+(F193+(G193*2)))</f>
        <v/>
      </c>
      <c r="R193" s="5" t="str">
        <f aca="false">IF(C193&lt;1,"",27+(16*(H193+(4-H193)))+(4-H193))</f>
        <v/>
      </c>
      <c r="S193" s="5" t="str">
        <f aca="false">CONCATENATE("[",CONCATENATE("Al",IF(D193&gt;1,VALUE(D193),""),IF(E193=0,"",CONCATENATE(" O",IF(E193&gt;1,VALUE(E193),""))),IF(F193=0,"",CONCATENATE("(OH)",IF(F193&gt;1,VALUE(F193),""))),IF(G193=0,"",CONCATENATE("(OH2)",IF(G193&gt;1,VALUE(G193),"")))),"]")</f>
        <v>[Al6 O2(OH)8(OH2)14]</v>
      </c>
      <c r="T193" s="5" t="str">
        <f aca="false">CONCATENATE("[",CONCATENATE("Al",IF(H193=0,"",CONCATENATE("O",IF(H193&gt;1,VALUE(H193),""))),CONCATENATE(IF((4-H193)&gt;0,"(OH)",""),IF((4-H193)&gt;1,VALUE(4-H193),""))),"]")</f>
        <v>[Al(OH)4]</v>
      </c>
      <c r="U193" s="5" t="str">
        <f aca="false">IF(B193&gt;0,IF(M193="","",CONCATENATE("[",IF(M193="","",CONCATENATE("Al",IF(D193&gt;1,VALUE(D193),""),IF(E193=0,"",CONCATENATE(" O",IF(E193&gt;1,VALUE(E193),""))),IF(F193=0,"",CONCATENATE("(OH)",IF(F193&gt;1,VALUE(F193),""))),IF(G193=0,"",CONCATENATE("(OH2)",IF(G193&gt;1,VALUE(G193),""))))),"]",IF(M193="","",IF(J193&gt;1,(CONCATENATE(VALUE(J193),"+")),"+")))),"")</f>
        <v>[Al6 O2(OH)8(OH2)14]6+</v>
      </c>
    </row>
    <row r="194" s="4" customFormat="true" ht="14.05" hidden="false" customHeight="false" outlineLevel="0" collapsed="false">
      <c r="A194" s="5" t="n">
        <v>6</v>
      </c>
      <c r="B194" s="5" t="n">
        <v>1</v>
      </c>
      <c r="C194" s="5" t="n">
        <v>0</v>
      </c>
      <c r="D194" s="5" t="n">
        <v>6</v>
      </c>
      <c r="E194" s="5" t="n">
        <v>4</v>
      </c>
      <c r="F194" s="5" t="n">
        <v>4</v>
      </c>
      <c r="G194" s="5" t="n">
        <v>16</v>
      </c>
      <c r="H194" s="5" t="n">
        <v>0</v>
      </c>
      <c r="I194" s="5" t="n">
        <v>582</v>
      </c>
      <c r="J194" s="5" t="n">
        <v>6</v>
      </c>
      <c r="K194" s="6" t="n">
        <v>97</v>
      </c>
      <c r="L194" s="7" t="n">
        <v>97</v>
      </c>
      <c r="M194" s="5" t="s">
        <v>30</v>
      </c>
      <c r="N194" s="5" t="str">
        <f aca="false">IF(M194="","",IF(B194&gt;0,U194,CONCATENATE("[",IF(M194="","",CONCATENATE("Al",IF(C194+(D194*(1+(C194*3)))&gt;1,VALUE(C194+(D194*(1+(C194*3)))),""),CONCATENATE(IF((E194*(1+(C194*3)))+(C194*H194)&gt;0," O",""),IF((E194*(1+(C194*3)))+(C194*H194)&gt;1,VALUE((E194*(1+(C194*3)))+(C194*H194)),"")),IF(F194=0,"",CONCATENATE("(OH)",IF((F194*(1+(C194*3)))+(C194*(4-H194))&gt;1,VALUE((F194*(1+(C194*3)))+(C194*(4-H194))),""))),IF(G194=0,"",CONCATENATE("(OH2)",IF(G194&gt;1,VALUE(G194),""))))),"]",IF(M194="","",IF(J194&gt;1,(CONCATENATE(VALUE(J194),"+")),"+")))))</f>
        <v>[Al6 O4(OH)4(OH2)16]6+</v>
      </c>
      <c r="O194" s="5" t="str">
        <f aca="false">IF(B194&gt;0,"",IF(C194=0,CONCATENATE("[",CONCATENATE("Al",IF(D194&gt;1,VALUE(D194),""),IF(E194=0,"",CONCATENATE(" O",IF(E194&gt;1,VALUE(E194),""))),IF(F194=0,"",CONCATENATE("(OH)",IF(F194&gt;1,VALUE(F194),""))),IF(G194=0,"",CONCATENATE("(OH2)",IF(G194&gt;1,VALUE(G194),"")))),"]",IF(J194&gt;1,(CONCATENATE(VALUE(J194),"+")),"+")),CONCATENATE("[",S194,IF(P194&gt;1,VALUE(P194),""),IF((D194*3)&gt;((E194*2)+F194),"+","")," ]",VALUE(4)," ",T194,IF(H194&gt;0,VALUE(H194+1),""),"-"," ")))</f>
        <v/>
      </c>
      <c r="P194" s="5" t="str">
        <f aca="false">IF(C194&lt;1,"",(IF((3*D194)-(2*E194)-F194&gt;0, (3*D194)-(2*E194)-F194, 0)))</f>
        <v/>
      </c>
      <c r="Q194" s="5" t="str">
        <f aca="false">IF(C194&lt;1,"",(27*D194)+(16*(E194+F194+G194))+(F194+(G194*2)))</f>
        <v/>
      </c>
      <c r="R194" s="5" t="str">
        <f aca="false">IF(C194&lt;1,"",27+(16*(H194+(4-H194)))+(4-H194))</f>
        <v/>
      </c>
      <c r="S194" s="5" t="str">
        <f aca="false">CONCATENATE("[",CONCATENATE("Al",IF(D194&gt;1,VALUE(D194),""),IF(E194=0,"",CONCATENATE(" O",IF(E194&gt;1,VALUE(E194),""))),IF(F194=0,"",CONCATENATE("(OH)",IF(F194&gt;1,VALUE(F194),""))),IF(G194=0,"",CONCATENATE("(OH2)",IF(G194&gt;1,VALUE(G194),"")))),"]")</f>
        <v>[Al6 O4(OH)4(OH2)16]</v>
      </c>
      <c r="T194" s="5" t="str">
        <f aca="false">CONCATENATE("[",CONCATENATE("Al",IF(H194=0,"",CONCATENATE("O",IF(H194&gt;1,VALUE(H194),""))),CONCATENATE(IF((4-H194)&gt;0,"(OH)",""),IF((4-H194)&gt;1,VALUE(4-H194),""))),"]")</f>
        <v>[Al(OH)4]</v>
      </c>
      <c r="U194" s="5" t="str">
        <f aca="false">IF(B194&gt;0,IF(M194="","",CONCATENATE("[",IF(M194="","",CONCATENATE("Al",IF(D194&gt;1,VALUE(D194),""),IF(E194=0,"",CONCATENATE(" O",IF(E194&gt;1,VALUE(E194),""))),IF(F194=0,"",CONCATENATE("(OH)",IF(F194&gt;1,VALUE(F194),""))),IF(G194=0,"",CONCATENATE("(OH2)",IF(G194&gt;1,VALUE(G194),""))))),"]",IF(M194="","",IF(J194&gt;1,(CONCATENATE(VALUE(J194),"+")),"+")))),"")</f>
        <v>[Al6 O4(OH)4(OH2)16]6+</v>
      </c>
    </row>
    <row r="195" s="4" customFormat="true" ht="14.05" hidden="false" customHeight="false" outlineLevel="0" collapsed="false">
      <c r="A195" s="3" t="n">
        <v>6</v>
      </c>
      <c r="B195" s="3" t="n">
        <v>1</v>
      </c>
      <c r="C195" s="5" t="n">
        <v>0</v>
      </c>
      <c r="D195" s="3" t="n">
        <v>6</v>
      </c>
      <c r="E195" s="3" t="n">
        <v>6</v>
      </c>
      <c r="F195" s="3" t="n">
        <v>0</v>
      </c>
      <c r="G195" s="3" t="n">
        <v>18</v>
      </c>
      <c r="H195" s="5" t="n">
        <v>0</v>
      </c>
      <c r="I195" s="5" t="n">
        <v>582</v>
      </c>
      <c r="J195" s="5" t="n">
        <v>6</v>
      </c>
      <c r="K195" s="6" t="n">
        <v>97</v>
      </c>
      <c r="L195" s="7" t="n">
        <v>97</v>
      </c>
      <c r="M195" s="5" t="s">
        <v>30</v>
      </c>
      <c r="N195" s="5" t="str">
        <f aca="false">IF(M195="","",IF(B195&gt;0,U195,CONCATENATE("[",IF(M195="","",CONCATENATE("Al",IF(C195+(D195*(1+(C195*3)))&gt;1,VALUE(C195+(D195*(1+(C195*3)))),""),CONCATENATE(IF((E195*(1+(C195*3)))+(C195*H195)&gt;0," O",""),IF((E195*(1+(C195*3)))+(C195*H195)&gt;1,VALUE((E195*(1+(C195*3)))+(C195*H195)),"")),IF(F195=0,"",CONCATENATE("(OH)",IF((F195*(1+(C195*3)))+(C195*(4-H195))&gt;1,VALUE((F195*(1+(C195*3)))+(C195*(4-H195))),""))),IF(G195=0,"",CONCATENATE("(OH2)",IF(G195&gt;1,VALUE(G195),""))))),"]",IF(M195="","",IF(J195&gt;1,(CONCATENATE(VALUE(J195),"+")),"+")))))</f>
        <v>[Al6 O6(OH2)18]6+</v>
      </c>
      <c r="O195" s="5" t="str">
        <f aca="false">IF(B195&gt;0,"",IF(C195=0,CONCATENATE("[",CONCATENATE("Al",IF(D195&gt;1,VALUE(D195),""),IF(E195=0,"",CONCATENATE(" O",IF(E195&gt;1,VALUE(E195),""))),IF(F195=0,"",CONCATENATE("(OH)",IF(F195&gt;1,VALUE(F195),""))),IF(G195=0,"",CONCATENATE("(OH2)",IF(G195&gt;1,VALUE(G195),"")))),"]",IF(J195&gt;1,(CONCATENATE(VALUE(J195),"+")),"+")),CONCATENATE("[",S195,IF(P195&gt;1,VALUE(P195),""),IF((D195*3)&gt;((E195*2)+F195),"+","")," ]",VALUE(4)," ",T195,IF(H195&gt;0,VALUE(H195+1),""),"-"," ")))</f>
        <v/>
      </c>
      <c r="P195" s="5" t="str">
        <f aca="false">IF(C195&lt;1,"",(IF((3*D195)-(2*E195)-F195&gt;0, (3*D195)-(2*E195)-F195, 0)))</f>
        <v/>
      </c>
      <c r="Q195" s="5" t="str">
        <f aca="false">IF(C195&lt;1,"",(27*D195)+(16*(E195+F195+G195))+(F195+(G195*2)))</f>
        <v/>
      </c>
      <c r="R195" s="5" t="str">
        <f aca="false">IF(C195&lt;1,"",27+(16*(H195+(4-H195)))+(4-H195))</f>
        <v/>
      </c>
      <c r="S195" s="5" t="str">
        <f aca="false">CONCATENATE("[",CONCATENATE("Al",IF(D195&gt;1,VALUE(D195),""),IF(E195=0,"",CONCATENATE(" O",IF(E195&gt;1,VALUE(E195),""))),IF(F195=0,"",CONCATENATE("(OH)",IF(F195&gt;1,VALUE(F195),""))),IF(G195=0,"",CONCATENATE("(OH2)",IF(G195&gt;1,VALUE(G195),"")))),"]")</f>
        <v>[Al6 O6(OH2)18]</v>
      </c>
      <c r="T195" s="5" t="str">
        <f aca="false">CONCATENATE("[",CONCATENATE("Al",IF(H195=0,"",CONCATENATE("O",IF(H195&gt;1,VALUE(H195),""))),CONCATENATE(IF((4-H195)&gt;0,"(OH)",""),IF((4-H195)&gt;1,VALUE(4-H195),""))),"]")</f>
        <v>[Al(OH)4]</v>
      </c>
      <c r="U195" s="5" t="str">
        <f aca="false">IF(B195&gt;0,IF(M195="","",CONCATENATE("[",IF(M195="","",CONCATENATE("Al",IF(D195&gt;1,VALUE(D195),""),IF(E195=0,"",CONCATENATE(" O",IF(E195&gt;1,VALUE(E195),""))),IF(F195=0,"",CONCATENATE("(OH)",IF(F195&gt;1,VALUE(F195),""))),IF(G195=0,"",CONCATENATE("(OH2)",IF(G195&gt;1,VALUE(G195),""))))),"]",IF(M195="","",IF(J195&gt;1,(CONCATENATE(VALUE(J195),"+")),"+")))),"")</f>
        <v>[Al6 O6(OH2)18]6+</v>
      </c>
    </row>
    <row r="196" s="4" customFormat="true" ht="14.05" hidden="false" customHeight="false" outlineLevel="0" collapsed="false">
      <c r="A196" s="5" t="n">
        <v>4</v>
      </c>
      <c r="B196" s="5" t="n">
        <v>0</v>
      </c>
      <c r="C196" s="5" t="n">
        <v>0</v>
      </c>
      <c r="D196" s="5" t="n">
        <v>6</v>
      </c>
      <c r="E196" s="5" t="n">
        <v>0</v>
      </c>
      <c r="F196" s="5" t="n">
        <v>14</v>
      </c>
      <c r="G196" s="5" t="n">
        <v>0</v>
      </c>
      <c r="H196" s="5" t="n">
        <v>0</v>
      </c>
      <c r="I196" s="5" t="n">
        <v>400</v>
      </c>
      <c r="J196" s="5" t="n">
        <v>4</v>
      </c>
      <c r="K196" s="6" t="n">
        <v>100</v>
      </c>
      <c r="L196" s="7" t="n">
        <v>100</v>
      </c>
      <c r="M196" s="5" t="str">
        <f aca="false">IF(K196="no cation","",IF(L196="","non-candidate",""))</f>
        <v/>
      </c>
      <c r="N196" s="5" t="str">
        <f aca="false">IF(M196="","",IF(B196&gt;0,U196,CONCATENATE("[",IF(M196="","",CONCATENATE("Al",IF(C196+(D196*(1+(C196*3)))&gt;1,VALUE(C196+(D196*(1+(C196*3)))),""),CONCATENATE(IF((E196*(1+(C196*3)))+(C196*H196)&gt;0," O",""),IF((E196*(1+(C196*3)))+(C196*H196)&gt;1,VALUE((E196*(1+(C196*3)))+(C196*H196)),"")),IF(F196=0,"",CONCATENATE("(OH)",IF((F196*(1+(C196*3)))+(C196*(4-H196))&gt;1,VALUE((F196*(1+(C196*3)))+(C196*(4-H196))),""))),IF(G196=0,"",CONCATENATE("(OH2)",IF(G196&gt;1,VALUE(G196),""))))),"]",IF(M196="","",IF(J196&gt;1,(CONCATENATE(VALUE(J196),"+")),"+")))))</f>
        <v/>
      </c>
      <c r="O196" s="5" t="str">
        <f aca="false">IF(B196&gt;0,"",IF(C196=0,CONCATENATE("[",CONCATENATE("Al",IF(D196&gt;1,VALUE(D196),""),IF(E196=0,"",CONCATENATE(" O",IF(E196&gt;1,VALUE(E196),""))),IF(F196=0,"",CONCATENATE("(OH)",IF(F196&gt;1,VALUE(F196),""))),IF(G196=0,"",CONCATENATE("(OH2)",IF(G196&gt;1,VALUE(G196),"")))),"]",IF(J196&gt;1,(CONCATENATE(VALUE(J196),"+")),"+")),CONCATENATE("[",S196,IF(P196&gt;1,VALUE(P196),""),IF((D196*3)&gt;((E196*2)+F196),"+","")," ]",VALUE(4)," ",T196,IF(H196&gt;0,VALUE(H196+1),""),"-"," ")))</f>
        <v>[Al6(OH)14]4+</v>
      </c>
      <c r="P196" s="5" t="str">
        <f aca="false">IF(C196&lt;1,"",(IF((3*D196)-(2*E196)-F196&gt;0, (3*D196)-(2*E196)-F196, 0)))</f>
        <v/>
      </c>
      <c r="Q196" s="5" t="str">
        <f aca="false">IF(C196&lt;1,"",(27*D196)+(16*(E196+F196+G196))+(F196+(G196*2)))</f>
        <v/>
      </c>
      <c r="R196" s="5" t="str">
        <f aca="false">IF(C196&lt;1,"",27+(16*(H196+(4-H196)))+(4-H196))</f>
        <v/>
      </c>
      <c r="S196" s="5" t="str">
        <f aca="false">CONCATENATE("[",CONCATENATE("Al",IF(D196&gt;1,VALUE(D196),""),IF(E196=0,"",CONCATENATE(" O",IF(E196&gt;1,VALUE(E196),""))),IF(F196=0,"",CONCATENATE("(OH)",IF(F196&gt;1,VALUE(F196),""))),IF(G196=0,"",CONCATENATE("(OH2)",IF(G196&gt;1,VALUE(G196),"")))),"]")</f>
        <v>[Al6(OH)14]</v>
      </c>
      <c r="T196" s="5" t="str">
        <f aca="false">CONCATENATE("[",CONCATENATE("Al",IF(H196=0,"",CONCATENATE("O",IF(H196&gt;1,VALUE(H196),""))),CONCATENATE(IF((4-H196)&gt;0,"(OH)",""),IF((4-H196)&gt;1,VALUE(4-H196),""))),"]")</f>
        <v>[Al(OH)4]</v>
      </c>
      <c r="U196" s="5" t="str">
        <f aca="false">IF(B196&gt;0,IF(M196="","",CONCATENATE("[",IF(M196="","",CONCATENATE("Al",IF(D196&gt;1,VALUE(D196),""),IF(E196=0,"",CONCATENATE(" O",IF(E196&gt;1,VALUE(E196),""))),IF(F196=0,"",CONCATENATE("(OH)",IF(F196&gt;1,VALUE(F196),""))),IF(G196=0,"",CONCATENATE("(OH2)",IF(G196&gt;1,VALUE(G196),""))))),"]",IF(M196="","",IF(J196&gt;1,(CONCATENATE(VALUE(J196),"+")),"+")))),"")</f>
        <v/>
      </c>
    </row>
    <row r="197" s="4" customFormat="true" ht="14.05" hidden="false" customHeight="false" outlineLevel="0" collapsed="false">
      <c r="A197" s="5" t="n">
        <v>4</v>
      </c>
      <c r="B197" s="5" t="n">
        <v>0</v>
      </c>
      <c r="C197" s="5" t="n">
        <v>0</v>
      </c>
      <c r="D197" s="5" t="n">
        <v>6</v>
      </c>
      <c r="E197" s="5" t="n">
        <v>2</v>
      </c>
      <c r="F197" s="5" t="n">
        <v>10</v>
      </c>
      <c r="G197" s="5" t="n">
        <v>2</v>
      </c>
      <c r="H197" s="5" t="n">
        <v>0</v>
      </c>
      <c r="I197" s="5" t="n">
        <v>400</v>
      </c>
      <c r="J197" s="5" t="n">
        <v>4</v>
      </c>
      <c r="K197" s="6" t="n">
        <v>100</v>
      </c>
      <c r="L197" s="7" t="n">
        <v>100</v>
      </c>
      <c r="M197" s="5" t="str">
        <f aca="false">IF(K197="no cation","",IF(L197="","non-candidate",""))</f>
        <v/>
      </c>
      <c r="N197" s="5" t="str">
        <f aca="false">IF(M197="","",IF(B197&gt;0,U197,CONCATENATE("[",IF(M197="","",CONCATENATE("Al",IF(C197+(D197*(1+(C197*3)))&gt;1,VALUE(C197+(D197*(1+(C197*3)))),""),CONCATENATE(IF((E197*(1+(C197*3)))+(C197*H197)&gt;0," O",""),IF((E197*(1+(C197*3)))+(C197*H197)&gt;1,VALUE((E197*(1+(C197*3)))+(C197*H197)),"")),IF(F197=0,"",CONCATENATE("(OH)",IF((F197*(1+(C197*3)))+(C197*(4-H197))&gt;1,VALUE((F197*(1+(C197*3)))+(C197*(4-H197))),""))),IF(G197=0,"",CONCATENATE("(OH2)",IF(G197&gt;1,VALUE(G197),""))))),"]",IF(M197="","",IF(J197&gt;1,(CONCATENATE(VALUE(J197),"+")),"+")))))</f>
        <v/>
      </c>
      <c r="O197" s="5" t="str">
        <f aca="false">IF(B197&gt;0,"",IF(C197=0,CONCATENATE("[",CONCATENATE("Al",IF(D197&gt;1,VALUE(D197),""),IF(E197=0,"",CONCATENATE(" O",IF(E197&gt;1,VALUE(E197),""))),IF(F197=0,"",CONCATENATE("(OH)",IF(F197&gt;1,VALUE(F197),""))),IF(G197=0,"",CONCATENATE("(OH2)",IF(G197&gt;1,VALUE(G197),"")))),"]",IF(J197&gt;1,(CONCATENATE(VALUE(J197),"+")),"+")),CONCATENATE("[",S197,IF(P197&gt;1,VALUE(P197),""),IF((D197*3)&gt;((E197*2)+F197),"+","")," ]",VALUE(4)," ",T197,IF(H197&gt;0,VALUE(H197+1),""),"-"," ")))</f>
        <v>[Al6 O2(OH)10(OH2)2]4+</v>
      </c>
      <c r="P197" s="5" t="str">
        <f aca="false">IF(C197&lt;1,"",(IF((3*D197)-(2*E197)-F197&gt;0, (3*D197)-(2*E197)-F197, 0)))</f>
        <v/>
      </c>
      <c r="Q197" s="5" t="str">
        <f aca="false">IF(C197&lt;1,"",(27*D197)+(16*(E197+F197+G197))+(F197+(G197*2)))</f>
        <v/>
      </c>
      <c r="R197" s="5" t="str">
        <f aca="false">IF(C197&lt;1,"",27+(16*(H197+(4-H197)))+(4-H197))</f>
        <v/>
      </c>
      <c r="S197" s="5" t="str">
        <f aca="false">CONCATENATE("[",CONCATENATE("Al",IF(D197&gt;1,VALUE(D197),""),IF(E197=0,"",CONCATENATE(" O",IF(E197&gt;1,VALUE(E197),""))),IF(F197=0,"",CONCATENATE("(OH)",IF(F197&gt;1,VALUE(F197),""))),IF(G197=0,"",CONCATENATE("(OH2)",IF(G197&gt;1,VALUE(G197),"")))),"]")</f>
        <v>[Al6 O2(OH)10(OH2)2]</v>
      </c>
      <c r="T197" s="5" t="str">
        <f aca="false">CONCATENATE("[",CONCATENATE("Al",IF(H197=0,"",CONCATENATE("O",IF(H197&gt;1,VALUE(H197),""))),CONCATENATE(IF((4-H197)&gt;0,"(OH)",""),IF((4-H197)&gt;1,VALUE(4-H197),""))),"]")</f>
        <v>[Al(OH)4]</v>
      </c>
      <c r="U197" s="5" t="str">
        <f aca="false">IF(B197&gt;0,IF(M197="","",CONCATENATE("[",IF(M197="","",CONCATENATE("Al",IF(D197&gt;1,VALUE(D197),""),IF(E197=0,"",CONCATENATE(" O",IF(E197&gt;1,VALUE(E197),""))),IF(F197=0,"",CONCATENATE("(OH)",IF(F197&gt;1,VALUE(F197),""))),IF(G197=0,"",CONCATENATE("(OH2)",IF(G197&gt;1,VALUE(G197),""))))),"]",IF(M197="","",IF(J197&gt;1,(CONCATENATE(VALUE(J197),"+")),"+")))),"")</f>
        <v/>
      </c>
    </row>
    <row r="198" s="4" customFormat="true" ht="14.05" hidden="false" customHeight="false" outlineLevel="0" collapsed="false">
      <c r="A198" s="5" t="n">
        <v>4</v>
      </c>
      <c r="B198" s="5" t="n">
        <v>0</v>
      </c>
      <c r="C198" s="5" t="n">
        <v>0</v>
      </c>
      <c r="D198" s="5" t="n">
        <v>6</v>
      </c>
      <c r="E198" s="5" t="n">
        <v>4</v>
      </c>
      <c r="F198" s="5" t="n">
        <v>6</v>
      </c>
      <c r="G198" s="5" t="n">
        <v>4</v>
      </c>
      <c r="H198" s="5" t="n">
        <v>0</v>
      </c>
      <c r="I198" s="5" t="n">
        <v>400</v>
      </c>
      <c r="J198" s="5" t="n">
        <v>4</v>
      </c>
      <c r="K198" s="6" t="n">
        <v>100</v>
      </c>
      <c r="L198" s="7" t="n">
        <v>100</v>
      </c>
      <c r="M198" s="5" t="str">
        <f aca="false">IF(K198="no cation","",IF(L198="","non-candidate",""))</f>
        <v/>
      </c>
      <c r="N198" s="5" t="str">
        <f aca="false">IF(M198="","",IF(B198&gt;0,U198,CONCATENATE("[",IF(M198="","",CONCATENATE("Al",IF(C198+(D198*(1+(C198*3)))&gt;1,VALUE(C198+(D198*(1+(C198*3)))),""),CONCATENATE(IF((E198*(1+(C198*3)))+(C198*H198)&gt;0," O",""),IF((E198*(1+(C198*3)))+(C198*H198)&gt;1,VALUE((E198*(1+(C198*3)))+(C198*H198)),"")),IF(F198=0,"",CONCATENATE("(OH)",IF((F198*(1+(C198*3)))+(C198*(4-H198))&gt;1,VALUE((F198*(1+(C198*3)))+(C198*(4-H198))),""))),IF(G198=0,"",CONCATENATE("(OH2)",IF(G198&gt;1,VALUE(G198),""))))),"]",IF(M198="","",IF(J198&gt;1,(CONCATENATE(VALUE(J198),"+")),"+")))))</f>
        <v/>
      </c>
      <c r="O198" s="5" t="str">
        <f aca="false">IF(B198&gt;0,"",IF(C198=0,CONCATENATE("[",CONCATENATE("Al",IF(D198&gt;1,VALUE(D198),""),IF(E198=0,"",CONCATENATE(" O",IF(E198&gt;1,VALUE(E198),""))),IF(F198=0,"",CONCATENATE("(OH)",IF(F198&gt;1,VALUE(F198),""))),IF(G198=0,"",CONCATENATE("(OH2)",IF(G198&gt;1,VALUE(G198),"")))),"]",IF(J198&gt;1,(CONCATENATE(VALUE(J198),"+")),"+")),CONCATENATE("[",S198,IF(P198&gt;1,VALUE(P198),""),IF((D198*3)&gt;((E198*2)+F198),"+","")," ]",VALUE(4)," ",T198,IF(H198&gt;0,VALUE(H198+1),""),"-"," ")))</f>
        <v>[Al6 O4(OH)6(OH2)4]4+</v>
      </c>
      <c r="P198" s="5" t="str">
        <f aca="false">IF(C198&lt;1,"",(IF((3*D198)-(2*E198)-F198&gt;0, (3*D198)-(2*E198)-F198, 0)))</f>
        <v/>
      </c>
      <c r="Q198" s="5" t="str">
        <f aca="false">IF(C198&lt;1,"",(27*D198)+(16*(E198+F198+G198))+(F198+(G198*2)))</f>
        <v/>
      </c>
      <c r="R198" s="5" t="str">
        <f aca="false">IF(C198&lt;1,"",27+(16*(H198+(4-H198)))+(4-H198))</f>
        <v/>
      </c>
      <c r="S198" s="5" t="str">
        <f aca="false">CONCATENATE("[",CONCATENATE("Al",IF(D198&gt;1,VALUE(D198),""),IF(E198=0,"",CONCATENATE(" O",IF(E198&gt;1,VALUE(E198),""))),IF(F198=0,"",CONCATENATE("(OH)",IF(F198&gt;1,VALUE(F198),""))),IF(G198=0,"",CONCATENATE("(OH2)",IF(G198&gt;1,VALUE(G198),"")))),"]")</f>
        <v>[Al6 O4(OH)6(OH2)4]</v>
      </c>
      <c r="T198" s="5" t="str">
        <f aca="false">CONCATENATE("[",CONCATENATE("Al",IF(H198=0,"",CONCATENATE("O",IF(H198&gt;1,VALUE(H198),""))),CONCATENATE(IF((4-H198)&gt;0,"(OH)",""),IF((4-H198)&gt;1,VALUE(4-H198),""))),"]")</f>
        <v>[Al(OH)4]</v>
      </c>
      <c r="U198" s="5" t="str">
        <f aca="false">IF(B198&gt;0,IF(M198="","",CONCATENATE("[",IF(M198="","",CONCATENATE("Al",IF(D198&gt;1,VALUE(D198),""),IF(E198=0,"",CONCATENATE(" O",IF(E198&gt;1,VALUE(E198),""))),IF(F198=0,"",CONCATENATE("(OH)",IF(F198&gt;1,VALUE(F198),""))),IF(G198=0,"",CONCATENATE("(OH2)",IF(G198&gt;1,VALUE(G198),""))))),"]",IF(M198="","",IF(J198&gt;1,(CONCATENATE(VALUE(J198),"+")),"+")))),"")</f>
        <v/>
      </c>
    </row>
    <row r="199" s="4" customFormat="true" ht="14.05" hidden="false" customHeight="false" outlineLevel="0" collapsed="false">
      <c r="A199" s="3" t="n">
        <v>4</v>
      </c>
      <c r="B199" s="3" t="n">
        <v>0</v>
      </c>
      <c r="C199" s="5" t="n">
        <v>0</v>
      </c>
      <c r="D199" s="3" t="n">
        <v>6</v>
      </c>
      <c r="E199" s="3" t="n">
        <v>6</v>
      </c>
      <c r="F199" s="3" t="n">
        <v>2</v>
      </c>
      <c r="G199" s="3" t="n">
        <v>6</v>
      </c>
      <c r="H199" s="5" t="n">
        <v>0</v>
      </c>
      <c r="I199" s="5" t="n">
        <v>400</v>
      </c>
      <c r="J199" s="5" t="n">
        <v>4</v>
      </c>
      <c r="K199" s="6" t="n">
        <v>100</v>
      </c>
      <c r="L199" s="7" t="n">
        <v>100</v>
      </c>
      <c r="M199" s="5" t="str">
        <f aca="false">IF(K199="no cation","",IF(L199="","non-candidate",""))</f>
        <v/>
      </c>
      <c r="N199" s="5" t="str">
        <f aca="false">IF(M199="","",IF(B199&gt;0,U199,CONCATENATE("[",IF(M199="","",CONCATENATE("Al",IF(C199+(D199*(1+(C199*3)))&gt;1,VALUE(C199+(D199*(1+(C199*3)))),""),CONCATENATE(IF((E199*(1+(C199*3)))+(C199*H199)&gt;0," O",""),IF((E199*(1+(C199*3)))+(C199*H199)&gt;1,VALUE((E199*(1+(C199*3)))+(C199*H199)),"")),IF(F199=0,"",CONCATENATE("(OH)",IF((F199*(1+(C199*3)))+(C199*(4-H199))&gt;1,VALUE((F199*(1+(C199*3)))+(C199*(4-H199))),""))),IF(G199=0,"",CONCATENATE("(OH2)",IF(G199&gt;1,VALUE(G199),""))))),"]",IF(M199="","",IF(J199&gt;1,(CONCATENATE(VALUE(J199),"+")),"+")))))</f>
        <v/>
      </c>
      <c r="O199" s="5" t="str">
        <f aca="false">IF(B199&gt;0,"",IF(C199=0,CONCATENATE("[",CONCATENATE("Al",IF(D199&gt;1,VALUE(D199),""),IF(E199=0,"",CONCATENATE(" O",IF(E199&gt;1,VALUE(E199),""))),IF(F199=0,"",CONCATENATE("(OH)",IF(F199&gt;1,VALUE(F199),""))),IF(G199=0,"",CONCATENATE("(OH2)",IF(G199&gt;1,VALUE(G199),"")))),"]",IF(J199&gt;1,(CONCATENATE(VALUE(J199),"+")),"+")),CONCATENATE("[",S199,IF(P199&gt;1,VALUE(P199),""),IF((D199*3)&gt;((E199*2)+F199),"+","")," ]",VALUE(4)," ",T199,IF(H199&gt;0,VALUE(H199+1),""),"-"," ")))</f>
        <v>[Al6 O6(OH)2(OH2)6]4+</v>
      </c>
      <c r="P199" s="5" t="str">
        <f aca="false">IF(C199&lt;1,"",(IF((3*D199)-(2*E199)-F199&gt;0, (3*D199)-(2*E199)-F199, 0)))</f>
        <v/>
      </c>
      <c r="Q199" s="5" t="str">
        <f aca="false">IF(C199&lt;1,"",(27*D199)+(16*(E199+F199+G199))+(F199+(G199*2)))</f>
        <v/>
      </c>
      <c r="R199" s="5" t="str">
        <f aca="false">IF(C199&lt;1,"",27+(16*(H199+(4-H199)))+(4-H199))</f>
        <v/>
      </c>
      <c r="S199" s="5" t="str">
        <f aca="false">CONCATENATE("[",CONCATENATE("Al",IF(D199&gt;1,VALUE(D199),""),IF(E199=0,"",CONCATENATE(" O",IF(E199&gt;1,VALUE(E199),""))),IF(F199=0,"",CONCATENATE("(OH)",IF(F199&gt;1,VALUE(F199),""))),IF(G199=0,"",CONCATENATE("(OH2)",IF(G199&gt;1,VALUE(G199),"")))),"]")</f>
        <v>[Al6 O6(OH)2(OH2)6]</v>
      </c>
      <c r="T199" s="5" t="str">
        <f aca="false">CONCATENATE("[",CONCATENATE("Al",IF(H199=0,"",CONCATENATE("O",IF(H199&gt;1,VALUE(H199),""))),CONCATENATE(IF((4-H199)&gt;0,"(OH)",""),IF((4-H199)&gt;1,VALUE(4-H199),""))),"]")</f>
        <v>[Al(OH)4]</v>
      </c>
      <c r="U199" s="5" t="str">
        <f aca="false">IF(B199&gt;0,IF(M199="","",CONCATENATE("[",IF(M199="","",CONCATENATE("Al",IF(D199&gt;1,VALUE(D199),""),IF(E199=0,"",CONCATENATE(" O",IF(E199&gt;1,VALUE(E199),""))),IF(F199=0,"",CONCATENATE("(OH)",IF(F199&gt;1,VALUE(F199),""))),IF(G199=0,"",CONCATENATE("(OH2)",IF(G199&gt;1,VALUE(G199),""))))),"]",IF(M199="","",IF(J199&gt;1,(CONCATENATE(VALUE(J199),"+")),"+")))),"")</f>
        <v/>
      </c>
    </row>
    <row r="200" s="4" customFormat="true" ht="14.05" hidden="false" customHeight="false" outlineLevel="0" collapsed="false">
      <c r="A200" s="5" t="n">
        <v>6</v>
      </c>
      <c r="B200" s="5" t="n">
        <v>0</v>
      </c>
      <c r="C200" s="5" t="n">
        <v>0</v>
      </c>
      <c r="D200" s="5" t="n">
        <v>6</v>
      </c>
      <c r="E200" s="5" t="n">
        <v>0</v>
      </c>
      <c r="F200" s="5" t="n">
        <v>12</v>
      </c>
      <c r="G200" s="5" t="n">
        <v>14</v>
      </c>
      <c r="H200" s="5" t="n">
        <v>0</v>
      </c>
      <c r="I200" s="5" t="n">
        <v>618</v>
      </c>
      <c r="J200" s="5" t="n">
        <v>6</v>
      </c>
      <c r="K200" s="6" t="n">
        <v>103</v>
      </c>
      <c r="L200" s="7" t="n">
        <v>103</v>
      </c>
      <c r="M200" s="5" t="str">
        <f aca="false">IF(K200="no cation","",IF(L200="","non-candidate",""))</f>
        <v/>
      </c>
      <c r="N200" s="5" t="str">
        <f aca="false">IF(M200="","",IF(B200&gt;0,U200,CONCATENATE("[",IF(M200="","",CONCATENATE("Al",IF(C200+(D200*(1+(C200*3)))&gt;1,VALUE(C200+(D200*(1+(C200*3)))),""),CONCATENATE(IF((E200*(1+(C200*3)))+(C200*H200)&gt;0," O",""),IF((E200*(1+(C200*3)))+(C200*H200)&gt;1,VALUE((E200*(1+(C200*3)))+(C200*H200)),"")),IF(F200=0,"",CONCATENATE("(OH)",IF((F200*(1+(C200*3)))+(C200*(4-H200))&gt;1,VALUE((F200*(1+(C200*3)))+(C200*(4-H200))),""))),IF(G200=0,"",CONCATENATE("(OH2)",IF(G200&gt;1,VALUE(G200),""))))),"]",IF(M200="","",IF(J200&gt;1,(CONCATENATE(VALUE(J200),"+")),"+")))))</f>
        <v/>
      </c>
      <c r="O200" s="5" t="str">
        <f aca="false">IF(B200&gt;0,"",IF(C200=0,CONCATENATE("[",CONCATENATE("Al",IF(D200&gt;1,VALUE(D200),""),IF(E200=0,"",CONCATENATE(" O",IF(E200&gt;1,VALUE(E200),""))),IF(F200=0,"",CONCATENATE("(OH)",IF(F200&gt;1,VALUE(F200),""))),IF(G200=0,"",CONCATENATE("(OH2)",IF(G200&gt;1,VALUE(G200),"")))),"]",IF(J200&gt;1,(CONCATENATE(VALUE(J200),"+")),"+")),CONCATENATE("[",S200,IF(P200&gt;1,VALUE(P200),""),IF((D200*3)&gt;((E200*2)+F200),"+","")," ]",VALUE(4)," ",T200,IF(H200&gt;0,VALUE(H200+1),""),"-"," ")))</f>
        <v>[Al6(OH)12(OH2)14]6+</v>
      </c>
      <c r="P200" s="5" t="str">
        <f aca="false">IF(C200&lt;1,"",(IF((3*D200)-(2*E200)-F200&gt;0, (3*D200)-(2*E200)-F200, 0)))</f>
        <v/>
      </c>
      <c r="Q200" s="5" t="str">
        <f aca="false">IF(C200&lt;1,"",(27*D200)+(16*(E200+F200+G200))+(F200+(G200*2)))</f>
        <v/>
      </c>
      <c r="R200" s="5" t="str">
        <f aca="false">IF(C200&lt;1,"",27+(16*(H200+(4-H200)))+(4-H200))</f>
        <v/>
      </c>
      <c r="S200" s="5" t="str">
        <f aca="false">CONCATENATE("[",CONCATENATE("Al",IF(D200&gt;1,VALUE(D200),""),IF(E200=0,"",CONCATENATE(" O",IF(E200&gt;1,VALUE(E200),""))),IF(F200=0,"",CONCATENATE("(OH)",IF(F200&gt;1,VALUE(F200),""))),IF(G200=0,"",CONCATENATE("(OH2)",IF(G200&gt;1,VALUE(G200),"")))),"]")</f>
        <v>[Al6(OH)12(OH2)14]</v>
      </c>
      <c r="T200" s="5" t="str">
        <f aca="false">CONCATENATE("[",CONCATENATE("Al",IF(H200=0,"",CONCATENATE("O",IF(H200&gt;1,VALUE(H200),""))),CONCATENATE(IF((4-H200)&gt;0,"(OH)",""),IF((4-H200)&gt;1,VALUE(4-H200),""))),"]")</f>
        <v>[Al(OH)4]</v>
      </c>
      <c r="U200" s="5" t="str">
        <f aca="false">IF(B200&gt;0,IF(M200="","",CONCATENATE("[",IF(M200="","",CONCATENATE("Al",IF(D200&gt;1,VALUE(D200),""),IF(E200=0,"",CONCATENATE(" O",IF(E200&gt;1,VALUE(E200),""))),IF(F200=0,"",CONCATENATE("(OH)",IF(F200&gt;1,VALUE(F200),""))),IF(G200=0,"",CONCATENATE("(OH2)",IF(G200&gt;1,VALUE(G200),""))))),"]",IF(M200="","",IF(J200&gt;1,(CONCATENATE(VALUE(J200),"+")),"+")))),"")</f>
        <v/>
      </c>
    </row>
    <row r="201" s="4" customFormat="true" ht="14.05" hidden="false" customHeight="false" outlineLevel="0" collapsed="false">
      <c r="A201" s="5" t="n">
        <v>6</v>
      </c>
      <c r="B201" s="5" t="n">
        <v>0</v>
      </c>
      <c r="C201" s="5" t="n">
        <v>0</v>
      </c>
      <c r="D201" s="5" t="n">
        <v>6</v>
      </c>
      <c r="E201" s="5" t="n">
        <v>2</v>
      </c>
      <c r="F201" s="5" t="n">
        <v>8</v>
      </c>
      <c r="G201" s="5" t="n">
        <v>16</v>
      </c>
      <c r="H201" s="5" t="n">
        <v>0</v>
      </c>
      <c r="I201" s="5" t="n">
        <v>618</v>
      </c>
      <c r="J201" s="5" t="n">
        <v>6</v>
      </c>
      <c r="K201" s="6" t="n">
        <v>103</v>
      </c>
      <c r="L201" s="7" t="n">
        <v>103</v>
      </c>
      <c r="M201" s="5" t="str">
        <f aca="false">IF(K201="no cation","",IF(L201="","non-candidate",""))</f>
        <v/>
      </c>
      <c r="N201" s="5" t="str">
        <f aca="false">IF(M201="","",IF(B201&gt;0,U201,CONCATENATE("[",IF(M201="","",CONCATENATE("Al",IF(C201+(D201*(1+(C201*3)))&gt;1,VALUE(C201+(D201*(1+(C201*3)))),""),CONCATENATE(IF((E201*(1+(C201*3)))+(C201*H201)&gt;0," O",""),IF((E201*(1+(C201*3)))+(C201*H201)&gt;1,VALUE((E201*(1+(C201*3)))+(C201*H201)),"")),IF(F201=0,"",CONCATENATE("(OH)",IF((F201*(1+(C201*3)))+(C201*(4-H201))&gt;1,VALUE((F201*(1+(C201*3)))+(C201*(4-H201))),""))),IF(G201=0,"",CONCATENATE("(OH2)",IF(G201&gt;1,VALUE(G201),""))))),"]",IF(M201="","",IF(J201&gt;1,(CONCATENATE(VALUE(J201),"+")),"+")))))</f>
        <v/>
      </c>
      <c r="O201" s="5" t="str">
        <f aca="false">IF(B201&gt;0,"",IF(C201=0,CONCATENATE("[",CONCATENATE("Al",IF(D201&gt;1,VALUE(D201),""),IF(E201=0,"",CONCATENATE(" O",IF(E201&gt;1,VALUE(E201),""))),IF(F201=0,"",CONCATENATE("(OH)",IF(F201&gt;1,VALUE(F201),""))),IF(G201=0,"",CONCATENATE("(OH2)",IF(G201&gt;1,VALUE(G201),"")))),"]",IF(J201&gt;1,(CONCATENATE(VALUE(J201),"+")),"+")),CONCATENATE("[",S201,IF(P201&gt;1,VALUE(P201),""),IF((D201*3)&gt;((E201*2)+F201),"+","")," ]",VALUE(4)," ",T201,IF(H201&gt;0,VALUE(H201+1),""),"-"," ")))</f>
        <v>[Al6 O2(OH)8(OH2)16]6+</v>
      </c>
      <c r="P201" s="5" t="str">
        <f aca="false">IF(C201&lt;1,"",(IF((3*D201)-(2*E201)-F201&gt;0, (3*D201)-(2*E201)-F201, 0)))</f>
        <v/>
      </c>
      <c r="Q201" s="5" t="str">
        <f aca="false">IF(C201&lt;1,"",(27*D201)+(16*(E201+F201+G201))+(F201+(G201*2)))</f>
        <v/>
      </c>
      <c r="R201" s="5" t="str">
        <f aca="false">IF(C201&lt;1,"",27+(16*(H201+(4-H201)))+(4-H201))</f>
        <v/>
      </c>
      <c r="S201" s="5" t="str">
        <f aca="false">CONCATENATE("[",CONCATENATE("Al",IF(D201&gt;1,VALUE(D201),""),IF(E201=0,"",CONCATENATE(" O",IF(E201&gt;1,VALUE(E201),""))),IF(F201=0,"",CONCATENATE("(OH)",IF(F201&gt;1,VALUE(F201),""))),IF(G201=0,"",CONCATENATE("(OH2)",IF(G201&gt;1,VALUE(G201),"")))),"]")</f>
        <v>[Al6 O2(OH)8(OH2)16]</v>
      </c>
      <c r="T201" s="5" t="str">
        <f aca="false">CONCATENATE("[",CONCATENATE("Al",IF(H201=0,"",CONCATENATE("O",IF(H201&gt;1,VALUE(H201),""))),CONCATENATE(IF((4-H201)&gt;0,"(OH)",""),IF((4-H201)&gt;1,VALUE(4-H201),""))),"]")</f>
        <v>[Al(OH)4]</v>
      </c>
      <c r="U201" s="5" t="str">
        <f aca="false">IF(B201&gt;0,IF(M201="","",CONCATENATE("[",IF(M201="","",CONCATENATE("Al",IF(D201&gt;1,VALUE(D201),""),IF(E201=0,"",CONCATENATE(" O",IF(E201&gt;1,VALUE(E201),""))),IF(F201=0,"",CONCATENATE("(OH)",IF(F201&gt;1,VALUE(F201),""))),IF(G201=0,"",CONCATENATE("(OH2)",IF(G201&gt;1,VALUE(G201),""))))),"]",IF(M201="","",IF(J201&gt;1,(CONCATENATE(VALUE(J201),"+")),"+")))),"")</f>
        <v/>
      </c>
    </row>
    <row r="202" s="4" customFormat="true" ht="14.05" hidden="false" customHeight="false" outlineLevel="0" collapsed="false">
      <c r="A202" s="5" t="n">
        <v>6</v>
      </c>
      <c r="B202" s="5" t="n">
        <v>0</v>
      </c>
      <c r="C202" s="5" t="n">
        <v>0</v>
      </c>
      <c r="D202" s="5" t="n">
        <v>6</v>
      </c>
      <c r="E202" s="5" t="n">
        <v>4</v>
      </c>
      <c r="F202" s="5" t="n">
        <v>4</v>
      </c>
      <c r="G202" s="5" t="n">
        <v>18</v>
      </c>
      <c r="H202" s="5" t="n">
        <v>0</v>
      </c>
      <c r="I202" s="5" t="n">
        <v>618</v>
      </c>
      <c r="J202" s="5" t="n">
        <v>6</v>
      </c>
      <c r="K202" s="6" t="n">
        <v>103</v>
      </c>
      <c r="L202" s="7" t="n">
        <v>103</v>
      </c>
      <c r="M202" s="5" t="str">
        <f aca="false">IF(K202="no cation","",IF(L202="","non-candidate",""))</f>
        <v/>
      </c>
      <c r="N202" s="5" t="str">
        <f aca="false">IF(M202="","",IF(B202&gt;0,U202,CONCATENATE("[",IF(M202="","",CONCATENATE("Al",IF(C202+(D202*(1+(C202*3)))&gt;1,VALUE(C202+(D202*(1+(C202*3)))),""),CONCATENATE(IF((E202*(1+(C202*3)))+(C202*H202)&gt;0," O",""),IF((E202*(1+(C202*3)))+(C202*H202)&gt;1,VALUE((E202*(1+(C202*3)))+(C202*H202)),"")),IF(F202=0,"",CONCATENATE("(OH)",IF((F202*(1+(C202*3)))+(C202*(4-H202))&gt;1,VALUE((F202*(1+(C202*3)))+(C202*(4-H202))),""))),IF(G202=0,"",CONCATENATE("(OH2)",IF(G202&gt;1,VALUE(G202),""))))),"]",IF(M202="","",IF(J202&gt;1,(CONCATENATE(VALUE(J202),"+")),"+")))))</f>
        <v/>
      </c>
      <c r="O202" s="5" t="str">
        <f aca="false">IF(B202&gt;0,"",IF(C202=0,CONCATENATE("[",CONCATENATE("Al",IF(D202&gt;1,VALUE(D202),""),IF(E202=0,"",CONCATENATE(" O",IF(E202&gt;1,VALUE(E202),""))),IF(F202=0,"",CONCATENATE("(OH)",IF(F202&gt;1,VALUE(F202),""))),IF(G202=0,"",CONCATENATE("(OH2)",IF(G202&gt;1,VALUE(G202),"")))),"]",IF(J202&gt;1,(CONCATENATE(VALUE(J202),"+")),"+")),CONCATENATE("[",S202,IF(P202&gt;1,VALUE(P202),""),IF((D202*3)&gt;((E202*2)+F202),"+","")," ]",VALUE(4)," ",T202,IF(H202&gt;0,VALUE(H202+1),""),"-"," ")))</f>
        <v>[Al6 O4(OH)4(OH2)18]6+</v>
      </c>
      <c r="P202" s="5" t="str">
        <f aca="false">IF(C202&lt;1,"",(IF((3*D202)-(2*E202)-F202&gt;0, (3*D202)-(2*E202)-F202, 0)))</f>
        <v/>
      </c>
      <c r="Q202" s="5" t="str">
        <f aca="false">IF(C202&lt;1,"",(27*D202)+(16*(E202+F202+G202))+(F202+(G202*2)))</f>
        <v/>
      </c>
      <c r="R202" s="5" t="str">
        <f aca="false">IF(C202&lt;1,"",27+(16*(H202+(4-H202)))+(4-H202))</f>
        <v/>
      </c>
      <c r="S202" s="5" t="str">
        <f aca="false">CONCATENATE("[",CONCATENATE("Al",IF(D202&gt;1,VALUE(D202),""),IF(E202=0,"",CONCATENATE(" O",IF(E202&gt;1,VALUE(E202),""))),IF(F202=0,"",CONCATENATE("(OH)",IF(F202&gt;1,VALUE(F202),""))),IF(G202=0,"",CONCATENATE("(OH2)",IF(G202&gt;1,VALUE(G202),"")))),"]")</f>
        <v>[Al6 O4(OH)4(OH2)18]</v>
      </c>
      <c r="T202" s="5" t="str">
        <f aca="false">CONCATENATE("[",CONCATENATE("Al",IF(H202=0,"",CONCATENATE("O",IF(H202&gt;1,VALUE(H202),""))),CONCATENATE(IF((4-H202)&gt;0,"(OH)",""),IF((4-H202)&gt;1,VALUE(4-H202),""))),"]")</f>
        <v>[Al(OH)4]</v>
      </c>
      <c r="U202" s="5" t="str">
        <f aca="false">IF(B202&gt;0,IF(M202="","",CONCATENATE("[",IF(M202="","",CONCATENATE("Al",IF(D202&gt;1,VALUE(D202),""),IF(E202=0,"",CONCATENATE(" O",IF(E202&gt;1,VALUE(E202),""))),IF(F202=0,"",CONCATENATE("(OH)",IF(F202&gt;1,VALUE(F202),""))),IF(G202=0,"",CONCATENATE("(OH2)",IF(G202&gt;1,VALUE(G202),""))))),"]",IF(M202="","",IF(J202&gt;1,(CONCATENATE(VALUE(J202),"+")),"+")))),"")</f>
        <v/>
      </c>
    </row>
    <row r="203" s="4" customFormat="true" ht="14.05" hidden="false" customHeight="false" outlineLevel="0" collapsed="false">
      <c r="A203" s="5" t="n">
        <v>6</v>
      </c>
      <c r="B203" s="5" t="n">
        <v>0</v>
      </c>
      <c r="C203" s="5" t="n">
        <v>0</v>
      </c>
      <c r="D203" s="5" t="n">
        <v>6</v>
      </c>
      <c r="E203" s="5" t="n">
        <v>6</v>
      </c>
      <c r="F203" s="5" t="n">
        <v>0</v>
      </c>
      <c r="G203" s="5" t="n">
        <v>20</v>
      </c>
      <c r="H203" s="5" t="n">
        <v>0</v>
      </c>
      <c r="I203" s="5" t="n">
        <v>618</v>
      </c>
      <c r="J203" s="5" t="n">
        <v>6</v>
      </c>
      <c r="K203" s="6" t="n">
        <v>103</v>
      </c>
      <c r="L203" s="7" t="n">
        <v>103</v>
      </c>
      <c r="M203" s="5" t="str">
        <f aca="false">IF(K203="no cation","",IF(L203="","non-candidate",""))</f>
        <v/>
      </c>
      <c r="N203" s="5" t="str">
        <f aca="false">IF(M203="","",IF(B203&gt;0,U203,CONCATENATE("[",IF(M203="","",CONCATENATE("Al",IF(C203+(D203*(1+(C203*3)))&gt;1,VALUE(C203+(D203*(1+(C203*3)))),""),CONCATENATE(IF((E203*(1+(C203*3)))+(C203*H203)&gt;0," O",""),IF((E203*(1+(C203*3)))+(C203*H203)&gt;1,VALUE((E203*(1+(C203*3)))+(C203*H203)),"")),IF(F203=0,"",CONCATENATE("(OH)",IF((F203*(1+(C203*3)))+(C203*(4-H203))&gt;1,VALUE((F203*(1+(C203*3)))+(C203*(4-H203))),""))),IF(G203=0,"",CONCATENATE("(OH2)",IF(G203&gt;1,VALUE(G203),""))))),"]",IF(M203="","",IF(J203&gt;1,(CONCATENATE(VALUE(J203),"+")),"+")))))</f>
        <v/>
      </c>
      <c r="O203" s="5" t="str">
        <f aca="false">IF(B203&gt;0,"",IF(C203=0,CONCATENATE("[",CONCATENATE("Al",IF(D203&gt;1,VALUE(D203),""),IF(E203=0,"",CONCATENATE(" O",IF(E203&gt;1,VALUE(E203),""))),IF(F203=0,"",CONCATENATE("(OH)",IF(F203&gt;1,VALUE(F203),""))),IF(G203=0,"",CONCATENATE("(OH2)",IF(G203&gt;1,VALUE(G203),"")))),"]",IF(J203&gt;1,(CONCATENATE(VALUE(J203),"+")),"+")),CONCATENATE("[",S203,IF(P203&gt;1,VALUE(P203),""),IF((D203*3)&gt;((E203*2)+F203),"+","")," ]",VALUE(4)," ",T203,IF(H203&gt;0,VALUE(H203+1),""),"-"," ")))</f>
        <v>[Al6 O6(OH2)20]6+</v>
      </c>
      <c r="P203" s="5" t="str">
        <f aca="false">IF(C203&lt;1,"",(IF((3*D203)-(2*E203)-F203&gt;0, (3*D203)-(2*E203)-F203, 0)))</f>
        <v/>
      </c>
      <c r="Q203" s="5" t="str">
        <f aca="false">IF(C203&lt;1,"",(27*D203)+(16*(E203+F203+G203))+(F203+(G203*2)))</f>
        <v/>
      </c>
      <c r="R203" s="5" t="str">
        <f aca="false">IF(C203&lt;1,"",27+(16*(H203+(4-H203)))+(4-H203))</f>
        <v/>
      </c>
      <c r="S203" s="5" t="str">
        <f aca="false">CONCATENATE("[",CONCATENATE("Al",IF(D203&gt;1,VALUE(D203),""),IF(E203=0,"",CONCATENATE(" O",IF(E203&gt;1,VALUE(E203),""))),IF(F203=0,"",CONCATENATE("(OH)",IF(F203&gt;1,VALUE(F203),""))),IF(G203=0,"",CONCATENATE("(OH2)",IF(G203&gt;1,VALUE(G203),"")))),"]")</f>
        <v>[Al6 O6(OH2)20]</v>
      </c>
      <c r="T203" s="5" t="str">
        <f aca="false">CONCATENATE("[",CONCATENATE("Al",IF(H203=0,"",CONCATENATE("O",IF(H203&gt;1,VALUE(H203),""))),CONCATENATE(IF((4-H203)&gt;0,"(OH)",""),IF((4-H203)&gt;1,VALUE(4-H203),""))),"]")</f>
        <v>[Al(OH)4]</v>
      </c>
      <c r="U203" s="5" t="str">
        <f aca="false">IF(B203&gt;0,IF(M203="","",CONCATENATE("[",IF(M203="","",CONCATENATE("Al",IF(D203&gt;1,VALUE(D203),""),IF(E203=0,"",CONCATENATE(" O",IF(E203&gt;1,VALUE(E203),""))),IF(F203=0,"",CONCATENATE("(OH)",IF(F203&gt;1,VALUE(F203),""))),IF(G203=0,"",CONCATENATE("(OH2)",IF(G203&gt;1,VALUE(G203),""))))),"]",IF(M203="","",IF(J203&gt;1,(CONCATENATE(VALUE(J203),"+")),"+")))),"")</f>
        <v/>
      </c>
    </row>
    <row r="204" s="4" customFormat="true" ht="14.05" hidden="false" customHeight="false" outlineLevel="0" collapsed="false">
      <c r="A204" s="5" t="n">
        <v>6</v>
      </c>
      <c r="B204" s="5" t="n">
        <v>0</v>
      </c>
      <c r="C204" s="5" t="n">
        <v>0</v>
      </c>
      <c r="D204" s="5" t="n">
        <v>5</v>
      </c>
      <c r="E204" s="5" t="n">
        <v>0</v>
      </c>
      <c r="F204" s="5" t="n">
        <v>10</v>
      </c>
      <c r="G204" s="5" t="n">
        <v>12</v>
      </c>
      <c r="H204" s="5" t="n">
        <v>0</v>
      </c>
      <c r="I204" s="5" t="n">
        <v>521</v>
      </c>
      <c r="J204" s="5" t="n">
        <v>5</v>
      </c>
      <c r="K204" s="6" t="n">
        <v>104.2</v>
      </c>
      <c r="L204" s="7" t="n">
        <v>104.2</v>
      </c>
      <c r="M204" s="5" t="str">
        <f aca="false">IF(K204="no cation","",IF(L204="","non-candidate",""))</f>
        <v/>
      </c>
      <c r="N204" s="5" t="str">
        <f aca="false">IF(M204="","",IF(B204&gt;0,U204,CONCATENATE("[",IF(M204="","",CONCATENATE("Al",IF(C204+(D204*(1+(C204*3)))&gt;1,VALUE(C204+(D204*(1+(C204*3)))),""),CONCATENATE(IF((E204*(1+(C204*3)))+(C204*H204)&gt;0," O",""),IF((E204*(1+(C204*3)))+(C204*H204)&gt;1,VALUE((E204*(1+(C204*3)))+(C204*H204)),"")),IF(F204=0,"",CONCATENATE("(OH)",IF((F204*(1+(C204*3)))+(C204*(4-H204))&gt;1,VALUE((F204*(1+(C204*3)))+(C204*(4-H204))),""))),IF(G204=0,"",CONCATENATE("(OH2)",IF(G204&gt;1,VALUE(G204),""))))),"]",IF(M204="","",IF(J204&gt;1,(CONCATENATE(VALUE(J204),"+")),"+")))))</f>
        <v/>
      </c>
      <c r="O204" s="5" t="str">
        <f aca="false">IF(B204&gt;0,"",IF(C204=0,CONCATENATE("[",CONCATENATE("Al",IF(D204&gt;1,VALUE(D204),""),IF(E204=0,"",CONCATENATE(" O",IF(E204&gt;1,VALUE(E204),""))),IF(F204=0,"",CONCATENATE("(OH)",IF(F204&gt;1,VALUE(F204),""))),IF(G204=0,"",CONCATENATE("(OH2)",IF(G204&gt;1,VALUE(G204),"")))),"]",IF(J204&gt;1,(CONCATENATE(VALUE(J204),"+")),"+")),CONCATENATE("[",S204,IF(P204&gt;1,VALUE(P204),""),IF((D204*3)&gt;((E204*2)+F204),"+","")," ]",VALUE(4)," ",T204,IF(H204&gt;0,VALUE(H204+1),""),"-"," ")))</f>
        <v>[Al5(OH)10(OH2)12]5+</v>
      </c>
      <c r="P204" s="5" t="str">
        <f aca="false">IF(C204&lt;1,"",(IF((3*D204)-(2*E204)-F204&gt;0, (3*D204)-(2*E204)-F204, 0)))</f>
        <v/>
      </c>
      <c r="Q204" s="5" t="str">
        <f aca="false">IF(C204&lt;1,"",(27*D204)+(16*(E204+F204+G204))+(F204+(G204*2)))</f>
        <v/>
      </c>
      <c r="R204" s="5" t="str">
        <f aca="false">IF(C204&lt;1,"",27+(16*(H204+(4-H204)))+(4-H204))</f>
        <v/>
      </c>
      <c r="S204" s="5" t="str">
        <f aca="false">CONCATENATE("[",CONCATENATE("Al",IF(D204&gt;1,VALUE(D204),""),IF(E204=0,"",CONCATENATE(" O",IF(E204&gt;1,VALUE(E204),""))),IF(F204=0,"",CONCATENATE("(OH)",IF(F204&gt;1,VALUE(F204),""))),IF(G204=0,"",CONCATENATE("(OH2)",IF(G204&gt;1,VALUE(G204),"")))),"]")</f>
        <v>[Al5(OH)10(OH2)12]</v>
      </c>
      <c r="T204" s="5" t="str">
        <f aca="false">CONCATENATE("[",CONCATENATE("Al",IF(H204=0,"",CONCATENATE("O",IF(H204&gt;1,VALUE(H204),""))),CONCATENATE(IF((4-H204)&gt;0,"(OH)",""),IF((4-H204)&gt;1,VALUE(4-H204),""))),"]")</f>
        <v>[Al(OH)4]</v>
      </c>
      <c r="U204" s="5" t="str">
        <f aca="false">IF(B204&gt;0,IF(M204="","",CONCATENATE("[",IF(M204="","",CONCATENATE("Al",IF(D204&gt;1,VALUE(D204),""),IF(E204=0,"",CONCATENATE(" O",IF(E204&gt;1,VALUE(E204),""))),IF(F204=0,"",CONCATENATE("(OH)",IF(F204&gt;1,VALUE(F204),""))),IF(G204=0,"",CONCATENATE("(OH2)",IF(G204&gt;1,VALUE(G204),""))))),"]",IF(M204="","",IF(J204&gt;1,(CONCATENATE(VALUE(J204),"+")),"+")))),"")</f>
        <v/>
      </c>
    </row>
    <row r="205" s="4" customFormat="true" ht="14.05" hidden="false" customHeight="false" outlineLevel="0" collapsed="false">
      <c r="A205" s="5" t="n">
        <v>6</v>
      </c>
      <c r="B205" s="5" t="n">
        <v>0</v>
      </c>
      <c r="C205" s="5" t="n">
        <v>0</v>
      </c>
      <c r="D205" s="5" t="n">
        <v>5</v>
      </c>
      <c r="E205" s="5" t="n">
        <v>2</v>
      </c>
      <c r="F205" s="5" t="n">
        <v>6</v>
      </c>
      <c r="G205" s="5" t="n">
        <v>14</v>
      </c>
      <c r="H205" s="5" t="n">
        <v>0</v>
      </c>
      <c r="I205" s="5" t="n">
        <v>521</v>
      </c>
      <c r="J205" s="5" t="n">
        <v>5</v>
      </c>
      <c r="K205" s="6" t="n">
        <v>104.2</v>
      </c>
      <c r="L205" s="7" t="n">
        <v>104.2</v>
      </c>
      <c r="M205" s="5" t="str">
        <f aca="false">IF(K205="no cation","",IF(L205="","non-candidate",""))</f>
        <v/>
      </c>
      <c r="N205" s="5" t="str">
        <f aca="false">IF(M205="","",IF(B205&gt;0,U205,CONCATENATE("[",IF(M205="","",CONCATENATE("Al",IF(C205+(D205*(1+(C205*3)))&gt;1,VALUE(C205+(D205*(1+(C205*3)))),""),CONCATENATE(IF((E205*(1+(C205*3)))+(C205*H205)&gt;0," O",""),IF((E205*(1+(C205*3)))+(C205*H205)&gt;1,VALUE((E205*(1+(C205*3)))+(C205*H205)),"")),IF(F205=0,"",CONCATENATE("(OH)",IF((F205*(1+(C205*3)))+(C205*(4-H205))&gt;1,VALUE((F205*(1+(C205*3)))+(C205*(4-H205))),""))),IF(G205=0,"",CONCATENATE("(OH2)",IF(G205&gt;1,VALUE(G205),""))))),"]",IF(M205="","",IF(J205&gt;1,(CONCATENATE(VALUE(J205),"+")),"+")))))</f>
        <v/>
      </c>
      <c r="O205" s="5" t="str">
        <f aca="false">IF(B205&gt;0,"",IF(C205=0,CONCATENATE("[",CONCATENATE("Al",IF(D205&gt;1,VALUE(D205),""),IF(E205=0,"",CONCATENATE(" O",IF(E205&gt;1,VALUE(E205),""))),IF(F205=0,"",CONCATENATE("(OH)",IF(F205&gt;1,VALUE(F205),""))),IF(G205=0,"",CONCATENATE("(OH2)",IF(G205&gt;1,VALUE(G205),"")))),"]",IF(J205&gt;1,(CONCATENATE(VALUE(J205),"+")),"+")),CONCATENATE("[",S205,IF(P205&gt;1,VALUE(P205),""),IF((D205*3)&gt;((E205*2)+F205),"+","")," ]",VALUE(4)," ",T205,IF(H205&gt;0,VALUE(H205+1),""),"-"," ")))</f>
        <v>[Al5 O2(OH)6(OH2)14]5+</v>
      </c>
      <c r="P205" s="5" t="str">
        <f aca="false">IF(C205&lt;1,"",(IF((3*D205)-(2*E205)-F205&gt;0, (3*D205)-(2*E205)-F205, 0)))</f>
        <v/>
      </c>
      <c r="Q205" s="5" t="str">
        <f aca="false">IF(C205&lt;1,"",(27*D205)+(16*(E205+F205+G205))+(F205+(G205*2)))</f>
        <v/>
      </c>
      <c r="R205" s="5" t="str">
        <f aca="false">IF(C205&lt;1,"",27+(16*(H205+(4-H205)))+(4-H205))</f>
        <v/>
      </c>
      <c r="S205" s="5" t="str">
        <f aca="false">CONCATENATE("[",CONCATENATE("Al",IF(D205&gt;1,VALUE(D205),""),IF(E205=0,"",CONCATENATE(" O",IF(E205&gt;1,VALUE(E205),""))),IF(F205=0,"",CONCATENATE("(OH)",IF(F205&gt;1,VALUE(F205),""))),IF(G205=0,"",CONCATENATE("(OH2)",IF(G205&gt;1,VALUE(G205),"")))),"]")</f>
        <v>[Al5 O2(OH)6(OH2)14]</v>
      </c>
      <c r="T205" s="5" t="str">
        <f aca="false">CONCATENATE("[",CONCATENATE("Al",IF(H205=0,"",CONCATENATE("O",IF(H205&gt;1,VALUE(H205),""))),CONCATENATE(IF((4-H205)&gt;0,"(OH)",""),IF((4-H205)&gt;1,VALUE(4-H205),""))),"]")</f>
        <v>[Al(OH)4]</v>
      </c>
      <c r="U205" s="5" t="str">
        <f aca="false">IF(B205&gt;0,IF(M205="","",CONCATENATE("[",IF(M205="","",CONCATENATE("Al",IF(D205&gt;1,VALUE(D205),""),IF(E205=0,"",CONCATENATE(" O",IF(E205&gt;1,VALUE(E205),""))),IF(F205=0,"",CONCATENATE("(OH)",IF(F205&gt;1,VALUE(F205),""))),IF(G205=0,"",CONCATENATE("(OH2)",IF(G205&gt;1,VALUE(G205),""))))),"]",IF(M205="","",IF(J205&gt;1,(CONCATENATE(VALUE(J205),"+")),"+")))),"")</f>
        <v/>
      </c>
    </row>
    <row r="206" s="4" customFormat="true" ht="14.05" hidden="false" customHeight="false" outlineLevel="0" collapsed="false">
      <c r="A206" s="5" t="n">
        <v>6</v>
      </c>
      <c r="B206" s="5" t="n">
        <v>0</v>
      </c>
      <c r="C206" s="5" t="n">
        <v>0</v>
      </c>
      <c r="D206" s="5" t="n">
        <v>5</v>
      </c>
      <c r="E206" s="5" t="n">
        <v>4</v>
      </c>
      <c r="F206" s="5" t="n">
        <v>2</v>
      </c>
      <c r="G206" s="5" t="n">
        <v>16</v>
      </c>
      <c r="H206" s="5" t="n">
        <v>0</v>
      </c>
      <c r="I206" s="5" t="n">
        <v>521</v>
      </c>
      <c r="J206" s="5" t="n">
        <v>5</v>
      </c>
      <c r="K206" s="6" t="n">
        <v>104.2</v>
      </c>
      <c r="L206" s="7" t="n">
        <v>104.2</v>
      </c>
      <c r="M206" s="5" t="str">
        <f aca="false">IF(K206="no cation","",IF(L206="","non-candidate",""))</f>
        <v/>
      </c>
      <c r="N206" s="5" t="str">
        <f aca="false">IF(M206="","",IF(B206&gt;0,U206,CONCATENATE("[",IF(M206="","",CONCATENATE("Al",IF(C206+(D206*(1+(C206*3)))&gt;1,VALUE(C206+(D206*(1+(C206*3)))),""),CONCATENATE(IF((E206*(1+(C206*3)))+(C206*H206)&gt;0," O",""),IF((E206*(1+(C206*3)))+(C206*H206)&gt;1,VALUE((E206*(1+(C206*3)))+(C206*H206)),"")),IF(F206=0,"",CONCATENATE("(OH)",IF((F206*(1+(C206*3)))+(C206*(4-H206))&gt;1,VALUE((F206*(1+(C206*3)))+(C206*(4-H206))),""))),IF(G206=0,"",CONCATENATE("(OH2)",IF(G206&gt;1,VALUE(G206),""))))),"]",IF(M206="","",IF(J206&gt;1,(CONCATENATE(VALUE(J206),"+")),"+")))))</f>
        <v/>
      </c>
      <c r="O206" s="5" t="str">
        <f aca="false">IF(B206&gt;0,"",IF(C206=0,CONCATENATE("[",CONCATENATE("Al",IF(D206&gt;1,VALUE(D206),""),IF(E206=0,"",CONCATENATE(" O",IF(E206&gt;1,VALUE(E206),""))),IF(F206=0,"",CONCATENATE("(OH)",IF(F206&gt;1,VALUE(F206),""))),IF(G206=0,"",CONCATENATE("(OH2)",IF(G206&gt;1,VALUE(G206),"")))),"]",IF(J206&gt;1,(CONCATENATE(VALUE(J206),"+")),"+")),CONCATENATE("[",S206,IF(P206&gt;1,VALUE(P206),""),IF((D206*3)&gt;((E206*2)+F206),"+","")," ]",VALUE(4)," ",T206,IF(H206&gt;0,VALUE(H206+1),""),"-"," ")))</f>
        <v>[Al5 O4(OH)2(OH2)16]5+</v>
      </c>
      <c r="P206" s="5" t="str">
        <f aca="false">IF(C206&lt;1,"",(IF((3*D206)-(2*E206)-F206&gt;0, (3*D206)-(2*E206)-F206, 0)))</f>
        <v/>
      </c>
      <c r="Q206" s="5" t="str">
        <f aca="false">IF(C206&lt;1,"",(27*D206)+(16*(E206+F206+G206))+(F206+(G206*2)))</f>
        <v/>
      </c>
      <c r="R206" s="5" t="str">
        <f aca="false">IF(C206&lt;1,"",27+(16*(H206+(4-H206)))+(4-H206))</f>
        <v/>
      </c>
      <c r="S206" s="5" t="str">
        <f aca="false">CONCATENATE("[",CONCATENATE("Al",IF(D206&gt;1,VALUE(D206),""),IF(E206=0,"",CONCATENATE(" O",IF(E206&gt;1,VALUE(E206),""))),IF(F206=0,"",CONCATENATE("(OH)",IF(F206&gt;1,VALUE(F206),""))),IF(G206=0,"",CONCATENATE("(OH2)",IF(G206&gt;1,VALUE(G206),"")))),"]")</f>
        <v>[Al5 O4(OH)2(OH2)16]</v>
      </c>
      <c r="T206" s="5" t="str">
        <f aca="false">CONCATENATE("[",CONCATENATE("Al",IF(H206=0,"",CONCATENATE("O",IF(H206&gt;1,VALUE(H206),""))),CONCATENATE(IF((4-H206)&gt;0,"(OH)",""),IF((4-H206)&gt;1,VALUE(4-H206),""))),"]")</f>
        <v>[Al(OH)4]</v>
      </c>
      <c r="U206" s="5" t="str">
        <f aca="false">IF(B206&gt;0,IF(M206="","",CONCATENATE("[",IF(M206="","",CONCATENATE("Al",IF(D206&gt;1,VALUE(D206),""),IF(E206=0,"",CONCATENATE(" O",IF(E206&gt;1,VALUE(E206),""))),IF(F206=0,"",CONCATENATE("(OH)",IF(F206&gt;1,VALUE(F206),""))),IF(G206=0,"",CONCATENATE("(OH2)",IF(G206&gt;1,VALUE(G206),""))))),"]",IF(M206="","",IF(J206&gt;1,(CONCATENATE(VALUE(J206),"+")),"+")))),"")</f>
        <v/>
      </c>
    </row>
    <row r="207" s="4" customFormat="true" ht="14.05" hidden="false" customHeight="false" outlineLevel="0" collapsed="false">
      <c r="A207" s="5" t="n">
        <v>6</v>
      </c>
      <c r="B207" s="5" t="n">
        <v>0</v>
      </c>
      <c r="C207" s="5" t="n">
        <v>0</v>
      </c>
      <c r="D207" s="5" t="n">
        <v>4</v>
      </c>
      <c r="E207" s="5" t="n">
        <v>0</v>
      </c>
      <c r="F207" s="5" t="n">
        <v>8</v>
      </c>
      <c r="G207" s="5" t="n">
        <v>10</v>
      </c>
      <c r="H207" s="5" t="n">
        <v>0</v>
      </c>
      <c r="I207" s="5" t="n">
        <v>424</v>
      </c>
      <c r="J207" s="5" t="n">
        <v>4</v>
      </c>
      <c r="K207" s="6" t="n">
        <v>106</v>
      </c>
      <c r="L207" s="7" t="n">
        <v>106</v>
      </c>
      <c r="M207" s="5" t="str">
        <f aca="false">IF(K207="no cation","",IF(L207="","non-candidate",""))</f>
        <v/>
      </c>
      <c r="N207" s="5" t="str">
        <f aca="false">IF(M207="","",IF(B207&gt;0,U207,CONCATENATE("[",IF(M207="","",CONCATENATE("Al",IF(C207+(D207*(1+(C207*3)))&gt;1,VALUE(C207+(D207*(1+(C207*3)))),""),CONCATENATE(IF((E207*(1+(C207*3)))+(C207*H207)&gt;0," O",""),IF((E207*(1+(C207*3)))+(C207*H207)&gt;1,VALUE((E207*(1+(C207*3)))+(C207*H207)),"")),IF(F207=0,"",CONCATENATE("(OH)",IF((F207*(1+(C207*3)))+(C207*(4-H207))&gt;1,VALUE((F207*(1+(C207*3)))+(C207*(4-H207))),""))),IF(G207=0,"",CONCATENATE("(OH2)",IF(G207&gt;1,VALUE(G207),""))))),"]",IF(M207="","",IF(J207&gt;1,(CONCATENATE(VALUE(J207),"+")),"+")))))</f>
        <v/>
      </c>
      <c r="O207" s="5" t="str">
        <f aca="false">IF(B207&gt;0,"",IF(C207=0,CONCATENATE("[",CONCATENATE("Al",IF(D207&gt;1,VALUE(D207),""),IF(E207=0,"",CONCATENATE(" O",IF(E207&gt;1,VALUE(E207),""))),IF(F207=0,"",CONCATENATE("(OH)",IF(F207&gt;1,VALUE(F207),""))),IF(G207=0,"",CONCATENATE("(OH2)",IF(G207&gt;1,VALUE(G207),"")))),"]",IF(J207&gt;1,(CONCATENATE(VALUE(J207),"+")),"+")),CONCATENATE("[",S207,IF(P207&gt;1,VALUE(P207),""),IF((D207*3)&gt;((E207*2)+F207),"+","")," ]",VALUE(4)," ",T207,IF(H207&gt;0,VALUE(H207+1),""),"-"," ")))</f>
        <v>[Al4(OH)8(OH2)10]4+</v>
      </c>
      <c r="P207" s="5" t="str">
        <f aca="false">IF(C207&lt;1,"",(IF((3*D207)-(2*E207)-F207&gt;0, (3*D207)-(2*E207)-F207, 0)))</f>
        <v/>
      </c>
      <c r="Q207" s="5" t="str">
        <f aca="false">IF(C207&lt;1,"",(27*D207)+(16*(E207+F207+G207))+(F207+(G207*2)))</f>
        <v/>
      </c>
      <c r="R207" s="5" t="str">
        <f aca="false">IF(C207&lt;1,"",27+(16*(H207+(4-H207)))+(4-H207))</f>
        <v/>
      </c>
      <c r="S207" s="5" t="str">
        <f aca="false">CONCATENATE("[",CONCATENATE("Al",IF(D207&gt;1,VALUE(D207),""),IF(E207=0,"",CONCATENATE(" O",IF(E207&gt;1,VALUE(E207),""))),IF(F207=0,"",CONCATENATE("(OH)",IF(F207&gt;1,VALUE(F207),""))),IF(G207=0,"",CONCATENATE("(OH2)",IF(G207&gt;1,VALUE(G207),"")))),"]")</f>
        <v>[Al4(OH)8(OH2)10]</v>
      </c>
      <c r="T207" s="5" t="str">
        <f aca="false">CONCATENATE("[",CONCATENATE("Al",IF(H207=0,"",CONCATENATE("O",IF(H207&gt;1,VALUE(H207),""))),CONCATENATE(IF((4-H207)&gt;0,"(OH)",""),IF((4-H207)&gt;1,VALUE(4-H207),""))),"]")</f>
        <v>[Al(OH)4]</v>
      </c>
      <c r="U207" s="5" t="str">
        <f aca="false">IF(B207&gt;0,IF(M207="","",CONCATENATE("[",IF(M207="","",CONCATENATE("Al",IF(D207&gt;1,VALUE(D207),""),IF(E207=0,"",CONCATENATE(" O",IF(E207&gt;1,VALUE(E207),""))),IF(F207=0,"",CONCATENATE("(OH)",IF(F207&gt;1,VALUE(F207),""))),IF(G207=0,"",CONCATENATE("(OH2)",IF(G207&gt;1,VALUE(G207),""))))),"]",IF(M207="","",IF(J207&gt;1,(CONCATENATE(VALUE(J207),"+")),"+")))),"")</f>
        <v/>
      </c>
    </row>
    <row r="208" s="4" customFormat="true" ht="14.05" hidden="false" customHeight="false" outlineLevel="0" collapsed="false">
      <c r="A208" s="5" t="n">
        <v>6</v>
      </c>
      <c r="B208" s="5" t="n">
        <v>0</v>
      </c>
      <c r="C208" s="5" t="n">
        <v>0</v>
      </c>
      <c r="D208" s="5" t="n">
        <v>3</v>
      </c>
      <c r="E208" s="5" t="n">
        <v>0</v>
      </c>
      <c r="F208" s="5" t="n">
        <v>6</v>
      </c>
      <c r="G208" s="5" t="n">
        <v>8</v>
      </c>
      <c r="H208" s="5" t="n">
        <v>0</v>
      </c>
      <c r="I208" s="5" t="n">
        <v>327</v>
      </c>
      <c r="J208" s="5" t="n">
        <v>3</v>
      </c>
      <c r="K208" s="6" t="n">
        <v>109</v>
      </c>
      <c r="L208" s="7" t="n">
        <v>109</v>
      </c>
      <c r="M208" s="5" t="str">
        <f aca="false">IF(K208="no cation","",IF(L208="","non-candidate",""))</f>
        <v/>
      </c>
      <c r="N208" s="5" t="str">
        <f aca="false">IF(M208="","",IF(B208&gt;0,U208,CONCATENATE("[",IF(M208="","",CONCATENATE("Al",IF(C208+(D208*(1+(C208*3)))&gt;1,VALUE(C208+(D208*(1+(C208*3)))),""),CONCATENATE(IF((E208*(1+(C208*3)))+(C208*H208)&gt;0," O",""),IF((E208*(1+(C208*3)))+(C208*H208)&gt;1,VALUE((E208*(1+(C208*3)))+(C208*H208)),"")),IF(F208=0,"",CONCATENATE("(OH)",IF((F208*(1+(C208*3)))+(C208*(4-H208))&gt;1,VALUE((F208*(1+(C208*3)))+(C208*(4-H208))),""))),IF(G208=0,"",CONCATENATE("(OH2)",IF(G208&gt;1,VALUE(G208),""))))),"]",IF(M208="","",IF(J208&gt;1,(CONCATENATE(VALUE(J208),"+")),"+")))))</f>
        <v/>
      </c>
      <c r="O208" s="5" t="str">
        <f aca="false">IF(B208&gt;0,"",IF(C208=0,CONCATENATE("[",CONCATENATE("Al",IF(D208&gt;1,VALUE(D208),""),IF(E208=0,"",CONCATENATE(" O",IF(E208&gt;1,VALUE(E208),""))),IF(F208=0,"",CONCATENATE("(OH)",IF(F208&gt;1,VALUE(F208),""))),IF(G208=0,"",CONCATENATE("(OH2)",IF(G208&gt;1,VALUE(G208),"")))),"]",IF(J208&gt;1,(CONCATENATE(VALUE(J208),"+")),"+")),CONCATENATE("[",S208,IF(P208&gt;1,VALUE(P208),""),IF((D208*3)&gt;((E208*2)+F208),"+","")," ]",VALUE(4)," ",T208,IF(H208&gt;0,VALUE(H208+1),""),"-"," ")))</f>
        <v>[Al3(OH)6(OH2)8]3+</v>
      </c>
      <c r="P208" s="5" t="str">
        <f aca="false">IF(C208&lt;1,"",(IF((3*D208)-(2*E208)-F208&gt;0, (3*D208)-(2*E208)-F208, 0)))</f>
        <v/>
      </c>
      <c r="Q208" s="5" t="str">
        <f aca="false">IF(C208&lt;1,"",(27*D208)+(16*(E208+F208+G208))+(F208+(G208*2)))</f>
        <v/>
      </c>
      <c r="R208" s="5" t="str">
        <f aca="false">IF(C208&lt;1,"",27+(16*(H208+(4-H208)))+(4-H208))</f>
        <v/>
      </c>
      <c r="S208" s="5" t="str">
        <f aca="false">CONCATENATE("[",CONCATENATE("Al",IF(D208&gt;1,VALUE(D208),""),IF(E208=0,"",CONCATENATE(" O",IF(E208&gt;1,VALUE(E208),""))),IF(F208=0,"",CONCATENATE("(OH)",IF(F208&gt;1,VALUE(F208),""))),IF(G208=0,"",CONCATENATE("(OH2)",IF(G208&gt;1,VALUE(G208),"")))),"]")</f>
        <v>[Al3(OH)6(OH2)8]</v>
      </c>
      <c r="T208" s="5" t="str">
        <f aca="false">CONCATENATE("[",CONCATENATE("Al",IF(H208=0,"",CONCATENATE("O",IF(H208&gt;1,VALUE(H208),""))),CONCATENATE(IF((4-H208)&gt;0,"(OH)",""),IF((4-H208)&gt;1,VALUE(4-H208),""))),"]")</f>
        <v>[Al(OH)4]</v>
      </c>
      <c r="U208" s="5" t="str">
        <f aca="false">IF(B208&gt;0,IF(M208="","",CONCATENATE("[",IF(M208="","",CONCATENATE("Al",IF(D208&gt;1,VALUE(D208),""),IF(E208=0,"",CONCATENATE(" O",IF(E208&gt;1,VALUE(E208),""))),IF(F208=0,"",CONCATENATE("(OH)",IF(F208&gt;1,VALUE(F208),""))),IF(G208=0,"",CONCATENATE("(OH2)",IF(G208&gt;1,VALUE(G208),""))))),"]",IF(M208="","",IF(J208&gt;1,(CONCATENATE(VALUE(J208),"+")),"+")))),"")</f>
        <v/>
      </c>
    </row>
    <row r="209" s="4" customFormat="true" ht="14.05" hidden="false" customHeight="false" outlineLevel="0" collapsed="false">
      <c r="A209" s="5" t="n">
        <v>4</v>
      </c>
      <c r="B209" s="5" t="n">
        <v>0</v>
      </c>
      <c r="C209" s="5" t="n">
        <v>0</v>
      </c>
      <c r="D209" s="5" t="n">
        <v>3</v>
      </c>
      <c r="E209" s="3" t="n">
        <v>0</v>
      </c>
      <c r="F209" s="5" t="n">
        <v>7</v>
      </c>
      <c r="G209" s="5" t="n">
        <v>1</v>
      </c>
      <c r="H209" s="5" t="n">
        <v>0</v>
      </c>
      <c r="I209" s="5" t="n">
        <v>218</v>
      </c>
      <c r="J209" s="5" t="n">
        <v>2</v>
      </c>
      <c r="K209" s="6" t="n">
        <v>109</v>
      </c>
      <c r="L209" s="7" t="n">
        <v>109</v>
      </c>
      <c r="M209" s="5" t="str">
        <f aca="false">IF(K209="no cation","",IF(L209="","non-candidate",""))</f>
        <v/>
      </c>
      <c r="N209" s="5" t="str">
        <f aca="false">IF(M209="","",IF(B209&gt;0,U209,CONCATENATE("[",IF(M209="","",CONCATENATE("Al",IF(C209+(D209*(1+(C209*3)))&gt;1,VALUE(C209+(D209*(1+(C209*3)))),""),CONCATENATE(IF((E209*(1+(C209*3)))+(C209*H209)&gt;0," O",""),IF((E209*(1+(C209*3)))+(C209*H209)&gt;1,VALUE((E209*(1+(C209*3)))+(C209*H209)),"")),IF(F209=0,"",CONCATENATE("(OH)",IF((F209*(1+(C209*3)))+(C209*(4-H209))&gt;1,VALUE((F209*(1+(C209*3)))+(C209*(4-H209))),""))),IF(G209=0,"",CONCATENATE("(OH2)",IF(G209&gt;1,VALUE(G209),""))))),"]",IF(M209="","",IF(J209&gt;1,(CONCATENATE(VALUE(J209),"+")),"+")))))</f>
        <v/>
      </c>
      <c r="O209" s="5" t="str">
        <f aca="false">IF(B209&gt;0,"",IF(C209=0,CONCATENATE("[",CONCATENATE("Al",IF(D209&gt;1,VALUE(D209),""),IF(E209=0,"",CONCATENATE(" O",IF(E209&gt;1,VALUE(E209),""))),IF(F209=0,"",CONCATENATE("(OH)",IF(F209&gt;1,VALUE(F209),""))),IF(G209=0,"",CONCATENATE("(OH2)",IF(G209&gt;1,VALUE(G209),"")))),"]",IF(J209&gt;1,(CONCATENATE(VALUE(J209),"+")),"+")),CONCATENATE("[",S209,IF(P209&gt;1,VALUE(P209),""),IF((D209*3)&gt;((E209*2)+F209),"+","")," ]",VALUE(4)," ",T209,IF(H209&gt;0,VALUE(H209+1),""),"-"," ")))</f>
        <v>[Al3(OH)7(OH2)]2+</v>
      </c>
      <c r="P209" s="5" t="str">
        <f aca="false">IF(C209&lt;1,"",(IF((3*D209)-(2*E209)-F209&gt;0, (3*D209)-(2*E209)-F209, 0)))</f>
        <v/>
      </c>
      <c r="Q209" s="5" t="str">
        <f aca="false">IF(C209&lt;1,"",(27*D209)+(16*(E209+F209+G209))+(F209+(G209*2)))</f>
        <v/>
      </c>
      <c r="R209" s="5" t="str">
        <f aca="false">IF(C209&lt;1,"",27+(16*(H209+(4-H209)))+(4-H209))</f>
        <v/>
      </c>
      <c r="S209" s="5" t="str">
        <f aca="false">CONCATENATE("[",CONCATENATE("Al",IF(D209&gt;1,VALUE(D209),""),IF(E209=0,"",CONCATENATE(" O",IF(E209&gt;1,VALUE(E209),""))),IF(F209=0,"",CONCATENATE("(OH)",IF(F209&gt;1,VALUE(F209),""))),IF(G209=0,"",CONCATENATE("(OH2)",IF(G209&gt;1,VALUE(G209),"")))),"]")</f>
        <v>[Al3(OH)7(OH2)]</v>
      </c>
      <c r="T209" s="5" t="str">
        <f aca="false">CONCATENATE("[",CONCATENATE("Al",IF(H209=0,"",CONCATENATE("O",IF(H209&gt;1,VALUE(H209),""))),CONCATENATE(IF((4-H209)&gt;0,"(OH)",""),IF((4-H209)&gt;1,VALUE(4-H209),""))),"]")</f>
        <v>[Al(OH)4]</v>
      </c>
      <c r="U209" s="5" t="str">
        <f aca="false">IF(B209&gt;0,IF(M209="","",CONCATENATE("[",IF(M209="","",CONCATENATE("Al",IF(D209&gt;1,VALUE(D209),""),IF(E209=0,"",CONCATENATE(" O",IF(E209&gt;1,VALUE(E209),""))),IF(F209=0,"",CONCATENATE("(OH)",IF(F209&gt;1,VALUE(F209),""))),IF(G209=0,"",CONCATENATE("(OH2)",IF(G209&gt;1,VALUE(G209),""))))),"]",IF(M209="","",IF(J209&gt;1,(CONCATENATE(VALUE(J209),"+")),"+")))),"")</f>
        <v/>
      </c>
    </row>
    <row r="210" s="4" customFormat="true" ht="14.05" hidden="false" customHeight="false" outlineLevel="0" collapsed="false">
      <c r="A210" s="5" t="n">
        <v>6</v>
      </c>
      <c r="B210" s="5" t="n">
        <v>0</v>
      </c>
      <c r="C210" s="5" t="n">
        <v>0</v>
      </c>
      <c r="D210" s="5" t="n">
        <v>3</v>
      </c>
      <c r="E210" s="5" t="n">
        <v>2</v>
      </c>
      <c r="F210" s="5" t="n">
        <v>2</v>
      </c>
      <c r="G210" s="5" t="n">
        <v>10</v>
      </c>
      <c r="H210" s="5" t="n">
        <v>0</v>
      </c>
      <c r="I210" s="5" t="n">
        <v>327</v>
      </c>
      <c r="J210" s="5" t="n">
        <v>3</v>
      </c>
      <c r="K210" s="6" t="n">
        <v>109</v>
      </c>
      <c r="L210" s="7" t="n">
        <v>109</v>
      </c>
      <c r="M210" s="5" t="str">
        <f aca="false">IF(K210="no cation","",IF(L210="","non-candidate",""))</f>
        <v/>
      </c>
      <c r="N210" s="5" t="str">
        <f aca="false">IF(M210="","",IF(B210&gt;0,U210,CONCATENATE("[",IF(M210="","",CONCATENATE("Al",IF(C210+(D210*(1+(C210*3)))&gt;1,VALUE(C210+(D210*(1+(C210*3)))),""),CONCATENATE(IF((E210*(1+(C210*3)))+(C210*H210)&gt;0," O",""),IF((E210*(1+(C210*3)))+(C210*H210)&gt;1,VALUE((E210*(1+(C210*3)))+(C210*H210)),"")),IF(F210=0,"",CONCATENATE("(OH)",IF((F210*(1+(C210*3)))+(C210*(4-H210))&gt;1,VALUE((F210*(1+(C210*3)))+(C210*(4-H210))),""))),IF(G210=0,"",CONCATENATE("(OH2)",IF(G210&gt;1,VALUE(G210),""))))),"]",IF(M210="","",IF(J210&gt;1,(CONCATENATE(VALUE(J210),"+")),"+")))))</f>
        <v/>
      </c>
      <c r="O210" s="5" t="str">
        <f aca="false">IF(B210&gt;0,"",IF(C210=0,CONCATENATE("[",CONCATENATE("Al",IF(D210&gt;1,VALUE(D210),""),IF(E210=0,"",CONCATENATE(" O",IF(E210&gt;1,VALUE(E210),""))),IF(F210=0,"",CONCATENATE("(OH)",IF(F210&gt;1,VALUE(F210),""))),IF(G210=0,"",CONCATENATE("(OH2)",IF(G210&gt;1,VALUE(G210),"")))),"]",IF(J210&gt;1,(CONCATENATE(VALUE(J210),"+")),"+")),CONCATENATE("[",S210,IF(P210&gt;1,VALUE(P210),""),IF((D210*3)&gt;((E210*2)+F210),"+","")," ]",VALUE(4)," ",T210,IF(H210&gt;0,VALUE(H210+1),""),"-"," ")))</f>
        <v>[Al3 O2(OH)2(OH2)10]3+</v>
      </c>
      <c r="P210" s="5" t="str">
        <f aca="false">IF(C210&lt;1,"",(IF((3*D210)-(2*E210)-F210&gt;0, (3*D210)-(2*E210)-F210, 0)))</f>
        <v/>
      </c>
      <c r="Q210" s="5" t="str">
        <f aca="false">IF(C210&lt;1,"",(27*D210)+(16*(E210+F210+G210))+(F210+(G210*2)))</f>
        <v/>
      </c>
      <c r="R210" s="5" t="str">
        <f aca="false">IF(C210&lt;1,"",27+(16*(H210+(4-H210)))+(4-H210))</f>
        <v/>
      </c>
      <c r="S210" s="5" t="str">
        <f aca="false">CONCATENATE("[",CONCATENATE("Al",IF(D210&gt;1,VALUE(D210),""),IF(E210=0,"",CONCATENATE(" O",IF(E210&gt;1,VALUE(E210),""))),IF(F210=0,"",CONCATENATE("(OH)",IF(F210&gt;1,VALUE(F210),""))),IF(G210=0,"",CONCATENATE("(OH2)",IF(G210&gt;1,VALUE(G210),"")))),"]")</f>
        <v>[Al3 O2(OH)2(OH2)10]</v>
      </c>
      <c r="T210" s="5" t="str">
        <f aca="false">CONCATENATE("[",CONCATENATE("Al",IF(H210=0,"",CONCATENATE("O",IF(H210&gt;1,VALUE(H210),""))),CONCATENATE(IF((4-H210)&gt;0,"(OH)",""),IF((4-H210)&gt;1,VALUE(4-H210),""))),"]")</f>
        <v>[Al(OH)4]</v>
      </c>
      <c r="U210" s="5" t="str">
        <f aca="false">IF(B210&gt;0,IF(M210="","",CONCATENATE("[",IF(M210="","",CONCATENATE("Al",IF(D210&gt;1,VALUE(D210),""),IF(E210=0,"",CONCATENATE(" O",IF(E210&gt;1,VALUE(E210),""))),IF(F210=0,"",CONCATENATE("(OH)",IF(F210&gt;1,VALUE(F210),""))),IF(G210=0,"",CONCATENATE("(OH2)",IF(G210&gt;1,VALUE(G210),""))))),"]",IF(M210="","",IF(J210&gt;1,(CONCATENATE(VALUE(J210),"+")),"+")))),"")</f>
        <v/>
      </c>
    </row>
    <row r="211" s="4" customFormat="true" ht="14.05" hidden="false" customHeight="false" outlineLevel="0" collapsed="false">
      <c r="A211" s="5" t="n">
        <v>4</v>
      </c>
      <c r="B211" s="5" t="n">
        <v>0</v>
      </c>
      <c r="C211" s="5" t="n">
        <v>0</v>
      </c>
      <c r="D211" s="5" t="n">
        <v>3</v>
      </c>
      <c r="E211" s="5" t="n">
        <v>2</v>
      </c>
      <c r="F211" s="5" t="n">
        <v>3</v>
      </c>
      <c r="G211" s="5" t="n">
        <v>3</v>
      </c>
      <c r="H211" s="5" t="n">
        <v>0</v>
      </c>
      <c r="I211" s="5" t="n">
        <v>218</v>
      </c>
      <c r="J211" s="5" t="n">
        <v>2</v>
      </c>
      <c r="K211" s="6" t="n">
        <v>109</v>
      </c>
      <c r="L211" s="7" t="n">
        <v>109</v>
      </c>
      <c r="M211" s="5" t="str">
        <f aca="false">IF(K211="no cation","",IF(L211="","non-candidate",""))</f>
        <v/>
      </c>
      <c r="N211" s="5" t="str">
        <f aca="false">IF(M211="","",IF(B211&gt;0,U211,CONCATENATE("[",IF(M211="","",CONCATENATE("Al",IF(C211+(D211*(1+(C211*3)))&gt;1,VALUE(C211+(D211*(1+(C211*3)))),""),CONCATENATE(IF((E211*(1+(C211*3)))+(C211*H211)&gt;0," O",""),IF((E211*(1+(C211*3)))+(C211*H211)&gt;1,VALUE((E211*(1+(C211*3)))+(C211*H211)),"")),IF(F211=0,"",CONCATENATE("(OH)",IF((F211*(1+(C211*3)))+(C211*(4-H211))&gt;1,VALUE((F211*(1+(C211*3)))+(C211*(4-H211))),""))),IF(G211=0,"",CONCATENATE("(OH2)",IF(G211&gt;1,VALUE(G211),""))))),"]",IF(M211="","",IF(J211&gt;1,(CONCATENATE(VALUE(J211),"+")),"+")))))</f>
        <v/>
      </c>
      <c r="O211" s="5" t="str">
        <f aca="false">IF(B211&gt;0,"",IF(C211=0,CONCATENATE("[",CONCATENATE("Al",IF(D211&gt;1,VALUE(D211),""),IF(E211=0,"",CONCATENATE(" O",IF(E211&gt;1,VALUE(E211),""))),IF(F211=0,"",CONCATENATE("(OH)",IF(F211&gt;1,VALUE(F211),""))),IF(G211=0,"",CONCATENATE("(OH2)",IF(G211&gt;1,VALUE(G211),"")))),"]",IF(J211&gt;1,(CONCATENATE(VALUE(J211),"+")),"+")),CONCATENATE("[",S211,IF(P211&gt;1,VALUE(P211),""),IF((D211*3)&gt;((E211*2)+F211),"+","")," ]",VALUE(4)," ",T211,IF(H211&gt;0,VALUE(H211+1),""),"-"," ")))</f>
        <v>[Al3 O2(OH)3(OH2)3]2+</v>
      </c>
      <c r="P211" s="5" t="str">
        <f aca="false">IF(C211&lt;1,"",(IF((3*D211)-(2*E211)-F211&gt;0, (3*D211)-(2*E211)-F211, 0)))</f>
        <v/>
      </c>
      <c r="Q211" s="5" t="str">
        <f aca="false">IF(C211&lt;1,"",(27*D211)+(16*(E211+F211+G211))+(F211+(G211*2)))</f>
        <v/>
      </c>
      <c r="R211" s="5" t="str">
        <f aca="false">IF(C211&lt;1,"",27+(16*(H211+(4-H211)))+(4-H211))</f>
        <v/>
      </c>
      <c r="S211" s="5" t="str">
        <f aca="false">CONCATENATE("[",CONCATENATE("Al",IF(D211&gt;1,VALUE(D211),""),IF(E211=0,"",CONCATENATE(" O",IF(E211&gt;1,VALUE(E211),""))),IF(F211=0,"",CONCATENATE("(OH)",IF(F211&gt;1,VALUE(F211),""))),IF(G211=0,"",CONCATENATE("(OH2)",IF(G211&gt;1,VALUE(G211),"")))),"]")</f>
        <v>[Al3 O2(OH)3(OH2)3]</v>
      </c>
      <c r="T211" s="5" t="str">
        <f aca="false">CONCATENATE("[",CONCATENATE("Al",IF(H211=0,"",CONCATENATE("O",IF(H211&gt;1,VALUE(H211),""))),CONCATENATE(IF((4-H211)&gt;0,"(OH)",""),IF((4-H211)&gt;1,VALUE(4-H211),""))),"]")</f>
        <v>[Al(OH)4]</v>
      </c>
      <c r="U211" s="5" t="str">
        <f aca="false">IF(B211&gt;0,IF(M211="","",CONCATENATE("[",IF(M211="","",CONCATENATE("Al",IF(D211&gt;1,VALUE(D211),""),IF(E211=0,"",CONCATENATE(" O",IF(E211&gt;1,VALUE(E211),""))),IF(F211=0,"",CONCATENATE("(OH)",IF(F211&gt;1,VALUE(F211),""))),IF(G211=0,"",CONCATENATE("(OH2)",IF(G211&gt;1,VALUE(G211),""))))),"]",IF(M211="","",IF(J211&gt;1,(CONCATENATE(VALUE(J211),"+")),"+")))),"")</f>
        <v/>
      </c>
    </row>
    <row r="212" s="4" customFormat="true" ht="14.05" hidden="false" customHeight="false" outlineLevel="0" collapsed="false">
      <c r="A212" s="5" t="n">
        <v>4</v>
      </c>
      <c r="B212" s="5" t="n">
        <v>0</v>
      </c>
      <c r="C212" s="5" t="n">
        <v>0</v>
      </c>
      <c r="D212" s="5" t="n">
        <v>5</v>
      </c>
      <c r="E212" s="5" t="n">
        <v>0</v>
      </c>
      <c r="F212" s="5" t="n">
        <v>12</v>
      </c>
      <c r="G212" s="5" t="n">
        <v>0</v>
      </c>
      <c r="H212" s="5" t="n">
        <v>0</v>
      </c>
      <c r="I212" s="5" t="n">
        <v>339</v>
      </c>
      <c r="J212" s="5" t="n">
        <v>3</v>
      </c>
      <c r="K212" s="6" t="n">
        <v>113</v>
      </c>
      <c r="L212" s="7" t="n">
        <v>113</v>
      </c>
      <c r="M212" s="5" t="str">
        <f aca="false">IF(K212="no cation","",IF(L212="","non-candidate",""))</f>
        <v/>
      </c>
      <c r="N212" s="5" t="str">
        <f aca="false">IF(M212="","",IF(B212&gt;0,U212,CONCATENATE("[",IF(M212="","",CONCATENATE("Al",IF(C212+(D212*(1+(C212*3)))&gt;1,VALUE(C212+(D212*(1+(C212*3)))),""),CONCATENATE(IF((E212*(1+(C212*3)))+(C212*H212)&gt;0," O",""),IF((E212*(1+(C212*3)))+(C212*H212)&gt;1,VALUE((E212*(1+(C212*3)))+(C212*H212)),"")),IF(F212=0,"",CONCATENATE("(OH)",IF((F212*(1+(C212*3)))+(C212*(4-H212))&gt;1,VALUE((F212*(1+(C212*3)))+(C212*(4-H212))),""))),IF(G212=0,"",CONCATENATE("(OH2)",IF(G212&gt;1,VALUE(G212),""))))),"]",IF(M212="","",IF(J212&gt;1,(CONCATENATE(VALUE(J212),"+")),"+")))))</f>
        <v/>
      </c>
      <c r="O212" s="5" t="str">
        <f aca="false">IF(B212&gt;0,"",IF(C212=0,CONCATENATE("[",CONCATENATE("Al",IF(D212&gt;1,VALUE(D212),""),IF(E212=0,"",CONCATENATE(" O",IF(E212&gt;1,VALUE(E212),""))),IF(F212=0,"",CONCATENATE("(OH)",IF(F212&gt;1,VALUE(F212),""))),IF(G212=0,"",CONCATENATE("(OH2)",IF(G212&gt;1,VALUE(G212),"")))),"]",IF(J212&gt;1,(CONCATENATE(VALUE(J212),"+")),"+")),CONCATENATE("[",S212,IF(P212&gt;1,VALUE(P212),""),IF((D212*3)&gt;((E212*2)+F212),"+","")," ]",VALUE(4)," ",T212,IF(H212&gt;0,VALUE(H212+1),""),"-"," ")))</f>
        <v>[Al5(OH)12]3+</v>
      </c>
      <c r="P212" s="5" t="str">
        <f aca="false">IF(C212&lt;1,"",(IF((3*D212)-(2*E212)-F212&gt;0, (3*D212)-(2*E212)-F212, 0)))</f>
        <v/>
      </c>
      <c r="Q212" s="5" t="str">
        <f aca="false">IF(C212&lt;1,"",(27*D212)+(16*(E212+F212+G212))+(F212+(G212*2)))</f>
        <v/>
      </c>
      <c r="R212" s="5" t="str">
        <f aca="false">IF(C212&lt;1,"",27+(16*(H212+(4-H212)))+(4-H212))</f>
        <v/>
      </c>
      <c r="S212" s="5" t="str">
        <f aca="false">CONCATENATE("[",CONCATENATE("Al",IF(D212&gt;1,VALUE(D212),""),IF(E212=0,"",CONCATENATE(" O",IF(E212&gt;1,VALUE(E212),""))),IF(F212=0,"",CONCATENATE("(OH)",IF(F212&gt;1,VALUE(F212),""))),IF(G212=0,"",CONCATENATE("(OH2)",IF(G212&gt;1,VALUE(G212),"")))),"]")</f>
        <v>[Al5(OH)12]</v>
      </c>
      <c r="T212" s="5" t="str">
        <f aca="false">CONCATENATE("[",CONCATENATE("Al",IF(H212=0,"",CONCATENATE("O",IF(H212&gt;1,VALUE(H212),""))),CONCATENATE(IF((4-H212)&gt;0,"(OH)",""),IF((4-H212)&gt;1,VALUE(4-H212),""))),"]")</f>
        <v>[Al(OH)4]</v>
      </c>
      <c r="U212" s="5" t="str">
        <f aca="false">IF(B212&gt;0,IF(M212="","",CONCATENATE("[",IF(M212="","",CONCATENATE("Al",IF(D212&gt;1,VALUE(D212),""),IF(E212=0,"",CONCATENATE(" O",IF(E212&gt;1,VALUE(E212),""))),IF(F212=0,"",CONCATENATE("(OH)",IF(F212&gt;1,VALUE(F212),""))),IF(G212=0,"",CONCATENATE("(OH2)",IF(G212&gt;1,VALUE(G212),""))))),"]",IF(M212="","",IF(J212&gt;1,(CONCATENATE(VALUE(J212),"+")),"+")))),"")</f>
        <v/>
      </c>
    </row>
    <row r="213" s="4" customFormat="true" ht="14.05" hidden="false" customHeight="false" outlineLevel="0" collapsed="false">
      <c r="A213" s="5" t="n">
        <v>4</v>
      </c>
      <c r="B213" s="5" t="n">
        <v>0</v>
      </c>
      <c r="C213" s="5" t="n">
        <v>0</v>
      </c>
      <c r="D213" s="5" t="n">
        <v>5</v>
      </c>
      <c r="E213" s="5" t="n">
        <v>2</v>
      </c>
      <c r="F213" s="5" t="n">
        <v>8</v>
      </c>
      <c r="G213" s="5" t="n">
        <v>2</v>
      </c>
      <c r="H213" s="5" t="n">
        <v>0</v>
      </c>
      <c r="I213" s="5" t="n">
        <v>339</v>
      </c>
      <c r="J213" s="5" t="n">
        <v>3</v>
      </c>
      <c r="K213" s="6" t="n">
        <v>113</v>
      </c>
      <c r="L213" s="7" t="n">
        <v>113</v>
      </c>
      <c r="M213" s="5" t="str">
        <f aca="false">IF(K213="no cation","",IF(L213="","non-candidate",""))</f>
        <v/>
      </c>
      <c r="N213" s="5" t="str">
        <f aca="false">IF(M213="","",IF(B213&gt;0,U213,CONCATENATE("[",IF(M213="","",CONCATENATE("Al",IF(C213+(D213*(1+(C213*3)))&gt;1,VALUE(C213+(D213*(1+(C213*3)))),""),CONCATENATE(IF((E213*(1+(C213*3)))+(C213*H213)&gt;0," O",""),IF((E213*(1+(C213*3)))+(C213*H213)&gt;1,VALUE((E213*(1+(C213*3)))+(C213*H213)),"")),IF(F213=0,"",CONCATENATE("(OH)",IF((F213*(1+(C213*3)))+(C213*(4-H213))&gt;1,VALUE((F213*(1+(C213*3)))+(C213*(4-H213))),""))),IF(G213=0,"",CONCATENATE("(OH2)",IF(G213&gt;1,VALUE(G213),""))))),"]",IF(M213="","",IF(J213&gt;1,(CONCATENATE(VALUE(J213),"+")),"+")))))</f>
        <v/>
      </c>
      <c r="O213" s="5" t="str">
        <f aca="false">IF(B213&gt;0,"",IF(C213=0,CONCATENATE("[",CONCATENATE("Al",IF(D213&gt;1,VALUE(D213),""),IF(E213=0,"",CONCATENATE(" O",IF(E213&gt;1,VALUE(E213),""))),IF(F213=0,"",CONCATENATE("(OH)",IF(F213&gt;1,VALUE(F213),""))),IF(G213=0,"",CONCATENATE("(OH2)",IF(G213&gt;1,VALUE(G213),"")))),"]",IF(J213&gt;1,(CONCATENATE(VALUE(J213),"+")),"+")),CONCATENATE("[",S213,IF(P213&gt;1,VALUE(P213),""),IF((D213*3)&gt;((E213*2)+F213),"+","")," ]",VALUE(4)," ",T213,IF(H213&gt;0,VALUE(H213+1),""),"-"," ")))</f>
        <v>[Al5 O2(OH)8(OH2)2]3+</v>
      </c>
      <c r="P213" s="5" t="str">
        <f aca="false">IF(C213&lt;1,"",(IF((3*D213)-(2*E213)-F213&gt;0, (3*D213)-(2*E213)-F213, 0)))</f>
        <v/>
      </c>
      <c r="Q213" s="5" t="str">
        <f aca="false">IF(C213&lt;1,"",(27*D213)+(16*(E213+F213+G213))+(F213+(G213*2)))</f>
        <v/>
      </c>
      <c r="R213" s="5" t="str">
        <f aca="false">IF(C213&lt;1,"",27+(16*(H213+(4-H213)))+(4-H213))</f>
        <v/>
      </c>
      <c r="S213" s="5" t="str">
        <f aca="false">CONCATENATE("[",CONCATENATE("Al",IF(D213&gt;1,VALUE(D213),""),IF(E213=0,"",CONCATENATE(" O",IF(E213&gt;1,VALUE(E213),""))),IF(F213=0,"",CONCATENATE("(OH)",IF(F213&gt;1,VALUE(F213),""))),IF(G213=0,"",CONCATENATE("(OH2)",IF(G213&gt;1,VALUE(G213),"")))),"]")</f>
        <v>[Al5 O2(OH)8(OH2)2]</v>
      </c>
      <c r="T213" s="5" t="str">
        <f aca="false">CONCATENATE("[",CONCATENATE("Al",IF(H213=0,"",CONCATENATE("O",IF(H213&gt;1,VALUE(H213),""))),CONCATENATE(IF((4-H213)&gt;0,"(OH)",""),IF((4-H213)&gt;1,VALUE(4-H213),""))),"]")</f>
        <v>[Al(OH)4]</v>
      </c>
      <c r="U213" s="5" t="str">
        <f aca="false">IF(B213&gt;0,IF(M213="","",CONCATENATE("[",IF(M213="","",CONCATENATE("Al",IF(D213&gt;1,VALUE(D213),""),IF(E213=0,"",CONCATENATE(" O",IF(E213&gt;1,VALUE(E213),""))),IF(F213=0,"",CONCATENATE("(OH)",IF(F213&gt;1,VALUE(F213),""))),IF(G213=0,"",CONCATENATE("(OH2)",IF(G213&gt;1,VALUE(G213),""))))),"]",IF(M213="","",IF(J213&gt;1,(CONCATENATE(VALUE(J213),"+")),"+")))),"")</f>
        <v/>
      </c>
    </row>
    <row r="214" s="4" customFormat="true" ht="14.05" hidden="false" customHeight="false" outlineLevel="0" collapsed="false">
      <c r="A214" s="5" t="n">
        <v>4</v>
      </c>
      <c r="B214" s="5" t="n">
        <v>0</v>
      </c>
      <c r="C214" s="5" t="n">
        <v>0</v>
      </c>
      <c r="D214" s="5" t="n">
        <v>5</v>
      </c>
      <c r="E214" s="5" t="n">
        <v>4</v>
      </c>
      <c r="F214" s="5" t="n">
        <v>4</v>
      </c>
      <c r="G214" s="5" t="n">
        <v>4</v>
      </c>
      <c r="H214" s="5" t="n">
        <v>0</v>
      </c>
      <c r="I214" s="5" t="n">
        <v>339</v>
      </c>
      <c r="J214" s="5" t="n">
        <v>3</v>
      </c>
      <c r="K214" s="6" t="n">
        <v>113</v>
      </c>
      <c r="L214" s="7" t="n">
        <v>113</v>
      </c>
      <c r="M214" s="5" t="str">
        <f aca="false">IF(K214="no cation","",IF(L214="","non-candidate",""))</f>
        <v/>
      </c>
      <c r="N214" s="5" t="str">
        <f aca="false">IF(M214="","",IF(B214&gt;0,U214,CONCATENATE("[",IF(M214="","",CONCATENATE("Al",IF(C214+(D214*(1+(C214*3)))&gt;1,VALUE(C214+(D214*(1+(C214*3)))),""),CONCATENATE(IF((E214*(1+(C214*3)))+(C214*H214)&gt;0," O",""),IF((E214*(1+(C214*3)))+(C214*H214)&gt;1,VALUE((E214*(1+(C214*3)))+(C214*H214)),"")),IF(F214=0,"",CONCATENATE("(OH)",IF((F214*(1+(C214*3)))+(C214*(4-H214))&gt;1,VALUE((F214*(1+(C214*3)))+(C214*(4-H214))),""))),IF(G214=0,"",CONCATENATE("(OH2)",IF(G214&gt;1,VALUE(G214),""))))),"]",IF(M214="","",IF(J214&gt;1,(CONCATENATE(VALUE(J214),"+")),"+")))))</f>
        <v/>
      </c>
      <c r="O214" s="5" t="str">
        <f aca="false">IF(B214&gt;0,"",IF(C214=0,CONCATENATE("[",CONCATENATE("Al",IF(D214&gt;1,VALUE(D214),""),IF(E214=0,"",CONCATENATE(" O",IF(E214&gt;1,VALUE(E214),""))),IF(F214=0,"",CONCATENATE("(OH)",IF(F214&gt;1,VALUE(F214),""))),IF(G214=0,"",CONCATENATE("(OH2)",IF(G214&gt;1,VALUE(G214),"")))),"]",IF(J214&gt;1,(CONCATENATE(VALUE(J214),"+")),"+")),CONCATENATE("[",S214,IF(P214&gt;1,VALUE(P214),""),IF((D214*3)&gt;((E214*2)+F214),"+","")," ]",VALUE(4)," ",T214,IF(H214&gt;0,VALUE(H214+1),""),"-"," ")))</f>
        <v>[Al5 O4(OH)4(OH2)4]3+</v>
      </c>
      <c r="P214" s="5" t="str">
        <f aca="false">IF(C214&lt;1,"",(IF((3*D214)-(2*E214)-F214&gt;0, (3*D214)-(2*E214)-F214, 0)))</f>
        <v/>
      </c>
      <c r="Q214" s="5" t="str">
        <f aca="false">IF(C214&lt;1,"",(27*D214)+(16*(E214+F214+G214))+(F214+(G214*2)))</f>
        <v/>
      </c>
      <c r="R214" s="5" t="str">
        <f aca="false">IF(C214&lt;1,"",27+(16*(H214+(4-H214)))+(4-H214))</f>
        <v/>
      </c>
      <c r="S214" s="5" t="str">
        <f aca="false">CONCATENATE("[",CONCATENATE("Al",IF(D214&gt;1,VALUE(D214),""),IF(E214=0,"",CONCATENATE(" O",IF(E214&gt;1,VALUE(E214),""))),IF(F214=0,"",CONCATENATE("(OH)",IF(F214&gt;1,VALUE(F214),""))),IF(G214=0,"",CONCATENATE("(OH2)",IF(G214&gt;1,VALUE(G214),"")))),"]")</f>
        <v>[Al5 O4(OH)4(OH2)4]</v>
      </c>
      <c r="T214" s="5" t="str">
        <f aca="false">CONCATENATE("[",CONCATENATE("Al",IF(H214=0,"",CONCATENATE("O",IF(H214&gt;1,VALUE(H214),""))),CONCATENATE(IF((4-H214)&gt;0,"(OH)",""),IF((4-H214)&gt;1,VALUE(4-H214),""))),"]")</f>
        <v>[Al(OH)4]</v>
      </c>
      <c r="U214" s="5" t="str">
        <f aca="false">IF(B214&gt;0,IF(M214="","",CONCATENATE("[",IF(M214="","",CONCATENATE("Al",IF(D214&gt;1,VALUE(D214),""),IF(E214=0,"",CONCATENATE(" O",IF(E214&gt;1,VALUE(E214),""))),IF(F214=0,"",CONCATENATE("(OH)",IF(F214&gt;1,VALUE(F214),""))),IF(G214=0,"",CONCATENATE("(OH2)",IF(G214&gt;1,VALUE(G214),""))))),"]",IF(M214="","",IF(J214&gt;1,(CONCATENATE(VALUE(J214),"+")),"+")))),"")</f>
        <v/>
      </c>
    </row>
    <row r="215" s="4" customFormat="true" ht="14.05" hidden="false" customHeight="false" outlineLevel="0" collapsed="false">
      <c r="A215" s="5" t="n">
        <v>4</v>
      </c>
      <c r="B215" s="5" t="n">
        <v>0</v>
      </c>
      <c r="C215" s="5" t="n">
        <v>0</v>
      </c>
      <c r="D215" s="5" t="n">
        <v>5</v>
      </c>
      <c r="E215" s="5" t="n">
        <v>6</v>
      </c>
      <c r="F215" s="5" t="n">
        <v>0</v>
      </c>
      <c r="G215" s="5" t="n">
        <v>6</v>
      </c>
      <c r="H215" s="5" t="n">
        <v>0</v>
      </c>
      <c r="I215" s="5" t="n">
        <v>339</v>
      </c>
      <c r="J215" s="5" t="n">
        <v>3</v>
      </c>
      <c r="K215" s="6" t="n">
        <v>113</v>
      </c>
      <c r="L215" s="7" t="n">
        <v>113</v>
      </c>
      <c r="M215" s="5" t="str">
        <f aca="false">IF(K215="no cation","",IF(L215="","non-candidate",""))</f>
        <v/>
      </c>
      <c r="N215" s="5" t="str">
        <f aca="false">IF(M215="","",IF(B215&gt;0,U215,CONCATENATE("[",IF(M215="","",CONCATENATE("Al",IF(C215+(D215*(1+(C215*3)))&gt;1,VALUE(C215+(D215*(1+(C215*3)))),""),CONCATENATE(IF((E215*(1+(C215*3)))+(C215*H215)&gt;0," O",""),IF((E215*(1+(C215*3)))+(C215*H215)&gt;1,VALUE((E215*(1+(C215*3)))+(C215*H215)),"")),IF(F215=0,"",CONCATENATE("(OH)",IF((F215*(1+(C215*3)))+(C215*(4-H215))&gt;1,VALUE((F215*(1+(C215*3)))+(C215*(4-H215))),""))),IF(G215=0,"",CONCATENATE("(OH2)",IF(G215&gt;1,VALUE(G215),""))))),"]",IF(M215="","",IF(J215&gt;1,(CONCATENATE(VALUE(J215),"+")),"+")))))</f>
        <v/>
      </c>
      <c r="O215" s="5" t="str">
        <f aca="false">IF(B215&gt;0,"",IF(C215=0,CONCATENATE("[",CONCATENATE("Al",IF(D215&gt;1,VALUE(D215),""),IF(E215=0,"",CONCATENATE(" O",IF(E215&gt;1,VALUE(E215),""))),IF(F215=0,"",CONCATENATE("(OH)",IF(F215&gt;1,VALUE(F215),""))),IF(G215=0,"",CONCATENATE("(OH2)",IF(G215&gt;1,VALUE(G215),"")))),"]",IF(J215&gt;1,(CONCATENATE(VALUE(J215),"+")),"+")),CONCATENATE("[",S215,IF(P215&gt;1,VALUE(P215),""),IF((D215*3)&gt;((E215*2)+F215),"+","")," ]",VALUE(4)," ",T215,IF(H215&gt;0,VALUE(H215+1),""),"-"," ")))</f>
        <v>[Al5 O6(OH2)6]3+</v>
      </c>
      <c r="P215" s="5" t="str">
        <f aca="false">IF(C215&lt;1,"",(IF((3*D215)-(2*E215)-F215&gt;0, (3*D215)-(2*E215)-F215, 0)))</f>
        <v/>
      </c>
      <c r="Q215" s="5" t="str">
        <f aca="false">IF(C215&lt;1,"",(27*D215)+(16*(E215+F215+G215))+(F215+(G215*2)))</f>
        <v/>
      </c>
      <c r="R215" s="5" t="str">
        <f aca="false">IF(C215&lt;1,"",27+(16*(H215+(4-H215)))+(4-H215))</f>
        <v/>
      </c>
      <c r="S215" s="5" t="str">
        <f aca="false">CONCATENATE("[",CONCATENATE("Al",IF(D215&gt;1,VALUE(D215),""),IF(E215=0,"",CONCATENATE(" O",IF(E215&gt;1,VALUE(E215),""))),IF(F215=0,"",CONCATENATE("(OH)",IF(F215&gt;1,VALUE(F215),""))),IF(G215=0,"",CONCATENATE("(OH2)",IF(G215&gt;1,VALUE(G215),"")))),"]")</f>
        <v>[Al5 O6(OH2)6]</v>
      </c>
      <c r="T215" s="5" t="str">
        <f aca="false">CONCATENATE("[",CONCATENATE("Al",IF(H215=0,"",CONCATENATE("O",IF(H215&gt;1,VALUE(H215),""))),CONCATENATE(IF((4-H215)&gt;0,"(OH)",""),IF((4-H215)&gt;1,VALUE(4-H215),""))),"]")</f>
        <v>[Al(OH)4]</v>
      </c>
      <c r="U215" s="5" t="str">
        <f aca="false">IF(B215&gt;0,IF(M215="","",CONCATENATE("[",IF(M215="","",CONCATENATE("Al",IF(D215&gt;1,VALUE(D215),""),IF(E215=0,"",CONCATENATE(" O",IF(E215&gt;1,VALUE(E215),""))),IF(F215=0,"",CONCATENATE("(OH)",IF(F215&gt;1,VALUE(F215),""))),IF(G215=0,"",CONCATENATE("(OH2)",IF(G215&gt;1,VALUE(G215),""))))),"]",IF(M215="","",IF(J215&gt;1,(CONCATENATE(VALUE(J215),"+")),"+")))),"")</f>
        <v/>
      </c>
    </row>
    <row r="216" s="4" customFormat="true" ht="14.05" hidden="false" customHeight="false" outlineLevel="0" collapsed="false">
      <c r="A216" s="3" t="n">
        <v>6</v>
      </c>
      <c r="B216" s="5" t="n">
        <v>0</v>
      </c>
      <c r="C216" s="3" t="n">
        <v>0</v>
      </c>
      <c r="D216" s="3" t="n">
        <v>2</v>
      </c>
      <c r="E216" s="3" t="n">
        <v>0</v>
      </c>
      <c r="F216" s="5" t="n">
        <v>4</v>
      </c>
      <c r="G216" s="5" t="n">
        <v>6</v>
      </c>
      <c r="H216" s="3" t="n">
        <v>0</v>
      </c>
      <c r="I216" s="5" t="n">
        <v>230</v>
      </c>
      <c r="J216" s="5" t="n">
        <v>2</v>
      </c>
      <c r="K216" s="6" t="n">
        <v>115</v>
      </c>
      <c r="L216" s="7" t="n">
        <v>115</v>
      </c>
      <c r="M216" s="5" t="str">
        <f aca="false">IF(K216="no cation","",IF(L216="","non-candidate",""))</f>
        <v/>
      </c>
      <c r="N216" s="5" t="str">
        <f aca="false">IF(M216="","",IF(B216&gt;0,U216,CONCATENATE("[",IF(M216="","",CONCATENATE("Al",IF(C216+(D216*(1+(C216*3)))&gt;1,VALUE(C216+(D216*(1+(C216*3)))),""),CONCATENATE(IF((E216*(1+(C216*3)))+(C216*H216)&gt;0," O",""),IF((E216*(1+(C216*3)))+(C216*H216)&gt;1,VALUE((E216*(1+(C216*3)))+(C216*H216)),"")),IF(F216=0,"",CONCATENATE("(OH)",IF((F216*(1+(C216*3)))+(C216*(4-H216))&gt;1,VALUE((F216*(1+(C216*3)))+(C216*(4-H216))),""))),IF(G216=0,"",CONCATENATE("(OH2)",IF(G216&gt;1,VALUE(G216),""))))),"]",IF(M216="","",IF(J216&gt;1,(CONCATENATE(VALUE(J216),"+")),"+")))))</f>
        <v/>
      </c>
      <c r="O216" s="5" t="str">
        <f aca="false">IF(B216&gt;0,"",IF(C216=0,CONCATENATE("[",CONCATENATE("Al",IF(D216&gt;1,VALUE(D216),""),IF(E216=0,"",CONCATENATE(" O",IF(E216&gt;1,VALUE(E216),""))),IF(F216=0,"",CONCATENATE("(OH)",IF(F216&gt;1,VALUE(F216),""))),IF(G216=0,"",CONCATENATE("(OH2)",IF(G216&gt;1,VALUE(G216),"")))),"]",IF(J216&gt;1,(CONCATENATE(VALUE(J216),"+")),"+")),CONCATENATE("[",S216,IF(P216&gt;1,VALUE(P216),""),IF((D216*3)&gt;((E216*2)+F216),"+","")," ]",VALUE(4)," ",T216,IF(H216&gt;0,VALUE(H216+1),""),"-"," ")))</f>
        <v>[Al2(OH)4(OH2)6]2+</v>
      </c>
      <c r="P216" s="5" t="str">
        <f aca="false">IF(C216&lt;1,"",(IF((3*D216)-(2*E216)-F216&gt;0, (3*D216)-(2*E216)-F216, 0)))</f>
        <v/>
      </c>
      <c r="Q216" s="5" t="str">
        <f aca="false">IF(C216&lt;1,"",(27*D216)+(16*(E216+F216+G216))+(F216+(G216*2)))</f>
        <v/>
      </c>
      <c r="R216" s="5" t="str">
        <f aca="false">IF(C216&lt;1,"",27+(16*(H216+(4-H216)))+(4-H216))</f>
        <v/>
      </c>
      <c r="S216" s="5" t="str">
        <f aca="false">CONCATENATE("[",CONCATENATE("Al",IF(D216&gt;1,VALUE(D216),""),IF(E216=0,"",CONCATENATE(" O",IF(E216&gt;1,VALUE(E216),""))),IF(F216=0,"",CONCATENATE("(OH)",IF(F216&gt;1,VALUE(F216),""))),IF(G216=0,"",CONCATENATE("(OH2)",IF(G216&gt;1,VALUE(G216),"")))),"]")</f>
        <v>[Al2(OH)4(OH2)6]</v>
      </c>
      <c r="T216" s="5" t="str">
        <f aca="false">CONCATENATE("[",CONCATENATE("Al",IF(H216=0,"",CONCATENATE("O",IF(H216&gt;1,VALUE(H216),""))),CONCATENATE(IF((4-H216)&gt;0,"(OH)",""),IF((4-H216)&gt;1,VALUE(4-H216),""))),"]")</f>
        <v>[Al(OH)4]</v>
      </c>
      <c r="U216" s="5" t="str">
        <f aca="false">IF(B216&gt;0,IF(M216="","",CONCATENATE("[",IF(M216="","",CONCATENATE("Al",IF(D216&gt;1,VALUE(D216),""),IF(E216=0,"",CONCATENATE(" O",IF(E216&gt;1,VALUE(E216),""))),IF(F216=0,"",CONCATENATE("(OH)",IF(F216&gt;1,VALUE(F216),""))),IF(G216=0,"",CONCATENATE("(OH2)",IF(G216&gt;1,VALUE(G216),""))))),"]",IF(M216="","",IF(J216&gt;1,(CONCATENATE(VALUE(J216),"+")),"+")))),"")</f>
        <v/>
      </c>
    </row>
    <row r="217" s="4" customFormat="true" ht="14.05" hidden="false" customHeight="false" outlineLevel="0" collapsed="false">
      <c r="A217" s="3" t="n">
        <v>6</v>
      </c>
      <c r="B217" s="5" t="n">
        <v>0</v>
      </c>
      <c r="C217" s="3" t="n">
        <v>0</v>
      </c>
      <c r="D217" s="3" t="n">
        <v>2</v>
      </c>
      <c r="E217" s="3" t="n">
        <v>2</v>
      </c>
      <c r="F217" s="5" t="n">
        <v>0</v>
      </c>
      <c r="G217" s="5" t="n">
        <v>8</v>
      </c>
      <c r="H217" s="3" t="n">
        <v>0</v>
      </c>
      <c r="I217" s="5" t="n">
        <v>230</v>
      </c>
      <c r="J217" s="5" t="n">
        <v>2</v>
      </c>
      <c r="K217" s="6" t="n">
        <v>115</v>
      </c>
      <c r="L217" s="7" t="n">
        <v>115</v>
      </c>
      <c r="M217" s="5" t="str">
        <f aca="false">IF(K217="no cation","",IF(L217="","non-candidate",""))</f>
        <v/>
      </c>
      <c r="N217" s="5" t="str">
        <f aca="false">IF(M217="","",IF(B217&gt;0,U217,CONCATENATE("[",IF(M217="","",CONCATENATE("Al",IF(C217+(D217*(1+(C217*3)))&gt;1,VALUE(C217+(D217*(1+(C217*3)))),""),CONCATENATE(IF((E217*(1+(C217*3)))+(C217*H217)&gt;0," O",""),IF((E217*(1+(C217*3)))+(C217*H217)&gt;1,VALUE((E217*(1+(C217*3)))+(C217*H217)),"")),IF(F217=0,"",CONCATENATE("(OH)",IF((F217*(1+(C217*3)))+(C217*(4-H217))&gt;1,VALUE((F217*(1+(C217*3)))+(C217*(4-H217))),""))),IF(G217=0,"",CONCATENATE("(OH2)",IF(G217&gt;1,VALUE(G217),""))))),"]",IF(M217="","",IF(J217&gt;1,(CONCATENATE(VALUE(J217),"+")),"+")))))</f>
        <v/>
      </c>
      <c r="O217" s="5" t="str">
        <f aca="false">IF(B217&gt;0,"",IF(C217=0,CONCATENATE("[",CONCATENATE("Al",IF(D217&gt;1,VALUE(D217),""),IF(E217=0,"",CONCATENATE(" O",IF(E217&gt;1,VALUE(E217),""))),IF(F217=0,"",CONCATENATE("(OH)",IF(F217&gt;1,VALUE(F217),""))),IF(G217=0,"",CONCATENATE("(OH2)",IF(G217&gt;1,VALUE(G217),"")))),"]",IF(J217&gt;1,(CONCATENATE(VALUE(J217),"+")),"+")),CONCATENATE("[",S217,IF(P217&gt;1,VALUE(P217),""),IF((D217*3)&gt;((E217*2)+F217),"+","")," ]",VALUE(4)," ",T217,IF(H217&gt;0,VALUE(H217+1),""),"-"," ")))</f>
        <v>[Al2 O2(OH2)8]2+</v>
      </c>
      <c r="P217" s="5" t="str">
        <f aca="false">IF(C217&lt;1,"",(IF((3*D217)-(2*E217)-F217&gt;0, (3*D217)-(2*E217)-F217, 0)))</f>
        <v/>
      </c>
      <c r="Q217" s="5" t="str">
        <f aca="false">IF(C217&lt;1,"",(27*D217)+(16*(E217+F217+G217))+(F217+(G217*2)))</f>
        <v/>
      </c>
      <c r="R217" s="5" t="str">
        <f aca="false">IF(C217&lt;1,"",27+(16*(H217+(4-H217)))+(4-H217))</f>
        <v/>
      </c>
      <c r="S217" s="5" t="str">
        <f aca="false">CONCATENATE("[",CONCATENATE("Al",IF(D217&gt;1,VALUE(D217),""),IF(E217=0,"",CONCATENATE(" O",IF(E217&gt;1,VALUE(E217),""))),IF(F217=0,"",CONCATENATE("(OH)",IF(F217&gt;1,VALUE(F217),""))),IF(G217=0,"",CONCATENATE("(OH2)",IF(G217&gt;1,VALUE(G217),"")))),"]")</f>
        <v>[Al2 O2(OH2)8]</v>
      </c>
      <c r="T217" s="5" t="str">
        <f aca="false">CONCATENATE("[",CONCATENATE("Al",IF(H217=0,"",CONCATENATE("O",IF(H217&gt;1,VALUE(H217),""))),CONCATENATE(IF((4-H217)&gt;0,"(OH)",""),IF((4-H217)&gt;1,VALUE(4-H217),""))),"]")</f>
        <v>[Al(OH)4]</v>
      </c>
      <c r="U217" s="5" t="str">
        <f aca="false">IF(B217&gt;0,IF(M217="","",CONCATENATE("[",IF(M217="","",CONCATENATE("Al",IF(D217&gt;1,VALUE(D217),""),IF(E217=0,"",CONCATENATE(" O",IF(E217&gt;1,VALUE(E217),""))),IF(F217=0,"",CONCATENATE("(OH)",IF(F217&gt;1,VALUE(F217),""))),IF(G217=0,"",CONCATENATE("(OH2)",IF(G217&gt;1,VALUE(G217),""))))),"]",IF(M217="","",IF(J217&gt;1,(CONCATENATE(VALUE(J217),"+")),"+")))),"")</f>
        <v/>
      </c>
    </row>
    <row r="218" s="4" customFormat="true" ht="14.05" hidden="false" customHeight="false" outlineLevel="0" collapsed="false">
      <c r="A218" s="5" t="n">
        <v>6</v>
      </c>
      <c r="B218" s="5" t="n">
        <v>0</v>
      </c>
      <c r="C218" s="5" t="n">
        <v>1</v>
      </c>
      <c r="D218" s="5" t="n">
        <v>3</v>
      </c>
      <c r="E218" s="5" t="n">
        <v>0</v>
      </c>
      <c r="F218" s="5" t="n">
        <v>5</v>
      </c>
      <c r="G218" s="5" t="n">
        <v>8</v>
      </c>
      <c r="H218" s="5" t="n">
        <v>4</v>
      </c>
      <c r="I218" s="5" t="n">
        <v>1331</v>
      </c>
      <c r="J218" s="5" t="n">
        <v>11</v>
      </c>
      <c r="K218" s="6" t="n">
        <v>121</v>
      </c>
      <c r="L218" s="7" t="n">
        <v>121</v>
      </c>
      <c r="M218" s="5" t="str">
        <f aca="false">IF(K218="no cation","",IF(L218="","non-candidate",""))</f>
        <v/>
      </c>
      <c r="N218" s="5" t="str">
        <f aca="false">IF(M218="","",IF(B218&gt;0,U218,CONCATENATE("[",IF(M218="","",CONCATENATE("Al",IF(C218+(D218*(1+(C218*3)))&gt;1,VALUE(C218+(D218*(1+(C218*3)))),""),CONCATENATE(IF((E218*(1+(C218*3)))+(C218*H218)&gt;0," O",""),IF((E218*(1+(C218*3)))+(C218*H218)&gt;1,VALUE((E218*(1+(C218*3)))+(C218*H218)),"")),IF(F218=0,"",CONCATENATE("(OH)",IF((F218*(1+(C218*3)))+(C218*(4-H218))&gt;1,VALUE((F218*(1+(C218*3)))+(C218*(4-H218))),""))),IF(G218=0,"",CONCATENATE("(OH2)",IF(G218&gt;1,VALUE(G218),""))))),"]",IF(M218="","",IF(J218&gt;1,(CONCATENATE(VALUE(J218),"+")),"+")))))</f>
        <v/>
      </c>
      <c r="O218" s="5" t="str">
        <f aca="false">IF(B218&gt;0,"",IF(C218=0,CONCATENATE("[",CONCATENATE("Al",IF(D218&gt;1,VALUE(D218),""),IF(E218=0,"",CONCATENATE(" O",IF(E218&gt;1,VALUE(E218),""))),IF(F218=0,"",CONCATENATE("(OH)",IF(F218&gt;1,VALUE(F218),""))),IF(G218=0,"",CONCATENATE("(OH2)",IF(G218&gt;1,VALUE(G218),"")))),"]",IF(J218&gt;1,(CONCATENATE(VALUE(J218),"+")),"+")),CONCATENATE("[",S218,IF(P218&gt;1,VALUE(P218),""),IF((D218*3)&gt;((E218*2)+F218),"+","")," ]",VALUE(4)," ",T218,IF(H218&gt;0,VALUE(H218+1),""),"-"," ")))</f>
        <v>[[Al3(OH)5(OH2)8]4+ ]4 [AlO4]5- </v>
      </c>
      <c r="P218" s="5" t="n">
        <f aca="false">IF(C218&lt;1,"",(IF((3*D218)-(2*E218)-F218&gt;0, (3*D218)-(2*E218)-F218, 0)))</f>
        <v>4</v>
      </c>
      <c r="Q218" s="5" t="n">
        <f aca="false">IF(C218&lt;1,"",(27*D218)+(16*(E218+F218+G218))+(F218+(G218*2)))</f>
        <v>310</v>
      </c>
      <c r="R218" s="5" t="n">
        <f aca="false">IF(C218&lt;1,"",27+(16*(H218+(4-H218)))+(4-H218))</f>
        <v>91</v>
      </c>
      <c r="S218" s="5" t="str">
        <f aca="false">CONCATENATE("[",CONCATENATE("Al",IF(D218&gt;1,VALUE(D218),""),IF(E218=0,"",CONCATENATE(" O",IF(E218&gt;1,VALUE(E218),""))),IF(F218=0,"",CONCATENATE("(OH)",IF(F218&gt;1,VALUE(F218),""))),IF(G218=0,"",CONCATENATE("(OH2)",IF(G218&gt;1,VALUE(G218),"")))),"]")</f>
        <v>[Al3(OH)5(OH2)8]</v>
      </c>
      <c r="T218" s="5" t="str">
        <f aca="false">CONCATENATE("[",CONCATENATE("Al",IF(H218=0,"",CONCATENATE("O",IF(H218&gt;1,VALUE(H218),""))),CONCATENATE(IF((4-H218)&gt;0,"(OH)",""),IF((4-H218)&gt;1,VALUE(4-H218),""))),"]")</f>
        <v>[AlO4]</v>
      </c>
      <c r="U218" s="5" t="str">
        <f aca="false">IF(B218&gt;0,IF(M218="","",CONCATENATE("[",IF(M218="","",CONCATENATE("Al",IF(D218&gt;1,VALUE(D218),""),IF(E218=0,"",CONCATENATE(" O",IF(E218&gt;1,VALUE(E218),""))),IF(F218=0,"",CONCATENATE("(OH)",IF(F218&gt;1,VALUE(F218),""))),IF(G218=0,"",CONCATENATE("(OH2)",IF(G218&gt;1,VALUE(G218),""))))),"]",IF(M218="","",IF(J218&gt;1,(CONCATENATE(VALUE(J218),"+")),"+")))),"")</f>
        <v/>
      </c>
    </row>
    <row r="219" s="4" customFormat="true" ht="14.05" hidden="false" customHeight="false" outlineLevel="0" collapsed="false">
      <c r="A219" s="5" t="n">
        <v>6</v>
      </c>
      <c r="B219" s="5" t="n">
        <v>0</v>
      </c>
      <c r="C219" s="5" t="n">
        <v>1</v>
      </c>
      <c r="D219" s="5" t="n">
        <v>3</v>
      </c>
      <c r="E219" s="5" t="n">
        <v>0</v>
      </c>
      <c r="F219" s="5" t="n">
        <v>6</v>
      </c>
      <c r="G219" s="5" t="n">
        <v>7</v>
      </c>
      <c r="H219" s="5" t="n">
        <v>0</v>
      </c>
      <c r="I219" s="5" t="n">
        <v>1331</v>
      </c>
      <c r="J219" s="5" t="n">
        <v>11</v>
      </c>
      <c r="K219" s="6" t="n">
        <v>121</v>
      </c>
      <c r="L219" s="7" t="n">
        <v>121</v>
      </c>
      <c r="M219" s="5" t="str">
        <f aca="false">IF(K219="no cation","",IF(L219="","non-candidate",""))</f>
        <v/>
      </c>
      <c r="N219" s="5" t="str">
        <f aca="false">IF(M219="","",IF(B219&gt;0,U219,CONCATENATE("[",IF(M219="","",CONCATENATE("Al",IF(C219+(D219*(1+(C219*3)))&gt;1,VALUE(C219+(D219*(1+(C219*3)))),""),CONCATENATE(IF((E219*(1+(C219*3)))+(C219*H219)&gt;0," O",""),IF((E219*(1+(C219*3)))+(C219*H219)&gt;1,VALUE((E219*(1+(C219*3)))+(C219*H219)),"")),IF(F219=0,"",CONCATENATE("(OH)",IF((F219*(1+(C219*3)))+(C219*(4-H219))&gt;1,VALUE((F219*(1+(C219*3)))+(C219*(4-H219))),""))),IF(G219=0,"",CONCATENATE("(OH2)",IF(G219&gt;1,VALUE(G219),""))))),"]",IF(M219="","",IF(J219&gt;1,(CONCATENATE(VALUE(J219),"+")),"+")))))</f>
        <v/>
      </c>
      <c r="O219" s="5" t="str">
        <f aca="false">IF(B219&gt;0,"",IF(C219=0,CONCATENATE("[",CONCATENATE("Al",IF(D219&gt;1,VALUE(D219),""),IF(E219=0,"",CONCATENATE(" O",IF(E219&gt;1,VALUE(E219),""))),IF(F219=0,"",CONCATENATE("(OH)",IF(F219&gt;1,VALUE(F219),""))),IF(G219=0,"",CONCATENATE("(OH2)",IF(G219&gt;1,VALUE(G219),"")))),"]",IF(J219&gt;1,(CONCATENATE(VALUE(J219),"+")),"+")),CONCATENATE("[",S219,IF(P219&gt;1,VALUE(P219),""),IF((D219*3)&gt;((E219*2)+F219),"+","")," ]",VALUE(4)," ",T219,IF(H219&gt;0,VALUE(H219+1),""),"-"," ")))</f>
        <v>[[Al3(OH)6(OH2)7]3+ ]4 [Al(OH)4]- </v>
      </c>
      <c r="P219" s="5" t="n">
        <f aca="false">IF(C219&lt;1,"",(IF((3*D219)-(2*E219)-F219&gt;0, (3*D219)-(2*E219)-F219, 0)))</f>
        <v>3</v>
      </c>
      <c r="Q219" s="5" t="n">
        <f aca="false">IF(C219&lt;1,"",(27*D219)+(16*(E219+F219+G219))+(F219+(G219*2)))</f>
        <v>309</v>
      </c>
      <c r="R219" s="5" t="n">
        <f aca="false">IF(C219&lt;1,"",27+(16*(H219+(4-H219)))+(4-H219))</f>
        <v>95</v>
      </c>
      <c r="S219" s="5" t="str">
        <f aca="false">CONCATENATE("[",CONCATENATE("Al",IF(D219&gt;1,VALUE(D219),""),IF(E219=0,"",CONCATENATE(" O",IF(E219&gt;1,VALUE(E219),""))),IF(F219=0,"",CONCATENATE("(OH)",IF(F219&gt;1,VALUE(F219),""))),IF(G219=0,"",CONCATENATE("(OH2)",IF(G219&gt;1,VALUE(G219),"")))),"]")</f>
        <v>[Al3(OH)6(OH2)7]</v>
      </c>
      <c r="T219" s="5" t="str">
        <f aca="false">CONCATENATE("[",CONCATENATE("Al",IF(H219=0,"",CONCATENATE("O",IF(H219&gt;1,VALUE(H219),""))),CONCATENATE(IF((4-H219)&gt;0,"(OH)",""),IF((4-H219)&gt;1,VALUE(4-H219),""))),"]")</f>
        <v>[Al(OH)4]</v>
      </c>
      <c r="U219" s="5" t="str">
        <f aca="false">IF(B219&gt;0,IF(M219="","",CONCATENATE("[",IF(M219="","",CONCATENATE("Al",IF(D219&gt;1,VALUE(D219),""),IF(E219=0,"",CONCATENATE(" O",IF(E219&gt;1,VALUE(E219),""))),IF(F219=0,"",CONCATENATE("(OH)",IF(F219&gt;1,VALUE(F219),""))),IF(G219=0,"",CONCATENATE("(OH2)",IF(G219&gt;1,VALUE(G219),""))))),"]",IF(M219="","",IF(J219&gt;1,(CONCATENATE(VALUE(J219),"+")),"+")))),"")</f>
        <v/>
      </c>
    </row>
    <row r="220" s="4" customFormat="true" ht="14.05" hidden="false" customHeight="false" outlineLevel="0" collapsed="false">
      <c r="A220" s="5" t="n">
        <v>6</v>
      </c>
      <c r="B220" s="5" t="n">
        <v>0</v>
      </c>
      <c r="C220" s="5" t="n">
        <v>1</v>
      </c>
      <c r="D220" s="5" t="n">
        <v>3</v>
      </c>
      <c r="E220" s="5" t="n">
        <v>1</v>
      </c>
      <c r="F220" s="5" t="n">
        <v>3</v>
      </c>
      <c r="G220" s="5" t="n">
        <v>9</v>
      </c>
      <c r="H220" s="5" t="n">
        <v>4</v>
      </c>
      <c r="I220" s="5" t="n">
        <v>1331</v>
      </c>
      <c r="J220" s="5" t="n">
        <v>11</v>
      </c>
      <c r="K220" s="6" t="n">
        <v>121</v>
      </c>
      <c r="L220" s="7" t="n">
        <v>121</v>
      </c>
      <c r="M220" s="5" t="str">
        <f aca="false">IF(K220="no cation","",IF(L220="","non-candidate",""))</f>
        <v/>
      </c>
      <c r="N220" s="5" t="str">
        <f aca="false">IF(M220="","",IF(B220&gt;0,U220,CONCATENATE("[",IF(M220="","",CONCATENATE("Al",IF(C220+(D220*(1+(C220*3)))&gt;1,VALUE(C220+(D220*(1+(C220*3)))),""),CONCATENATE(IF((E220*(1+(C220*3)))+(C220*H220)&gt;0," O",""),IF((E220*(1+(C220*3)))+(C220*H220)&gt;1,VALUE((E220*(1+(C220*3)))+(C220*H220)),"")),IF(F220=0,"",CONCATENATE("(OH)",IF((F220*(1+(C220*3)))+(C220*(4-H220))&gt;1,VALUE((F220*(1+(C220*3)))+(C220*(4-H220))),""))),IF(G220=0,"",CONCATENATE("(OH2)",IF(G220&gt;1,VALUE(G220),""))))),"]",IF(M220="","",IF(J220&gt;1,(CONCATENATE(VALUE(J220),"+")),"+")))))</f>
        <v/>
      </c>
      <c r="O220" s="5" t="str">
        <f aca="false">IF(B220&gt;0,"",IF(C220=0,CONCATENATE("[",CONCATENATE("Al",IF(D220&gt;1,VALUE(D220),""),IF(E220=0,"",CONCATENATE(" O",IF(E220&gt;1,VALUE(E220),""))),IF(F220=0,"",CONCATENATE("(OH)",IF(F220&gt;1,VALUE(F220),""))),IF(G220=0,"",CONCATENATE("(OH2)",IF(G220&gt;1,VALUE(G220),"")))),"]",IF(J220&gt;1,(CONCATENATE(VALUE(J220),"+")),"+")),CONCATENATE("[",S220,IF(P220&gt;1,VALUE(P220),""),IF((D220*3)&gt;((E220*2)+F220),"+","")," ]",VALUE(4)," ",T220,IF(H220&gt;0,VALUE(H220+1),""),"-"," ")))</f>
        <v>[[Al3 O(OH)3(OH2)9]4+ ]4 [AlO4]5- </v>
      </c>
      <c r="P220" s="5" t="n">
        <f aca="false">IF(C220&lt;1,"",(IF((3*D220)-(2*E220)-F220&gt;0, (3*D220)-(2*E220)-F220, 0)))</f>
        <v>4</v>
      </c>
      <c r="Q220" s="5" t="n">
        <f aca="false">IF(C220&lt;1,"",(27*D220)+(16*(E220+F220+G220))+(F220+(G220*2)))</f>
        <v>310</v>
      </c>
      <c r="R220" s="5" t="n">
        <f aca="false">IF(C220&lt;1,"",27+(16*(H220+(4-H220)))+(4-H220))</f>
        <v>91</v>
      </c>
      <c r="S220" s="5" t="str">
        <f aca="false">CONCATENATE("[",CONCATENATE("Al",IF(D220&gt;1,VALUE(D220),""),IF(E220=0,"",CONCATENATE(" O",IF(E220&gt;1,VALUE(E220),""))),IF(F220=0,"",CONCATENATE("(OH)",IF(F220&gt;1,VALUE(F220),""))),IF(G220=0,"",CONCATENATE("(OH2)",IF(G220&gt;1,VALUE(G220),"")))),"]")</f>
        <v>[Al3 O(OH)3(OH2)9]</v>
      </c>
      <c r="T220" s="5" t="str">
        <f aca="false">CONCATENATE("[",CONCATENATE("Al",IF(H220=0,"",CONCATENATE("O",IF(H220&gt;1,VALUE(H220),""))),CONCATENATE(IF((4-H220)&gt;0,"(OH)",""),IF((4-H220)&gt;1,VALUE(4-H220),""))),"]")</f>
        <v>[AlO4]</v>
      </c>
      <c r="U220" s="5" t="str">
        <f aca="false">IF(B220&gt;0,IF(M220="","",CONCATENATE("[",IF(M220="","",CONCATENATE("Al",IF(D220&gt;1,VALUE(D220),""),IF(E220=0,"",CONCATENATE(" O",IF(E220&gt;1,VALUE(E220),""))),IF(F220=0,"",CONCATENATE("(OH)",IF(F220&gt;1,VALUE(F220),""))),IF(G220=0,"",CONCATENATE("(OH2)",IF(G220&gt;1,VALUE(G220),""))))),"]",IF(M220="","",IF(J220&gt;1,(CONCATENATE(VALUE(J220),"+")),"+")))),"")</f>
        <v/>
      </c>
    </row>
    <row r="221" s="4" customFormat="true" ht="14.05" hidden="false" customHeight="false" outlineLevel="0" collapsed="false">
      <c r="A221" s="5" t="n">
        <v>6</v>
      </c>
      <c r="B221" s="5" t="n">
        <v>0</v>
      </c>
      <c r="C221" s="5" t="n">
        <v>1</v>
      </c>
      <c r="D221" s="5" t="n">
        <v>3</v>
      </c>
      <c r="E221" s="5" t="n">
        <v>1</v>
      </c>
      <c r="F221" s="5" t="n">
        <v>4</v>
      </c>
      <c r="G221" s="5" t="n">
        <v>8</v>
      </c>
      <c r="H221" s="5" t="n">
        <v>0</v>
      </c>
      <c r="I221" s="5" t="n">
        <v>1331</v>
      </c>
      <c r="J221" s="5" t="n">
        <v>11</v>
      </c>
      <c r="K221" s="6" t="n">
        <v>121</v>
      </c>
      <c r="L221" s="7" t="n">
        <v>121</v>
      </c>
      <c r="M221" s="5" t="str">
        <f aca="false">IF(K221="no cation","",IF(L221="","non-candidate",""))</f>
        <v/>
      </c>
      <c r="N221" s="5" t="str">
        <f aca="false">IF(M221="","",IF(B221&gt;0,U221,CONCATENATE("[",IF(M221="","",CONCATENATE("Al",IF(C221+(D221*(1+(C221*3)))&gt;1,VALUE(C221+(D221*(1+(C221*3)))),""),CONCATENATE(IF((E221*(1+(C221*3)))+(C221*H221)&gt;0," O",""),IF((E221*(1+(C221*3)))+(C221*H221)&gt;1,VALUE((E221*(1+(C221*3)))+(C221*H221)),"")),IF(F221=0,"",CONCATENATE("(OH)",IF((F221*(1+(C221*3)))+(C221*(4-H221))&gt;1,VALUE((F221*(1+(C221*3)))+(C221*(4-H221))),""))),IF(G221=0,"",CONCATENATE("(OH2)",IF(G221&gt;1,VALUE(G221),""))))),"]",IF(M221="","",IF(J221&gt;1,(CONCATENATE(VALUE(J221),"+")),"+")))))</f>
        <v/>
      </c>
      <c r="O221" s="5" t="str">
        <f aca="false">IF(B221&gt;0,"",IF(C221=0,CONCATENATE("[",CONCATENATE("Al",IF(D221&gt;1,VALUE(D221),""),IF(E221=0,"",CONCATENATE(" O",IF(E221&gt;1,VALUE(E221),""))),IF(F221=0,"",CONCATENATE("(OH)",IF(F221&gt;1,VALUE(F221),""))),IF(G221=0,"",CONCATENATE("(OH2)",IF(G221&gt;1,VALUE(G221),"")))),"]",IF(J221&gt;1,(CONCATENATE(VALUE(J221),"+")),"+")),CONCATENATE("[",S221,IF(P221&gt;1,VALUE(P221),""),IF((D221*3)&gt;((E221*2)+F221),"+","")," ]",VALUE(4)," ",T221,IF(H221&gt;0,VALUE(H221+1),""),"-"," ")))</f>
        <v>[[Al3 O(OH)4(OH2)8]3+ ]4 [Al(OH)4]- </v>
      </c>
      <c r="P221" s="5" t="n">
        <f aca="false">IF(C221&lt;1,"",(IF((3*D221)-(2*E221)-F221&gt;0, (3*D221)-(2*E221)-F221, 0)))</f>
        <v>3</v>
      </c>
      <c r="Q221" s="5" t="n">
        <f aca="false">IF(C221&lt;1,"",(27*D221)+(16*(E221+F221+G221))+(F221+(G221*2)))</f>
        <v>309</v>
      </c>
      <c r="R221" s="5" t="n">
        <f aca="false">IF(C221&lt;1,"",27+(16*(H221+(4-H221)))+(4-H221))</f>
        <v>95</v>
      </c>
      <c r="S221" s="5" t="str">
        <f aca="false">CONCATENATE("[",CONCATENATE("Al",IF(D221&gt;1,VALUE(D221),""),IF(E221=0,"",CONCATENATE(" O",IF(E221&gt;1,VALUE(E221),""))),IF(F221=0,"",CONCATENATE("(OH)",IF(F221&gt;1,VALUE(F221),""))),IF(G221=0,"",CONCATENATE("(OH2)",IF(G221&gt;1,VALUE(G221),"")))),"]")</f>
        <v>[Al3 O(OH)4(OH2)8]</v>
      </c>
      <c r="T221" s="5" t="str">
        <f aca="false">CONCATENATE("[",CONCATENATE("Al",IF(H221=0,"",CONCATENATE("O",IF(H221&gt;1,VALUE(H221),""))),CONCATENATE(IF((4-H221)&gt;0,"(OH)",""),IF((4-H221)&gt;1,VALUE(4-H221),""))),"]")</f>
        <v>[Al(OH)4]</v>
      </c>
      <c r="U221" s="5" t="str">
        <f aca="false">IF(B221&gt;0,IF(M221="","",CONCATENATE("[",IF(M221="","",CONCATENATE("Al",IF(D221&gt;1,VALUE(D221),""),IF(E221=0,"",CONCATENATE(" O",IF(E221&gt;1,VALUE(E221),""))),IF(F221=0,"",CONCATENATE("(OH)",IF(F221&gt;1,VALUE(F221),""))),IF(G221=0,"",CONCATENATE("(OH2)",IF(G221&gt;1,VALUE(G221),""))))),"]",IF(M221="","",IF(J221&gt;1,(CONCATENATE(VALUE(J221),"+")),"+")))),"")</f>
        <v/>
      </c>
    </row>
    <row r="222" s="4" customFormat="true" ht="14.05" hidden="false" customHeight="false" outlineLevel="0" collapsed="false">
      <c r="A222" s="5" t="n">
        <v>6</v>
      </c>
      <c r="B222" s="5" t="n">
        <v>0</v>
      </c>
      <c r="C222" s="5" t="n">
        <v>1</v>
      </c>
      <c r="D222" s="5" t="n">
        <v>3</v>
      </c>
      <c r="E222" s="5" t="n">
        <v>2</v>
      </c>
      <c r="F222" s="5" t="n">
        <v>1</v>
      </c>
      <c r="G222" s="5" t="n">
        <v>10</v>
      </c>
      <c r="H222" s="5" t="n">
        <v>4</v>
      </c>
      <c r="I222" s="5" t="n">
        <v>1331</v>
      </c>
      <c r="J222" s="5" t="n">
        <v>11</v>
      </c>
      <c r="K222" s="6" t="n">
        <v>121</v>
      </c>
      <c r="L222" s="7" t="n">
        <v>121</v>
      </c>
      <c r="M222" s="5" t="str">
        <f aca="false">IF(K222="no cation","",IF(L222="","non-candidate",""))</f>
        <v/>
      </c>
      <c r="N222" s="5" t="str">
        <f aca="false">IF(M222="","",IF(B222&gt;0,U222,CONCATENATE("[",IF(M222="","",CONCATENATE("Al",IF(C222+(D222*(1+(C222*3)))&gt;1,VALUE(C222+(D222*(1+(C222*3)))),""),CONCATENATE(IF((E222*(1+(C222*3)))+(C222*H222)&gt;0," O",""),IF((E222*(1+(C222*3)))+(C222*H222)&gt;1,VALUE((E222*(1+(C222*3)))+(C222*H222)),"")),IF(F222=0,"",CONCATENATE("(OH)",IF((F222*(1+(C222*3)))+(C222*(4-H222))&gt;1,VALUE((F222*(1+(C222*3)))+(C222*(4-H222))),""))),IF(G222=0,"",CONCATENATE("(OH2)",IF(G222&gt;1,VALUE(G222),""))))),"]",IF(M222="","",IF(J222&gt;1,(CONCATENATE(VALUE(J222),"+")),"+")))))</f>
        <v/>
      </c>
      <c r="O222" s="5" t="str">
        <f aca="false">IF(B222&gt;0,"",IF(C222=0,CONCATENATE("[",CONCATENATE("Al",IF(D222&gt;1,VALUE(D222),""),IF(E222=0,"",CONCATENATE(" O",IF(E222&gt;1,VALUE(E222),""))),IF(F222=0,"",CONCATENATE("(OH)",IF(F222&gt;1,VALUE(F222),""))),IF(G222=0,"",CONCATENATE("(OH2)",IF(G222&gt;1,VALUE(G222),"")))),"]",IF(J222&gt;1,(CONCATENATE(VALUE(J222),"+")),"+")),CONCATENATE("[",S222,IF(P222&gt;1,VALUE(P222),""),IF((D222*3)&gt;((E222*2)+F222),"+","")," ]",VALUE(4)," ",T222,IF(H222&gt;0,VALUE(H222+1),""),"-"," ")))</f>
        <v>[[Al3 O2(OH)(OH2)10]4+ ]4 [AlO4]5- </v>
      </c>
      <c r="P222" s="5" t="n">
        <f aca="false">IF(C222&lt;1,"",(IF((3*D222)-(2*E222)-F222&gt;0, (3*D222)-(2*E222)-F222, 0)))</f>
        <v>4</v>
      </c>
      <c r="Q222" s="5" t="n">
        <f aca="false">IF(C222&lt;1,"",(27*D222)+(16*(E222+F222+G222))+(F222+(G222*2)))</f>
        <v>310</v>
      </c>
      <c r="R222" s="5" t="n">
        <f aca="false">IF(C222&lt;1,"",27+(16*(H222+(4-H222)))+(4-H222))</f>
        <v>91</v>
      </c>
      <c r="S222" s="5" t="str">
        <f aca="false">CONCATENATE("[",CONCATENATE("Al",IF(D222&gt;1,VALUE(D222),""),IF(E222=0,"",CONCATENATE(" O",IF(E222&gt;1,VALUE(E222),""))),IF(F222=0,"",CONCATENATE("(OH)",IF(F222&gt;1,VALUE(F222),""))),IF(G222=0,"",CONCATENATE("(OH2)",IF(G222&gt;1,VALUE(G222),"")))),"]")</f>
        <v>[Al3 O2(OH)(OH2)10]</v>
      </c>
      <c r="T222" s="5" t="str">
        <f aca="false">CONCATENATE("[",CONCATENATE("Al",IF(H222=0,"",CONCATENATE("O",IF(H222&gt;1,VALUE(H222),""))),CONCATENATE(IF((4-H222)&gt;0,"(OH)",""),IF((4-H222)&gt;1,VALUE(4-H222),""))),"]")</f>
        <v>[AlO4]</v>
      </c>
      <c r="U222" s="5" t="str">
        <f aca="false">IF(B222&gt;0,IF(M222="","",CONCATENATE("[",IF(M222="","",CONCATENATE("Al",IF(D222&gt;1,VALUE(D222),""),IF(E222=0,"",CONCATENATE(" O",IF(E222&gt;1,VALUE(E222),""))),IF(F222=0,"",CONCATENATE("(OH)",IF(F222&gt;1,VALUE(F222),""))),IF(G222=0,"",CONCATENATE("(OH2)",IF(G222&gt;1,VALUE(G222),""))))),"]",IF(M222="","",IF(J222&gt;1,(CONCATENATE(VALUE(J222),"+")),"+")))),"")</f>
        <v/>
      </c>
    </row>
    <row r="223" s="4" customFormat="true" ht="14.05" hidden="false" customHeight="false" outlineLevel="0" collapsed="false">
      <c r="A223" s="5" t="n">
        <v>6</v>
      </c>
      <c r="B223" s="5" t="n">
        <v>0</v>
      </c>
      <c r="C223" s="5" t="n">
        <v>1</v>
      </c>
      <c r="D223" s="5" t="n">
        <v>3</v>
      </c>
      <c r="E223" s="5" t="n">
        <v>2</v>
      </c>
      <c r="F223" s="5" t="n">
        <v>2</v>
      </c>
      <c r="G223" s="5" t="n">
        <v>9</v>
      </c>
      <c r="H223" s="5" t="n">
        <v>0</v>
      </c>
      <c r="I223" s="5" t="n">
        <v>1331</v>
      </c>
      <c r="J223" s="5" t="n">
        <v>11</v>
      </c>
      <c r="K223" s="6" t="n">
        <v>121</v>
      </c>
      <c r="L223" s="7" t="n">
        <v>121</v>
      </c>
      <c r="M223" s="5" t="str">
        <f aca="false">IF(K223="no cation","",IF(L223="","non-candidate",""))</f>
        <v/>
      </c>
      <c r="N223" s="5" t="str">
        <f aca="false">IF(M223="","",IF(B223&gt;0,U223,CONCATENATE("[",IF(M223="","",CONCATENATE("Al",IF(C223+(D223*(1+(C223*3)))&gt;1,VALUE(C223+(D223*(1+(C223*3)))),""),CONCATENATE(IF((E223*(1+(C223*3)))+(C223*H223)&gt;0," O",""),IF((E223*(1+(C223*3)))+(C223*H223)&gt;1,VALUE((E223*(1+(C223*3)))+(C223*H223)),"")),IF(F223=0,"",CONCATENATE("(OH)",IF((F223*(1+(C223*3)))+(C223*(4-H223))&gt;1,VALUE((F223*(1+(C223*3)))+(C223*(4-H223))),""))),IF(G223=0,"",CONCATENATE("(OH2)",IF(G223&gt;1,VALUE(G223),""))))),"]",IF(M223="","",IF(J223&gt;1,(CONCATENATE(VALUE(J223),"+")),"+")))))</f>
        <v/>
      </c>
      <c r="O223" s="5" t="str">
        <f aca="false">IF(B223&gt;0,"",IF(C223=0,CONCATENATE("[",CONCATENATE("Al",IF(D223&gt;1,VALUE(D223),""),IF(E223=0,"",CONCATENATE(" O",IF(E223&gt;1,VALUE(E223),""))),IF(F223=0,"",CONCATENATE("(OH)",IF(F223&gt;1,VALUE(F223),""))),IF(G223=0,"",CONCATENATE("(OH2)",IF(G223&gt;1,VALUE(G223),"")))),"]",IF(J223&gt;1,(CONCATENATE(VALUE(J223),"+")),"+")),CONCATENATE("[",S223,IF(P223&gt;1,VALUE(P223),""),IF((D223*3)&gt;((E223*2)+F223),"+","")," ]",VALUE(4)," ",T223,IF(H223&gt;0,VALUE(H223+1),""),"-"," ")))</f>
        <v>[[Al3 O2(OH)2(OH2)9]3+ ]4 [Al(OH)4]- </v>
      </c>
      <c r="P223" s="5" t="n">
        <f aca="false">IF(C223&lt;1,"",(IF((3*D223)-(2*E223)-F223&gt;0, (3*D223)-(2*E223)-F223, 0)))</f>
        <v>3</v>
      </c>
      <c r="Q223" s="5" t="n">
        <f aca="false">IF(C223&lt;1,"",(27*D223)+(16*(E223+F223+G223))+(F223+(G223*2)))</f>
        <v>309</v>
      </c>
      <c r="R223" s="5" t="n">
        <f aca="false">IF(C223&lt;1,"",27+(16*(H223+(4-H223)))+(4-H223))</f>
        <v>95</v>
      </c>
      <c r="S223" s="5" t="str">
        <f aca="false">CONCATENATE("[",CONCATENATE("Al",IF(D223&gt;1,VALUE(D223),""),IF(E223=0,"",CONCATENATE(" O",IF(E223&gt;1,VALUE(E223),""))),IF(F223=0,"",CONCATENATE("(OH)",IF(F223&gt;1,VALUE(F223),""))),IF(G223=0,"",CONCATENATE("(OH2)",IF(G223&gt;1,VALUE(G223),"")))),"]")</f>
        <v>[Al3 O2(OH)2(OH2)9]</v>
      </c>
      <c r="T223" s="5" t="str">
        <f aca="false">CONCATENATE("[",CONCATENATE("Al",IF(H223=0,"",CONCATENATE("O",IF(H223&gt;1,VALUE(H223),""))),CONCATENATE(IF((4-H223)&gt;0,"(OH)",""),IF((4-H223)&gt;1,VALUE(4-H223),""))),"]")</f>
        <v>[Al(OH)4]</v>
      </c>
      <c r="U223" s="5" t="str">
        <f aca="false">IF(B223&gt;0,IF(M223="","",CONCATENATE("[",IF(M223="","",CONCATENATE("Al",IF(D223&gt;1,VALUE(D223),""),IF(E223=0,"",CONCATENATE(" O",IF(E223&gt;1,VALUE(E223),""))),IF(F223=0,"",CONCATENATE("(OH)",IF(F223&gt;1,VALUE(F223),""))),IF(G223=0,"",CONCATENATE("(OH2)",IF(G223&gt;1,VALUE(G223),""))))),"]",IF(M223="","",IF(J223&gt;1,(CONCATENATE(VALUE(J223),"+")),"+")))),"")</f>
        <v/>
      </c>
    </row>
    <row r="224" s="4" customFormat="true" ht="14.05" hidden="false" customHeight="false" outlineLevel="0" collapsed="false">
      <c r="A224" s="5" t="n">
        <v>6</v>
      </c>
      <c r="B224" s="5" t="n">
        <v>0</v>
      </c>
      <c r="C224" s="5" t="n">
        <v>1</v>
      </c>
      <c r="D224" s="5" t="n">
        <v>3</v>
      </c>
      <c r="E224" s="5" t="n">
        <v>3</v>
      </c>
      <c r="F224" s="5" t="n">
        <v>0</v>
      </c>
      <c r="G224" s="5" t="n">
        <v>10</v>
      </c>
      <c r="H224" s="5" t="n">
        <v>0</v>
      </c>
      <c r="I224" s="5" t="n">
        <v>1331</v>
      </c>
      <c r="J224" s="5" t="n">
        <v>11</v>
      </c>
      <c r="K224" s="6" t="n">
        <v>121</v>
      </c>
      <c r="L224" s="7" t="n">
        <v>121</v>
      </c>
      <c r="M224" s="5" t="str">
        <f aca="false">IF(K224="no cation","",IF(L224="","non-candidate",""))</f>
        <v/>
      </c>
      <c r="N224" s="5" t="str">
        <f aca="false">IF(M224="","",IF(B224&gt;0,U224,CONCATENATE("[",IF(M224="","",CONCATENATE("Al",IF(C224+(D224*(1+(C224*3)))&gt;1,VALUE(C224+(D224*(1+(C224*3)))),""),CONCATENATE(IF((E224*(1+(C224*3)))+(C224*H224)&gt;0," O",""),IF((E224*(1+(C224*3)))+(C224*H224)&gt;1,VALUE((E224*(1+(C224*3)))+(C224*H224)),"")),IF(F224=0,"",CONCATENATE("(OH)",IF((F224*(1+(C224*3)))+(C224*(4-H224))&gt;1,VALUE((F224*(1+(C224*3)))+(C224*(4-H224))),""))),IF(G224=0,"",CONCATENATE("(OH2)",IF(G224&gt;1,VALUE(G224),""))))),"]",IF(M224="","",IF(J224&gt;1,(CONCATENATE(VALUE(J224),"+")),"+")))))</f>
        <v/>
      </c>
      <c r="O224" s="5" t="str">
        <f aca="false">IF(B224&gt;0,"",IF(C224=0,CONCATENATE("[",CONCATENATE("Al",IF(D224&gt;1,VALUE(D224),""),IF(E224=0,"",CONCATENATE(" O",IF(E224&gt;1,VALUE(E224),""))),IF(F224=0,"",CONCATENATE("(OH)",IF(F224&gt;1,VALUE(F224),""))),IF(G224=0,"",CONCATENATE("(OH2)",IF(G224&gt;1,VALUE(G224),"")))),"]",IF(J224&gt;1,(CONCATENATE(VALUE(J224),"+")),"+")),CONCATENATE("[",S224,IF(P224&gt;1,VALUE(P224),""),IF((D224*3)&gt;((E224*2)+F224),"+","")," ]",VALUE(4)," ",T224,IF(H224&gt;0,VALUE(H224+1),""),"-"," ")))</f>
        <v>[[Al3 O3(OH2)10]3+ ]4 [Al(OH)4]- </v>
      </c>
      <c r="P224" s="5" t="n">
        <f aca="false">IF(C224&lt;1,"",(IF((3*D224)-(2*E224)-F224&gt;0, (3*D224)-(2*E224)-F224, 0)))</f>
        <v>3</v>
      </c>
      <c r="Q224" s="5" t="n">
        <f aca="false">IF(C224&lt;1,"",(27*D224)+(16*(E224+F224+G224))+(F224+(G224*2)))</f>
        <v>309</v>
      </c>
      <c r="R224" s="5" t="n">
        <f aca="false">IF(C224&lt;1,"",27+(16*(H224+(4-H224)))+(4-H224))</f>
        <v>95</v>
      </c>
      <c r="S224" s="5" t="str">
        <f aca="false">CONCATENATE("[",CONCATENATE("Al",IF(D224&gt;1,VALUE(D224),""),IF(E224=0,"",CONCATENATE(" O",IF(E224&gt;1,VALUE(E224),""))),IF(F224=0,"",CONCATENATE("(OH)",IF(F224&gt;1,VALUE(F224),""))),IF(G224=0,"",CONCATENATE("(OH2)",IF(G224&gt;1,VALUE(G224),"")))),"]")</f>
        <v>[Al3 O3(OH2)10]</v>
      </c>
      <c r="T224" s="5" t="str">
        <f aca="false">CONCATENATE("[",CONCATENATE("Al",IF(H224=0,"",CONCATENATE("O",IF(H224&gt;1,VALUE(H224),""))),CONCATENATE(IF((4-H224)&gt;0,"(OH)",""),IF((4-H224)&gt;1,VALUE(4-H224),""))),"]")</f>
        <v>[Al(OH)4]</v>
      </c>
      <c r="U224" s="5" t="str">
        <f aca="false">IF(B224&gt;0,IF(M224="","",CONCATENATE("[",IF(M224="","",CONCATENATE("Al",IF(D224&gt;1,VALUE(D224),""),IF(E224=0,"",CONCATENATE(" O",IF(E224&gt;1,VALUE(E224),""))),IF(F224=0,"",CONCATENATE("(OH)",IF(F224&gt;1,VALUE(F224),""))),IF(G224=0,"",CONCATENATE("(OH2)",IF(G224&gt;1,VALUE(G224),""))))),"]",IF(M224="","",IF(J224&gt;1,(CONCATENATE(VALUE(J224),"+")),"+")))),"")</f>
        <v/>
      </c>
    </row>
    <row r="225" s="4" customFormat="true" ht="14.05" hidden="false" customHeight="false" outlineLevel="0" collapsed="false">
      <c r="A225" s="3" t="n">
        <v>6</v>
      </c>
      <c r="B225" s="5" t="n">
        <v>0</v>
      </c>
      <c r="C225" s="5" t="n">
        <v>0</v>
      </c>
      <c r="D225" s="3" t="n">
        <v>6</v>
      </c>
      <c r="E225" s="3" t="n">
        <v>0</v>
      </c>
      <c r="F225" s="5" t="n">
        <v>13</v>
      </c>
      <c r="G225" s="5" t="n">
        <v>13</v>
      </c>
      <c r="H225" s="5" t="n">
        <v>0</v>
      </c>
      <c r="I225" s="5" t="n">
        <v>617</v>
      </c>
      <c r="J225" s="5" t="n">
        <v>5</v>
      </c>
      <c r="K225" s="6" t="n">
        <v>123.4</v>
      </c>
      <c r="L225" s="7" t="n">
        <v>123.4</v>
      </c>
      <c r="M225" s="5" t="str">
        <f aca="false">IF(K225="no cation","",IF(L225="","non-candidate",""))</f>
        <v/>
      </c>
      <c r="N225" s="5" t="str">
        <f aca="false">IF(M225="","",IF(B225&gt;0,U225,CONCATENATE("[",IF(M225="","",CONCATENATE("Al",IF(C225+(D225*(1+(C225*3)))&gt;1,VALUE(C225+(D225*(1+(C225*3)))),""),CONCATENATE(IF((E225*(1+(C225*3)))+(C225*H225)&gt;0," O",""),IF((E225*(1+(C225*3)))+(C225*H225)&gt;1,VALUE((E225*(1+(C225*3)))+(C225*H225)),"")),IF(F225=0,"",CONCATENATE("(OH)",IF((F225*(1+(C225*3)))+(C225*(4-H225))&gt;1,VALUE((F225*(1+(C225*3)))+(C225*(4-H225))),""))),IF(G225=0,"",CONCATENATE("(OH2)",IF(G225&gt;1,VALUE(G225),""))))),"]",IF(M225="","",IF(J225&gt;1,(CONCATENATE(VALUE(J225),"+")),"+")))))</f>
        <v/>
      </c>
      <c r="O225" s="5" t="str">
        <f aca="false">IF(B225&gt;0,"",IF(C225=0,CONCATENATE("[",CONCATENATE("Al",IF(D225&gt;1,VALUE(D225),""),IF(E225=0,"",CONCATENATE(" O",IF(E225&gt;1,VALUE(E225),""))),IF(F225=0,"",CONCATENATE("(OH)",IF(F225&gt;1,VALUE(F225),""))),IF(G225=0,"",CONCATENATE("(OH2)",IF(G225&gt;1,VALUE(G225),"")))),"]",IF(J225&gt;1,(CONCATENATE(VALUE(J225),"+")),"+")),CONCATENATE("[",S225,IF(P225&gt;1,VALUE(P225),""),IF((D225*3)&gt;((E225*2)+F225),"+","")," ]",VALUE(4)," ",T225,IF(H225&gt;0,VALUE(H225+1),""),"-"," ")))</f>
        <v>[Al6(OH)13(OH2)13]5+</v>
      </c>
      <c r="P225" s="5" t="str">
        <f aca="false">IF(C225&lt;1,"",(IF((3*D225)-(2*E225)-F225&gt;0, (3*D225)-(2*E225)-F225, 0)))</f>
        <v/>
      </c>
      <c r="Q225" s="5" t="str">
        <f aca="false">IF(C225&lt;1,"",(27*D225)+(16*(E225+F225+G225))+(F225+(G225*2)))</f>
        <v/>
      </c>
      <c r="R225" s="5" t="str">
        <f aca="false">IF(C225&lt;1,"",27+(16*(H225+(4-H225)))+(4-H225))</f>
        <v/>
      </c>
      <c r="S225" s="5" t="str">
        <f aca="false">CONCATENATE("[",CONCATENATE("Al",IF(D225&gt;1,VALUE(D225),""),IF(E225=0,"",CONCATENATE(" O",IF(E225&gt;1,VALUE(E225),""))),IF(F225=0,"",CONCATENATE("(OH)",IF(F225&gt;1,VALUE(F225),""))),IF(G225=0,"",CONCATENATE("(OH2)",IF(G225&gt;1,VALUE(G225),"")))),"]")</f>
        <v>[Al6(OH)13(OH2)13]</v>
      </c>
      <c r="T225" s="5" t="str">
        <f aca="false">CONCATENATE("[",CONCATENATE("Al",IF(H225=0,"",CONCATENATE("O",IF(H225&gt;1,VALUE(H225),""))),CONCATENATE(IF((4-H225)&gt;0,"(OH)",""),IF((4-H225)&gt;1,VALUE(4-H225),""))),"]")</f>
        <v>[Al(OH)4]</v>
      </c>
      <c r="U225" s="5" t="str">
        <f aca="false">IF(B225&gt;0,IF(M225="","",CONCATENATE("[",IF(M225="","",CONCATENATE("Al",IF(D225&gt;1,VALUE(D225),""),IF(E225=0,"",CONCATENATE(" O",IF(E225&gt;1,VALUE(E225),""))),IF(F225=0,"",CONCATENATE("(OH)",IF(F225&gt;1,VALUE(F225),""))),IF(G225=0,"",CONCATENATE("(OH2)",IF(G225&gt;1,VALUE(G225),""))))),"]",IF(M225="","",IF(J225&gt;1,(CONCATENATE(VALUE(J225),"+")),"+")))),"")</f>
        <v/>
      </c>
    </row>
    <row r="226" s="4" customFormat="true" ht="14.05" hidden="false" customHeight="false" outlineLevel="0" collapsed="false">
      <c r="A226" s="5" t="n">
        <v>6</v>
      </c>
      <c r="B226" s="5" t="n">
        <v>0</v>
      </c>
      <c r="C226" s="5" t="n">
        <v>0</v>
      </c>
      <c r="D226" s="5" t="n">
        <v>6</v>
      </c>
      <c r="E226" s="5" t="n">
        <v>2</v>
      </c>
      <c r="F226" s="5" t="n">
        <v>9</v>
      </c>
      <c r="G226" s="5" t="n">
        <v>15</v>
      </c>
      <c r="H226" s="5" t="n">
        <v>0</v>
      </c>
      <c r="I226" s="5" t="n">
        <v>617</v>
      </c>
      <c r="J226" s="5" t="n">
        <v>5</v>
      </c>
      <c r="K226" s="6" t="n">
        <v>123.4</v>
      </c>
      <c r="L226" s="7" t="n">
        <v>123.4</v>
      </c>
      <c r="M226" s="5" t="str">
        <f aca="false">IF(K226="no cation","",IF(L226="","non-candidate",""))</f>
        <v/>
      </c>
      <c r="N226" s="5" t="str">
        <f aca="false">IF(M226="","",IF(B226&gt;0,U226,CONCATENATE("[",IF(M226="","",CONCATENATE("Al",IF(C226+(D226*(1+(C226*3)))&gt;1,VALUE(C226+(D226*(1+(C226*3)))),""),CONCATENATE(IF((E226*(1+(C226*3)))+(C226*H226)&gt;0," O",""),IF((E226*(1+(C226*3)))+(C226*H226)&gt;1,VALUE((E226*(1+(C226*3)))+(C226*H226)),"")),IF(F226=0,"",CONCATENATE("(OH)",IF((F226*(1+(C226*3)))+(C226*(4-H226))&gt;1,VALUE((F226*(1+(C226*3)))+(C226*(4-H226))),""))),IF(G226=0,"",CONCATENATE("(OH2)",IF(G226&gt;1,VALUE(G226),""))))),"]",IF(M226="","",IF(J226&gt;1,(CONCATENATE(VALUE(J226),"+")),"+")))))</f>
        <v/>
      </c>
      <c r="O226" s="5" t="str">
        <f aca="false">IF(B226&gt;0,"",IF(C226=0,CONCATENATE("[",CONCATENATE("Al",IF(D226&gt;1,VALUE(D226),""),IF(E226=0,"",CONCATENATE(" O",IF(E226&gt;1,VALUE(E226),""))),IF(F226=0,"",CONCATENATE("(OH)",IF(F226&gt;1,VALUE(F226),""))),IF(G226=0,"",CONCATENATE("(OH2)",IF(G226&gt;1,VALUE(G226),"")))),"]",IF(J226&gt;1,(CONCATENATE(VALUE(J226),"+")),"+")),CONCATENATE("[",S226,IF(P226&gt;1,VALUE(P226),""),IF((D226*3)&gt;((E226*2)+F226),"+","")," ]",VALUE(4)," ",T226,IF(H226&gt;0,VALUE(H226+1),""),"-"," ")))</f>
        <v>[Al6 O2(OH)9(OH2)15]5+</v>
      </c>
      <c r="P226" s="5" t="str">
        <f aca="false">IF(C226&lt;1,"",(IF((3*D226)-(2*E226)-F226&gt;0, (3*D226)-(2*E226)-F226, 0)))</f>
        <v/>
      </c>
      <c r="Q226" s="5" t="str">
        <f aca="false">IF(C226&lt;1,"",(27*D226)+(16*(E226+F226+G226))+(F226+(G226*2)))</f>
        <v/>
      </c>
      <c r="R226" s="5" t="str">
        <f aca="false">IF(C226&lt;1,"",27+(16*(H226+(4-H226)))+(4-H226))</f>
        <v/>
      </c>
      <c r="S226" s="5" t="str">
        <f aca="false">CONCATENATE("[",CONCATENATE("Al",IF(D226&gt;1,VALUE(D226),""),IF(E226=0,"",CONCATENATE(" O",IF(E226&gt;1,VALUE(E226),""))),IF(F226=0,"",CONCATENATE("(OH)",IF(F226&gt;1,VALUE(F226),""))),IF(G226=0,"",CONCATENATE("(OH2)",IF(G226&gt;1,VALUE(G226),"")))),"]")</f>
        <v>[Al6 O2(OH)9(OH2)15]</v>
      </c>
      <c r="T226" s="5" t="str">
        <f aca="false">CONCATENATE("[",CONCATENATE("Al",IF(H226=0,"",CONCATENATE("O",IF(H226&gt;1,VALUE(H226),""))),CONCATENATE(IF((4-H226)&gt;0,"(OH)",""),IF((4-H226)&gt;1,VALUE(4-H226),""))),"]")</f>
        <v>[Al(OH)4]</v>
      </c>
      <c r="U226" s="5" t="str">
        <f aca="false">IF(B226&gt;0,IF(M226="","",CONCATENATE("[",IF(M226="","",CONCATENATE("Al",IF(D226&gt;1,VALUE(D226),""),IF(E226=0,"",CONCATENATE(" O",IF(E226&gt;1,VALUE(E226),""))),IF(F226=0,"",CONCATENATE("(OH)",IF(F226&gt;1,VALUE(F226),""))),IF(G226=0,"",CONCATENATE("(OH2)",IF(G226&gt;1,VALUE(G226),""))))),"]",IF(M226="","",IF(J226&gt;1,(CONCATENATE(VALUE(J226),"+")),"+")))),"")</f>
        <v/>
      </c>
    </row>
    <row r="227" s="4" customFormat="true" ht="14.05" hidden="false" customHeight="false" outlineLevel="0" collapsed="false">
      <c r="A227" s="3" t="n">
        <v>6</v>
      </c>
      <c r="B227" s="5" t="n">
        <v>0</v>
      </c>
      <c r="C227" s="5" t="n">
        <v>0</v>
      </c>
      <c r="D227" s="3" t="n">
        <v>6</v>
      </c>
      <c r="E227" s="3" t="n">
        <v>4</v>
      </c>
      <c r="F227" s="5" t="n">
        <v>5</v>
      </c>
      <c r="G227" s="5" t="n">
        <v>17</v>
      </c>
      <c r="H227" s="5" t="n">
        <v>0</v>
      </c>
      <c r="I227" s="5" t="n">
        <v>617</v>
      </c>
      <c r="J227" s="5" t="n">
        <v>5</v>
      </c>
      <c r="K227" s="6" t="n">
        <v>123.4</v>
      </c>
      <c r="L227" s="7" t="n">
        <v>123.4</v>
      </c>
      <c r="M227" s="5" t="str">
        <f aca="false">IF(K227="no cation","",IF(L227="","non-candidate",""))</f>
        <v/>
      </c>
      <c r="N227" s="5" t="str">
        <f aca="false">IF(M227="","",IF(B227&gt;0,U227,CONCATENATE("[",IF(M227="","",CONCATENATE("Al",IF(C227+(D227*(1+(C227*3)))&gt;1,VALUE(C227+(D227*(1+(C227*3)))),""),CONCATENATE(IF((E227*(1+(C227*3)))+(C227*H227)&gt;0," O",""),IF((E227*(1+(C227*3)))+(C227*H227)&gt;1,VALUE((E227*(1+(C227*3)))+(C227*H227)),"")),IF(F227=0,"",CONCATENATE("(OH)",IF((F227*(1+(C227*3)))+(C227*(4-H227))&gt;1,VALUE((F227*(1+(C227*3)))+(C227*(4-H227))),""))),IF(G227=0,"",CONCATENATE("(OH2)",IF(G227&gt;1,VALUE(G227),""))))),"]",IF(M227="","",IF(J227&gt;1,(CONCATENATE(VALUE(J227),"+")),"+")))))</f>
        <v/>
      </c>
      <c r="O227" s="5" t="str">
        <f aca="false">IF(B227&gt;0,"",IF(C227=0,CONCATENATE("[",CONCATENATE("Al",IF(D227&gt;1,VALUE(D227),""),IF(E227=0,"",CONCATENATE(" O",IF(E227&gt;1,VALUE(E227),""))),IF(F227=0,"",CONCATENATE("(OH)",IF(F227&gt;1,VALUE(F227),""))),IF(G227=0,"",CONCATENATE("(OH2)",IF(G227&gt;1,VALUE(G227),"")))),"]",IF(J227&gt;1,(CONCATENATE(VALUE(J227),"+")),"+")),CONCATENATE("[",S227,IF(P227&gt;1,VALUE(P227),""),IF((D227*3)&gt;((E227*2)+F227),"+","")," ]",VALUE(4)," ",T227,IF(H227&gt;0,VALUE(H227+1),""),"-"," ")))</f>
        <v>[Al6 O4(OH)5(OH2)17]5+</v>
      </c>
      <c r="P227" s="5" t="str">
        <f aca="false">IF(C227&lt;1,"",(IF((3*D227)-(2*E227)-F227&gt;0, (3*D227)-(2*E227)-F227, 0)))</f>
        <v/>
      </c>
      <c r="Q227" s="5" t="str">
        <f aca="false">IF(C227&lt;1,"",(27*D227)+(16*(E227+F227+G227))+(F227+(G227*2)))</f>
        <v/>
      </c>
      <c r="R227" s="5" t="str">
        <f aca="false">IF(C227&lt;1,"",27+(16*(H227+(4-H227)))+(4-H227))</f>
        <v/>
      </c>
      <c r="S227" s="5" t="str">
        <f aca="false">CONCATENATE("[",CONCATENATE("Al",IF(D227&gt;1,VALUE(D227),""),IF(E227=0,"",CONCATENATE(" O",IF(E227&gt;1,VALUE(E227),""))),IF(F227=0,"",CONCATENATE("(OH)",IF(F227&gt;1,VALUE(F227),""))),IF(G227=0,"",CONCATENATE("(OH2)",IF(G227&gt;1,VALUE(G227),"")))),"]")</f>
        <v>[Al6 O4(OH)5(OH2)17]</v>
      </c>
      <c r="T227" s="5" t="str">
        <f aca="false">CONCATENATE("[",CONCATENATE("Al",IF(H227=0,"",CONCATENATE("O",IF(H227&gt;1,VALUE(H227),""))),CONCATENATE(IF((4-H227)&gt;0,"(OH)",""),IF((4-H227)&gt;1,VALUE(4-H227),""))),"]")</f>
        <v>[Al(OH)4]</v>
      </c>
      <c r="U227" s="5" t="str">
        <f aca="false">IF(B227&gt;0,IF(M227="","",CONCATENATE("[",IF(M227="","",CONCATENATE("Al",IF(D227&gt;1,VALUE(D227),""),IF(E227=0,"",CONCATENATE(" O",IF(E227&gt;1,VALUE(E227),""))),IF(F227=0,"",CONCATENATE("(OH)",IF(F227&gt;1,VALUE(F227),""))),IF(G227=0,"",CONCATENATE("(OH2)",IF(G227&gt;1,VALUE(G227),""))))),"]",IF(M227="","",IF(J227&gt;1,(CONCATENATE(VALUE(J227),"+")),"+")))),"")</f>
        <v/>
      </c>
    </row>
    <row r="228" s="4" customFormat="true" ht="14.05" hidden="false" customHeight="false" outlineLevel="0" collapsed="false">
      <c r="A228" s="3" t="n">
        <v>6</v>
      </c>
      <c r="B228" s="5" t="n">
        <v>0</v>
      </c>
      <c r="C228" s="5" t="n">
        <v>0</v>
      </c>
      <c r="D228" s="3" t="n">
        <v>6</v>
      </c>
      <c r="E228" s="3" t="n">
        <v>6</v>
      </c>
      <c r="F228" s="5" t="n">
        <v>1</v>
      </c>
      <c r="G228" s="5" t="n">
        <v>19</v>
      </c>
      <c r="H228" s="5" t="n">
        <v>0</v>
      </c>
      <c r="I228" s="5" t="n">
        <v>617</v>
      </c>
      <c r="J228" s="5" t="n">
        <v>5</v>
      </c>
      <c r="K228" s="6" t="n">
        <v>123.4</v>
      </c>
      <c r="L228" s="7" t="n">
        <v>123.4</v>
      </c>
      <c r="M228" s="5" t="str">
        <f aca="false">IF(K228="no cation","",IF(L228="","non-candidate",""))</f>
        <v/>
      </c>
      <c r="N228" s="5" t="str">
        <f aca="false">IF(M228="","",IF(B228&gt;0,U228,CONCATENATE("[",IF(M228="","",CONCATENATE("Al",IF(C228+(D228*(1+(C228*3)))&gt;1,VALUE(C228+(D228*(1+(C228*3)))),""),CONCATENATE(IF((E228*(1+(C228*3)))+(C228*H228)&gt;0," O",""),IF((E228*(1+(C228*3)))+(C228*H228)&gt;1,VALUE((E228*(1+(C228*3)))+(C228*H228)),"")),IF(F228=0,"",CONCATENATE("(OH)",IF((F228*(1+(C228*3)))+(C228*(4-H228))&gt;1,VALUE((F228*(1+(C228*3)))+(C228*(4-H228))),""))),IF(G228=0,"",CONCATENATE("(OH2)",IF(G228&gt;1,VALUE(G228),""))))),"]",IF(M228="","",IF(J228&gt;1,(CONCATENATE(VALUE(J228),"+")),"+")))))</f>
        <v/>
      </c>
      <c r="O228" s="5" t="str">
        <f aca="false">IF(B228&gt;0,"",IF(C228=0,CONCATENATE("[",CONCATENATE("Al",IF(D228&gt;1,VALUE(D228),""),IF(E228=0,"",CONCATENATE(" O",IF(E228&gt;1,VALUE(E228),""))),IF(F228=0,"",CONCATENATE("(OH)",IF(F228&gt;1,VALUE(F228),""))),IF(G228=0,"",CONCATENATE("(OH2)",IF(G228&gt;1,VALUE(G228),"")))),"]",IF(J228&gt;1,(CONCATENATE(VALUE(J228),"+")),"+")),CONCATENATE("[",S228,IF(P228&gt;1,VALUE(P228),""),IF((D228*3)&gt;((E228*2)+F228),"+","")," ]",VALUE(4)," ",T228,IF(H228&gt;0,VALUE(H228+1),""),"-"," ")))</f>
        <v>[Al6 O6(OH)(OH2)19]5+</v>
      </c>
      <c r="P228" s="5" t="str">
        <f aca="false">IF(C228&lt;1,"",(IF((3*D228)-(2*E228)-F228&gt;0, (3*D228)-(2*E228)-F228, 0)))</f>
        <v/>
      </c>
      <c r="Q228" s="5" t="str">
        <f aca="false">IF(C228&lt;1,"",(27*D228)+(16*(E228+F228+G228))+(F228+(G228*2)))</f>
        <v/>
      </c>
      <c r="R228" s="5" t="str">
        <f aca="false">IF(C228&lt;1,"",27+(16*(H228+(4-H228)))+(4-H228))</f>
        <v/>
      </c>
      <c r="S228" s="5" t="str">
        <f aca="false">CONCATENATE("[",CONCATENATE("Al",IF(D228&gt;1,VALUE(D228),""),IF(E228=0,"",CONCATENATE(" O",IF(E228&gt;1,VALUE(E228),""))),IF(F228=0,"",CONCATENATE("(OH)",IF(F228&gt;1,VALUE(F228),""))),IF(G228=0,"",CONCATENATE("(OH2)",IF(G228&gt;1,VALUE(G228),"")))),"]")</f>
        <v>[Al6 O6(OH)(OH2)19]</v>
      </c>
      <c r="T228" s="5" t="str">
        <f aca="false">CONCATENATE("[",CONCATENATE("Al",IF(H228=0,"",CONCATENATE("O",IF(H228&gt;1,VALUE(H228),""))),CONCATENATE(IF((4-H228)&gt;0,"(OH)",""),IF((4-H228)&gt;1,VALUE(4-H228),""))),"]")</f>
        <v>[Al(OH)4]</v>
      </c>
      <c r="U228" s="5" t="str">
        <f aca="false">IF(B228&gt;0,IF(M228="","",CONCATENATE("[",IF(M228="","",CONCATENATE("Al",IF(D228&gt;1,VALUE(D228),""),IF(E228=0,"",CONCATENATE(" O",IF(E228&gt;1,VALUE(E228),""))),IF(F228=0,"",CONCATENATE("(OH)",IF(F228&gt;1,VALUE(F228),""))),IF(G228=0,"",CONCATENATE("(OH2)",IF(G228&gt;1,VALUE(G228),""))))),"]",IF(M228="","",IF(J228&gt;1,(CONCATENATE(VALUE(J228),"+")),"+")))),"")</f>
        <v/>
      </c>
    </row>
    <row r="229" s="4" customFormat="true" ht="14.05" hidden="false" customHeight="false" outlineLevel="0" collapsed="false">
      <c r="A229" s="5" t="n">
        <v>6</v>
      </c>
      <c r="B229" s="5" t="n">
        <v>0</v>
      </c>
      <c r="C229" s="5" t="n">
        <v>0</v>
      </c>
      <c r="D229" s="5" t="n">
        <v>5</v>
      </c>
      <c r="E229" s="5" t="n">
        <v>0</v>
      </c>
      <c r="F229" s="5" t="n">
        <v>11</v>
      </c>
      <c r="G229" s="5" t="n">
        <v>11</v>
      </c>
      <c r="H229" s="5" t="n">
        <v>0</v>
      </c>
      <c r="I229" s="5" t="n">
        <v>520</v>
      </c>
      <c r="J229" s="5" t="n">
        <v>4</v>
      </c>
      <c r="K229" s="6" t="n">
        <v>130</v>
      </c>
      <c r="L229" s="7" t="n">
        <v>130</v>
      </c>
      <c r="M229" s="5" t="str">
        <f aca="false">IF(K229="no cation","",IF(L229="","non-candidate",""))</f>
        <v/>
      </c>
      <c r="N229" s="5" t="str">
        <f aca="false">IF(M229="","",IF(B229&gt;0,U229,CONCATENATE("[",IF(M229="","",CONCATENATE("Al",IF(C229+(D229*(1+(C229*3)))&gt;1,VALUE(C229+(D229*(1+(C229*3)))),""),CONCATENATE(IF((E229*(1+(C229*3)))+(C229*H229)&gt;0," O",""),IF((E229*(1+(C229*3)))+(C229*H229)&gt;1,VALUE((E229*(1+(C229*3)))+(C229*H229)),"")),IF(F229=0,"",CONCATENATE("(OH)",IF((F229*(1+(C229*3)))+(C229*(4-H229))&gt;1,VALUE((F229*(1+(C229*3)))+(C229*(4-H229))),""))),IF(G229=0,"",CONCATENATE("(OH2)",IF(G229&gt;1,VALUE(G229),""))))),"]",IF(M229="","",IF(J229&gt;1,(CONCATENATE(VALUE(J229),"+")),"+")))))</f>
        <v/>
      </c>
      <c r="O229" s="5" t="str">
        <f aca="false">IF(B229&gt;0,"",IF(C229=0,CONCATENATE("[",CONCATENATE("Al",IF(D229&gt;1,VALUE(D229),""),IF(E229=0,"",CONCATENATE(" O",IF(E229&gt;1,VALUE(E229),""))),IF(F229=0,"",CONCATENATE("(OH)",IF(F229&gt;1,VALUE(F229),""))),IF(G229=0,"",CONCATENATE("(OH2)",IF(G229&gt;1,VALUE(G229),"")))),"]",IF(J229&gt;1,(CONCATENATE(VALUE(J229),"+")),"+")),CONCATENATE("[",S229,IF(P229&gt;1,VALUE(P229),""),IF((D229*3)&gt;((E229*2)+F229),"+","")," ]",VALUE(4)," ",T229,IF(H229&gt;0,VALUE(H229+1),""),"-"," ")))</f>
        <v>[Al5(OH)11(OH2)11]4+</v>
      </c>
      <c r="P229" s="5" t="str">
        <f aca="false">IF(C229&lt;1,"",(IF((3*D229)-(2*E229)-F229&gt;0, (3*D229)-(2*E229)-F229, 0)))</f>
        <v/>
      </c>
      <c r="Q229" s="5" t="str">
        <f aca="false">IF(C229&lt;1,"",(27*D229)+(16*(E229+F229+G229))+(F229+(G229*2)))</f>
        <v/>
      </c>
      <c r="R229" s="5" t="str">
        <f aca="false">IF(C229&lt;1,"",27+(16*(H229+(4-H229)))+(4-H229))</f>
        <v/>
      </c>
      <c r="S229" s="5" t="str">
        <f aca="false">CONCATENATE("[",CONCATENATE("Al",IF(D229&gt;1,VALUE(D229),""),IF(E229=0,"",CONCATENATE(" O",IF(E229&gt;1,VALUE(E229),""))),IF(F229=0,"",CONCATENATE("(OH)",IF(F229&gt;1,VALUE(F229),""))),IF(G229=0,"",CONCATENATE("(OH2)",IF(G229&gt;1,VALUE(G229),"")))),"]")</f>
        <v>[Al5(OH)11(OH2)11]</v>
      </c>
      <c r="T229" s="5" t="str">
        <f aca="false">CONCATENATE("[",CONCATENATE("Al",IF(H229=0,"",CONCATENATE("O",IF(H229&gt;1,VALUE(H229),""))),CONCATENATE(IF((4-H229)&gt;0,"(OH)",""),IF((4-H229)&gt;1,VALUE(4-H229),""))),"]")</f>
        <v>[Al(OH)4]</v>
      </c>
      <c r="U229" s="5" t="str">
        <f aca="false">IF(B229&gt;0,IF(M229="","",CONCATENATE("[",IF(M229="","",CONCATENATE("Al",IF(D229&gt;1,VALUE(D229),""),IF(E229=0,"",CONCATENATE(" O",IF(E229&gt;1,VALUE(E229),""))),IF(F229=0,"",CONCATENATE("(OH)",IF(F229&gt;1,VALUE(F229),""))),IF(G229=0,"",CONCATENATE("(OH2)",IF(G229&gt;1,VALUE(G229),""))))),"]",IF(M229="","",IF(J229&gt;1,(CONCATENATE(VALUE(J229),"+")),"+")))),"")</f>
        <v/>
      </c>
    </row>
    <row r="230" s="4" customFormat="true" ht="14.05" hidden="false" customHeight="false" outlineLevel="0" collapsed="false">
      <c r="A230" s="5" t="n">
        <v>6</v>
      </c>
      <c r="B230" s="5" t="n">
        <v>0</v>
      </c>
      <c r="C230" s="5" t="n">
        <v>0</v>
      </c>
      <c r="D230" s="5" t="n">
        <v>5</v>
      </c>
      <c r="E230" s="5" t="n">
        <v>2</v>
      </c>
      <c r="F230" s="5" t="n">
        <v>7</v>
      </c>
      <c r="G230" s="5" t="n">
        <v>13</v>
      </c>
      <c r="H230" s="5" t="n">
        <v>0</v>
      </c>
      <c r="I230" s="5" t="n">
        <v>520</v>
      </c>
      <c r="J230" s="5" t="n">
        <v>4</v>
      </c>
      <c r="K230" s="6" t="n">
        <v>130</v>
      </c>
      <c r="L230" s="7" t="n">
        <v>130</v>
      </c>
      <c r="M230" s="5" t="str">
        <f aca="false">IF(K230="no cation","",IF(L230="","non-candidate",""))</f>
        <v/>
      </c>
      <c r="N230" s="5" t="str">
        <f aca="false">IF(M230="","",IF(B230&gt;0,U230,CONCATENATE("[",IF(M230="","",CONCATENATE("Al",IF(C230+(D230*(1+(C230*3)))&gt;1,VALUE(C230+(D230*(1+(C230*3)))),""),CONCATENATE(IF((E230*(1+(C230*3)))+(C230*H230)&gt;0," O",""),IF((E230*(1+(C230*3)))+(C230*H230)&gt;1,VALUE((E230*(1+(C230*3)))+(C230*H230)),"")),IF(F230=0,"",CONCATENATE("(OH)",IF((F230*(1+(C230*3)))+(C230*(4-H230))&gt;1,VALUE((F230*(1+(C230*3)))+(C230*(4-H230))),""))),IF(G230=0,"",CONCATENATE("(OH2)",IF(G230&gt;1,VALUE(G230),""))))),"]",IF(M230="","",IF(J230&gt;1,(CONCATENATE(VALUE(J230),"+")),"+")))))</f>
        <v/>
      </c>
      <c r="O230" s="5" t="str">
        <f aca="false">IF(B230&gt;0,"",IF(C230=0,CONCATENATE("[",CONCATENATE("Al",IF(D230&gt;1,VALUE(D230),""),IF(E230=0,"",CONCATENATE(" O",IF(E230&gt;1,VALUE(E230),""))),IF(F230=0,"",CONCATENATE("(OH)",IF(F230&gt;1,VALUE(F230),""))),IF(G230=0,"",CONCATENATE("(OH2)",IF(G230&gt;1,VALUE(G230),"")))),"]",IF(J230&gt;1,(CONCATENATE(VALUE(J230),"+")),"+")),CONCATENATE("[",S230,IF(P230&gt;1,VALUE(P230),""),IF((D230*3)&gt;((E230*2)+F230),"+","")," ]",VALUE(4)," ",T230,IF(H230&gt;0,VALUE(H230+1),""),"-"," ")))</f>
        <v>[Al5 O2(OH)7(OH2)13]4+</v>
      </c>
      <c r="P230" s="5" t="str">
        <f aca="false">IF(C230&lt;1,"",(IF((3*D230)-(2*E230)-F230&gt;0, (3*D230)-(2*E230)-F230, 0)))</f>
        <v/>
      </c>
      <c r="Q230" s="5" t="str">
        <f aca="false">IF(C230&lt;1,"",(27*D230)+(16*(E230+F230+G230))+(F230+(G230*2)))</f>
        <v/>
      </c>
      <c r="R230" s="5" t="str">
        <f aca="false">IF(C230&lt;1,"",27+(16*(H230+(4-H230)))+(4-H230))</f>
        <v/>
      </c>
      <c r="S230" s="5" t="str">
        <f aca="false">CONCATENATE("[",CONCATENATE("Al",IF(D230&gt;1,VALUE(D230),""),IF(E230=0,"",CONCATENATE(" O",IF(E230&gt;1,VALUE(E230),""))),IF(F230=0,"",CONCATENATE("(OH)",IF(F230&gt;1,VALUE(F230),""))),IF(G230=0,"",CONCATENATE("(OH2)",IF(G230&gt;1,VALUE(G230),"")))),"]")</f>
        <v>[Al5 O2(OH)7(OH2)13]</v>
      </c>
      <c r="T230" s="5" t="str">
        <f aca="false">CONCATENATE("[",CONCATENATE("Al",IF(H230=0,"",CONCATENATE("O",IF(H230&gt;1,VALUE(H230),""))),CONCATENATE(IF((4-H230)&gt;0,"(OH)",""),IF((4-H230)&gt;1,VALUE(4-H230),""))),"]")</f>
        <v>[Al(OH)4]</v>
      </c>
      <c r="U230" s="5" t="str">
        <f aca="false">IF(B230&gt;0,IF(M230="","",CONCATENATE("[",IF(M230="","",CONCATENATE("Al",IF(D230&gt;1,VALUE(D230),""),IF(E230=0,"",CONCATENATE(" O",IF(E230&gt;1,VALUE(E230),""))),IF(F230=0,"",CONCATENATE("(OH)",IF(F230&gt;1,VALUE(F230),""))),IF(G230=0,"",CONCATENATE("(OH2)",IF(G230&gt;1,VALUE(G230),""))))),"]",IF(M230="","",IF(J230&gt;1,(CONCATENATE(VALUE(J230),"+")),"+")))),"")</f>
        <v/>
      </c>
    </row>
    <row r="231" s="4" customFormat="true" ht="14.05" hidden="false" customHeight="false" outlineLevel="0" collapsed="false">
      <c r="A231" s="5" t="n">
        <v>6</v>
      </c>
      <c r="B231" s="5" t="n">
        <v>0</v>
      </c>
      <c r="C231" s="5" t="n">
        <v>0</v>
      </c>
      <c r="D231" s="5" t="n">
        <v>5</v>
      </c>
      <c r="E231" s="5" t="n">
        <v>4</v>
      </c>
      <c r="F231" s="5" t="n">
        <v>3</v>
      </c>
      <c r="G231" s="5" t="n">
        <v>15</v>
      </c>
      <c r="H231" s="5" t="n">
        <v>0</v>
      </c>
      <c r="I231" s="5" t="n">
        <v>520</v>
      </c>
      <c r="J231" s="5" t="n">
        <v>4</v>
      </c>
      <c r="K231" s="6" t="n">
        <v>130</v>
      </c>
      <c r="L231" s="7" t="n">
        <v>130</v>
      </c>
      <c r="M231" s="5" t="str">
        <f aca="false">IF(K231="no cation","",IF(L231="","non-candidate",""))</f>
        <v/>
      </c>
      <c r="N231" s="5" t="str">
        <f aca="false">IF(M231="","",IF(B231&gt;0,U231,CONCATENATE("[",IF(M231="","",CONCATENATE("Al",IF(C231+(D231*(1+(C231*3)))&gt;1,VALUE(C231+(D231*(1+(C231*3)))),""),CONCATENATE(IF((E231*(1+(C231*3)))+(C231*H231)&gt;0," O",""),IF((E231*(1+(C231*3)))+(C231*H231)&gt;1,VALUE((E231*(1+(C231*3)))+(C231*H231)),"")),IF(F231=0,"",CONCATENATE("(OH)",IF((F231*(1+(C231*3)))+(C231*(4-H231))&gt;1,VALUE((F231*(1+(C231*3)))+(C231*(4-H231))),""))),IF(G231=0,"",CONCATENATE("(OH2)",IF(G231&gt;1,VALUE(G231),""))))),"]",IF(M231="","",IF(J231&gt;1,(CONCATENATE(VALUE(J231),"+")),"+")))))</f>
        <v/>
      </c>
      <c r="O231" s="5" t="str">
        <f aca="false">IF(B231&gt;0,"",IF(C231=0,CONCATENATE("[",CONCATENATE("Al",IF(D231&gt;1,VALUE(D231),""),IF(E231=0,"",CONCATENATE(" O",IF(E231&gt;1,VALUE(E231),""))),IF(F231=0,"",CONCATENATE("(OH)",IF(F231&gt;1,VALUE(F231),""))),IF(G231=0,"",CONCATENATE("(OH2)",IF(G231&gt;1,VALUE(G231),"")))),"]",IF(J231&gt;1,(CONCATENATE(VALUE(J231),"+")),"+")),CONCATENATE("[",S231,IF(P231&gt;1,VALUE(P231),""),IF((D231*3)&gt;((E231*2)+F231),"+","")," ]",VALUE(4)," ",T231,IF(H231&gt;0,VALUE(H231+1),""),"-"," ")))</f>
        <v>[Al5 O4(OH)3(OH2)15]4+</v>
      </c>
      <c r="P231" s="5" t="str">
        <f aca="false">IF(C231&lt;1,"",(IF((3*D231)-(2*E231)-F231&gt;0, (3*D231)-(2*E231)-F231, 0)))</f>
        <v/>
      </c>
      <c r="Q231" s="5" t="str">
        <f aca="false">IF(C231&lt;1,"",(27*D231)+(16*(E231+F231+G231))+(F231+(G231*2)))</f>
        <v/>
      </c>
      <c r="R231" s="5" t="str">
        <f aca="false">IF(C231&lt;1,"",27+(16*(H231+(4-H231)))+(4-H231))</f>
        <v/>
      </c>
      <c r="S231" s="5" t="str">
        <f aca="false">CONCATENATE("[",CONCATENATE("Al",IF(D231&gt;1,VALUE(D231),""),IF(E231=0,"",CONCATENATE(" O",IF(E231&gt;1,VALUE(E231),""))),IF(F231=0,"",CONCATENATE("(OH)",IF(F231&gt;1,VALUE(F231),""))),IF(G231=0,"",CONCATENATE("(OH2)",IF(G231&gt;1,VALUE(G231),"")))),"]")</f>
        <v>[Al5 O4(OH)3(OH2)15]</v>
      </c>
      <c r="T231" s="5" t="str">
        <f aca="false">CONCATENATE("[",CONCATENATE("Al",IF(H231=0,"",CONCATENATE("O",IF(H231&gt;1,VALUE(H231),""))),CONCATENATE(IF((4-H231)&gt;0,"(OH)",""),IF((4-H231)&gt;1,VALUE(4-H231),""))),"]")</f>
        <v>[Al(OH)4]</v>
      </c>
      <c r="U231" s="5" t="str">
        <f aca="false">IF(B231&gt;0,IF(M231="","",CONCATENATE("[",IF(M231="","",CONCATENATE("Al",IF(D231&gt;1,VALUE(D231),""),IF(E231=0,"",CONCATENATE(" O",IF(E231&gt;1,VALUE(E231),""))),IF(F231=0,"",CONCATENATE("(OH)",IF(F231&gt;1,VALUE(F231),""))),IF(G231=0,"",CONCATENATE("(OH2)",IF(G231&gt;1,VALUE(G231),""))))),"]",IF(M231="","",IF(J231&gt;1,(CONCATENATE(VALUE(J231),"+")),"+")))),"")</f>
        <v/>
      </c>
    </row>
    <row r="232" s="4" customFormat="true" ht="14.05" hidden="false" customHeight="false" outlineLevel="0" collapsed="false">
      <c r="A232" s="5" t="n">
        <v>6</v>
      </c>
      <c r="B232" s="5" t="n">
        <v>0</v>
      </c>
      <c r="C232" s="5" t="n">
        <v>0</v>
      </c>
      <c r="D232" s="5" t="n">
        <v>1</v>
      </c>
      <c r="E232" s="5" t="n">
        <v>0</v>
      </c>
      <c r="F232" s="5" t="n">
        <v>2</v>
      </c>
      <c r="G232" s="5" t="n">
        <v>4</v>
      </c>
      <c r="H232" s="5" t="n">
        <v>0</v>
      </c>
      <c r="I232" s="5" t="n">
        <v>133</v>
      </c>
      <c r="J232" s="5" t="n">
        <v>1</v>
      </c>
      <c r="K232" s="6" t="n">
        <v>133</v>
      </c>
      <c r="L232" s="7" t="n">
        <v>133</v>
      </c>
      <c r="M232" s="5" t="str">
        <f aca="false">IF(K232="no cation","",IF(L232="","non-candidate",""))</f>
        <v/>
      </c>
      <c r="N232" s="5" t="str">
        <f aca="false">IF(M232="","",IF(B232&gt;0,U232,CONCATENATE("[",IF(M232="","",CONCATENATE("Al",IF(C232+(D232*(1+(C232*3)))&gt;1,VALUE(C232+(D232*(1+(C232*3)))),""),CONCATENATE(IF((E232*(1+(C232*3)))+(C232*H232)&gt;0," O",""),IF((E232*(1+(C232*3)))+(C232*H232)&gt;1,VALUE((E232*(1+(C232*3)))+(C232*H232)),"")),IF(F232=0,"",CONCATENATE("(OH)",IF((F232*(1+(C232*3)))+(C232*(4-H232))&gt;1,VALUE((F232*(1+(C232*3)))+(C232*(4-H232))),""))),IF(G232=0,"",CONCATENATE("(OH2)",IF(G232&gt;1,VALUE(G232),""))))),"]",IF(M232="","",IF(J232&gt;1,(CONCATENATE(VALUE(J232),"+")),"+")))))</f>
        <v/>
      </c>
      <c r="O232" s="5" t="str">
        <f aca="false">IF(B232&gt;0,"",IF(C232=0,CONCATENATE("[",CONCATENATE("Al",IF(D232&gt;1,VALUE(D232),""),IF(E232=0,"",CONCATENATE(" O",IF(E232&gt;1,VALUE(E232),""))),IF(F232=0,"",CONCATENATE("(OH)",IF(F232&gt;1,VALUE(F232),""))),IF(G232=0,"",CONCATENATE("(OH2)",IF(G232&gt;1,VALUE(G232),"")))),"]",IF(J232&gt;1,(CONCATENATE(VALUE(J232),"+")),"+")),CONCATENATE("[",S232,IF(P232&gt;1,VALUE(P232),""),IF((D232*3)&gt;((E232*2)+F232),"+","")," ]",VALUE(4)," ",T232,IF(H232&gt;0,VALUE(H232+1),""),"-"," ")))</f>
        <v>[Al(OH)2(OH2)4]+</v>
      </c>
      <c r="P232" s="5" t="str">
        <f aca="false">IF(C232&lt;1,"",(IF((3*D232)-(2*E232)-F232&gt;0, (3*D232)-(2*E232)-F232, 0)))</f>
        <v/>
      </c>
      <c r="Q232" s="5" t="str">
        <f aca="false">IF(C232&lt;1,"",(27*D232)+(16*(E232+F232+G232))+(F232+(G232*2)))</f>
        <v/>
      </c>
      <c r="R232" s="5" t="str">
        <f aca="false">IF(C232&lt;1,"",27+(16*(H232+(4-H232)))+(4-H232))</f>
        <v/>
      </c>
      <c r="S232" s="5" t="str">
        <f aca="false">CONCATENATE("[",CONCATENATE("Al",IF(D232&gt;1,VALUE(D232),""),IF(E232=0,"",CONCATENATE(" O",IF(E232&gt;1,VALUE(E232),""))),IF(F232=0,"",CONCATENATE("(OH)",IF(F232&gt;1,VALUE(F232),""))),IF(G232=0,"",CONCATENATE("(OH2)",IF(G232&gt;1,VALUE(G232),"")))),"]")</f>
        <v>[Al(OH)2(OH2)4]</v>
      </c>
      <c r="T232" s="5" t="str">
        <f aca="false">CONCATENATE("[",CONCATENATE("Al",IF(H232=0,"",CONCATENATE("O",IF(H232&gt;1,VALUE(H232),""))),CONCATENATE(IF((4-H232)&gt;0,"(OH)",""),IF((4-H232)&gt;1,VALUE(4-H232),""))),"]")</f>
        <v>[Al(OH)4]</v>
      </c>
      <c r="U232" s="5" t="str">
        <f aca="false">IF(B232&gt;0,IF(M232="","",CONCATENATE("[",IF(M232="","",CONCATENATE("Al",IF(D232&gt;1,VALUE(D232),""),IF(E232=0,"",CONCATENATE(" O",IF(E232&gt;1,VALUE(E232),""))),IF(F232=0,"",CONCATENATE("(OH)",IF(F232&gt;1,VALUE(F232),""))),IF(G232=0,"",CONCATENATE("(OH2)",IF(G232&gt;1,VALUE(G232),""))))),"]",IF(M232="","",IF(J232&gt;1,(CONCATENATE(VALUE(J232),"+")),"+")))),"")</f>
        <v/>
      </c>
    </row>
    <row r="233" s="4" customFormat="true" ht="14.05" hidden="false" customHeight="false" outlineLevel="0" collapsed="false">
      <c r="A233" s="5" t="n">
        <v>4</v>
      </c>
      <c r="B233" s="5" t="n">
        <v>0</v>
      </c>
      <c r="C233" s="5" t="n">
        <v>0</v>
      </c>
      <c r="D233" s="5" t="n">
        <v>6</v>
      </c>
      <c r="E233" s="5" t="n">
        <v>2</v>
      </c>
      <c r="F233" s="5" t="n">
        <v>11</v>
      </c>
      <c r="G233" s="5" t="n">
        <v>1</v>
      </c>
      <c r="H233" s="5" t="n">
        <v>0</v>
      </c>
      <c r="I233" s="5" t="n">
        <v>399</v>
      </c>
      <c r="J233" s="5" t="n">
        <v>3</v>
      </c>
      <c r="K233" s="6" t="n">
        <v>133</v>
      </c>
      <c r="L233" s="7" t="n">
        <v>133</v>
      </c>
      <c r="M233" s="5" t="str">
        <f aca="false">IF(K233="no cation","",IF(L233="","non-candidate",""))</f>
        <v/>
      </c>
      <c r="N233" s="5" t="str">
        <f aca="false">IF(M233="","",IF(B233&gt;0,U233,CONCATENATE("[",IF(M233="","",CONCATENATE("Al",IF(C233+(D233*(1+(C233*3)))&gt;1,VALUE(C233+(D233*(1+(C233*3)))),""),CONCATENATE(IF((E233*(1+(C233*3)))+(C233*H233)&gt;0," O",""),IF((E233*(1+(C233*3)))+(C233*H233)&gt;1,VALUE((E233*(1+(C233*3)))+(C233*H233)),"")),IF(F233=0,"",CONCATENATE("(OH)",IF((F233*(1+(C233*3)))+(C233*(4-H233))&gt;1,VALUE((F233*(1+(C233*3)))+(C233*(4-H233))),""))),IF(G233=0,"",CONCATENATE("(OH2)",IF(G233&gt;1,VALUE(G233),""))))),"]",IF(M233="","",IF(J233&gt;1,(CONCATENATE(VALUE(J233),"+")),"+")))))</f>
        <v/>
      </c>
      <c r="O233" s="5" t="str">
        <f aca="false">IF(B233&gt;0,"",IF(C233=0,CONCATENATE("[",CONCATENATE("Al",IF(D233&gt;1,VALUE(D233),""),IF(E233=0,"",CONCATENATE(" O",IF(E233&gt;1,VALUE(E233),""))),IF(F233=0,"",CONCATENATE("(OH)",IF(F233&gt;1,VALUE(F233),""))),IF(G233=0,"",CONCATENATE("(OH2)",IF(G233&gt;1,VALUE(G233),"")))),"]",IF(J233&gt;1,(CONCATENATE(VALUE(J233),"+")),"+")),CONCATENATE("[",S233,IF(P233&gt;1,VALUE(P233),""),IF((D233*3)&gt;((E233*2)+F233),"+","")," ]",VALUE(4)," ",T233,IF(H233&gt;0,VALUE(H233+1),""),"-"," ")))</f>
        <v>[Al6 O2(OH)11(OH2)]3+</v>
      </c>
      <c r="P233" s="5" t="str">
        <f aca="false">IF(C233&lt;1,"",(IF((3*D233)-(2*E233)-F233&gt;0, (3*D233)-(2*E233)-F233, 0)))</f>
        <v/>
      </c>
      <c r="Q233" s="5" t="str">
        <f aca="false">IF(C233&lt;1,"",(27*D233)+(16*(E233+F233+G233))+(F233+(G233*2)))</f>
        <v/>
      </c>
      <c r="R233" s="5" t="str">
        <f aca="false">IF(C233&lt;1,"",27+(16*(H233+(4-H233)))+(4-H233))</f>
        <v/>
      </c>
      <c r="S233" s="5" t="str">
        <f aca="false">CONCATENATE("[",CONCATENATE("Al",IF(D233&gt;1,VALUE(D233),""),IF(E233=0,"",CONCATENATE(" O",IF(E233&gt;1,VALUE(E233),""))),IF(F233=0,"",CONCATENATE("(OH)",IF(F233&gt;1,VALUE(F233),""))),IF(G233=0,"",CONCATENATE("(OH2)",IF(G233&gt;1,VALUE(G233),"")))),"]")</f>
        <v>[Al6 O2(OH)11(OH2)]</v>
      </c>
      <c r="T233" s="5" t="str">
        <f aca="false">CONCATENATE("[",CONCATENATE("Al",IF(H233=0,"",CONCATENATE("O",IF(H233&gt;1,VALUE(H233),""))),CONCATENATE(IF((4-H233)&gt;0,"(OH)",""),IF((4-H233)&gt;1,VALUE(4-H233),""))),"]")</f>
        <v>[Al(OH)4]</v>
      </c>
      <c r="U233" s="5" t="str">
        <f aca="false">IF(B233&gt;0,IF(M233="","",CONCATENATE("[",IF(M233="","",CONCATENATE("Al",IF(D233&gt;1,VALUE(D233),""),IF(E233=0,"",CONCATENATE(" O",IF(E233&gt;1,VALUE(E233),""))),IF(F233=0,"",CONCATENATE("(OH)",IF(F233&gt;1,VALUE(F233),""))),IF(G233=0,"",CONCATENATE("(OH2)",IF(G233&gt;1,VALUE(G233),""))))),"]",IF(M233="","",IF(J233&gt;1,(CONCATENATE(VALUE(J233),"+")),"+")))),"")</f>
        <v/>
      </c>
    </row>
    <row r="234" s="4" customFormat="true" ht="14.05" hidden="false" customHeight="false" outlineLevel="0" collapsed="false">
      <c r="A234" s="5" t="n">
        <v>4</v>
      </c>
      <c r="B234" s="5" t="n">
        <v>0</v>
      </c>
      <c r="C234" s="5" t="n">
        <v>0</v>
      </c>
      <c r="D234" s="5" t="n">
        <v>6</v>
      </c>
      <c r="E234" s="5" t="n">
        <v>4</v>
      </c>
      <c r="F234" s="5" t="n">
        <v>7</v>
      </c>
      <c r="G234" s="5" t="n">
        <v>3</v>
      </c>
      <c r="H234" s="5" t="n">
        <v>0</v>
      </c>
      <c r="I234" s="5" t="n">
        <v>399</v>
      </c>
      <c r="J234" s="5" t="n">
        <v>3</v>
      </c>
      <c r="K234" s="6" t="n">
        <v>133</v>
      </c>
      <c r="L234" s="7" t="n">
        <v>133</v>
      </c>
      <c r="M234" s="5" t="str">
        <f aca="false">IF(K234="no cation","",IF(L234="","non-candidate",""))</f>
        <v/>
      </c>
      <c r="N234" s="5" t="str">
        <f aca="false">IF(M234="","",IF(B234&gt;0,U234,CONCATENATE("[",IF(M234="","",CONCATENATE("Al",IF(C234+(D234*(1+(C234*3)))&gt;1,VALUE(C234+(D234*(1+(C234*3)))),""),CONCATENATE(IF((E234*(1+(C234*3)))+(C234*H234)&gt;0," O",""),IF((E234*(1+(C234*3)))+(C234*H234)&gt;1,VALUE((E234*(1+(C234*3)))+(C234*H234)),"")),IF(F234=0,"",CONCATENATE("(OH)",IF((F234*(1+(C234*3)))+(C234*(4-H234))&gt;1,VALUE((F234*(1+(C234*3)))+(C234*(4-H234))),""))),IF(G234=0,"",CONCATENATE("(OH2)",IF(G234&gt;1,VALUE(G234),""))))),"]",IF(M234="","",IF(J234&gt;1,(CONCATENATE(VALUE(J234),"+")),"+")))))</f>
        <v/>
      </c>
      <c r="O234" s="5" t="str">
        <f aca="false">IF(B234&gt;0,"",IF(C234=0,CONCATENATE("[",CONCATENATE("Al",IF(D234&gt;1,VALUE(D234),""),IF(E234=0,"",CONCATENATE(" O",IF(E234&gt;1,VALUE(E234),""))),IF(F234=0,"",CONCATENATE("(OH)",IF(F234&gt;1,VALUE(F234),""))),IF(G234=0,"",CONCATENATE("(OH2)",IF(G234&gt;1,VALUE(G234),"")))),"]",IF(J234&gt;1,(CONCATENATE(VALUE(J234),"+")),"+")),CONCATENATE("[",S234,IF(P234&gt;1,VALUE(P234),""),IF((D234*3)&gt;((E234*2)+F234),"+","")," ]",VALUE(4)," ",T234,IF(H234&gt;0,VALUE(H234+1),""),"-"," ")))</f>
        <v>[Al6 O4(OH)7(OH2)3]3+</v>
      </c>
      <c r="P234" s="5" t="str">
        <f aca="false">IF(C234&lt;1,"",(IF((3*D234)-(2*E234)-F234&gt;0, (3*D234)-(2*E234)-F234, 0)))</f>
        <v/>
      </c>
      <c r="Q234" s="5" t="str">
        <f aca="false">IF(C234&lt;1,"",(27*D234)+(16*(E234+F234+G234))+(F234+(G234*2)))</f>
        <v/>
      </c>
      <c r="R234" s="5" t="str">
        <f aca="false">IF(C234&lt;1,"",27+(16*(H234+(4-H234)))+(4-H234))</f>
        <v/>
      </c>
      <c r="S234" s="5" t="str">
        <f aca="false">CONCATENATE("[",CONCATENATE("Al",IF(D234&gt;1,VALUE(D234),""),IF(E234=0,"",CONCATENATE(" O",IF(E234&gt;1,VALUE(E234),""))),IF(F234=0,"",CONCATENATE("(OH)",IF(F234&gt;1,VALUE(F234),""))),IF(G234=0,"",CONCATENATE("(OH2)",IF(G234&gt;1,VALUE(G234),"")))),"]")</f>
        <v>[Al6 O4(OH)7(OH2)3]</v>
      </c>
      <c r="T234" s="5" t="str">
        <f aca="false">CONCATENATE("[",CONCATENATE("Al",IF(H234=0,"",CONCATENATE("O",IF(H234&gt;1,VALUE(H234),""))),CONCATENATE(IF((4-H234)&gt;0,"(OH)",""),IF((4-H234)&gt;1,VALUE(4-H234),""))),"]")</f>
        <v>[Al(OH)4]</v>
      </c>
      <c r="U234" s="5" t="str">
        <f aca="false">IF(B234&gt;0,IF(M234="","",CONCATENATE("[",IF(M234="","",CONCATENATE("Al",IF(D234&gt;1,VALUE(D234),""),IF(E234=0,"",CONCATENATE(" O",IF(E234&gt;1,VALUE(E234),""))),IF(F234=0,"",CONCATENATE("(OH)",IF(F234&gt;1,VALUE(F234),""))),IF(G234=0,"",CONCATENATE("(OH2)",IF(G234&gt;1,VALUE(G234),""))))),"]",IF(M234="","",IF(J234&gt;1,(CONCATENATE(VALUE(J234),"+")),"+")))),"")</f>
        <v/>
      </c>
    </row>
    <row r="235" s="4" customFormat="true" ht="14.05" hidden="false" customHeight="false" outlineLevel="0" collapsed="false">
      <c r="A235" s="5" t="n">
        <v>4</v>
      </c>
      <c r="B235" s="5" t="n">
        <v>0</v>
      </c>
      <c r="C235" s="5" t="n">
        <v>0</v>
      </c>
      <c r="D235" s="5" t="n">
        <v>6</v>
      </c>
      <c r="E235" s="5" t="n">
        <v>6</v>
      </c>
      <c r="F235" s="5" t="n">
        <v>3</v>
      </c>
      <c r="G235" s="5" t="n">
        <v>5</v>
      </c>
      <c r="H235" s="5" t="n">
        <v>0</v>
      </c>
      <c r="I235" s="5" t="n">
        <v>399</v>
      </c>
      <c r="J235" s="5" t="n">
        <v>3</v>
      </c>
      <c r="K235" s="6" t="n">
        <v>133</v>
      </c>
      <c r="L235" s="7" t="n">
        <v>133</v>
      </c>
      <c r="M235" s="5" t="str">
        <f aca="false">IF(K235="no cation","",IF(L235="","non-candidate",""))</f>
        <v/>
      </c>
      <c r="N235" s="5" t="str">
        <f aca="false">IF(M235="","",IF(B235&gt;0,U235,CONCATENATE("[",IF(M235="","",CONCATENATE("Al",IF(C235+(D235*(1+(C235*3)))&gt;1,VALUE(C235+(D235*(1+(C235*3)))),""),CONCATENATE(IF((E235*(1+(C235*3)))+(C235*H235)&gt;0," O",""),IF((E235*(1+(C235*3)))+(C235*H235)&gt;1,VALUE((E235*(1+(C235*3)))+(C235*H235)),"")),IF(F235=0,"",CONCATENATE("(OH)",IF((F235*(1+(C235*3)))+(C235*(4-H235))&gt;1,VALUE((F235*(1+(C235*3)))+(C235*(4-H235))),""))),IF(G235=0,"",CONCATENATE("(OH2)",IF(G235&gt;1,VALUE(G235),""))))),"]",IF(M235="","",IF(J235&gt;1,(CONCATENATE(VALUE(J235),"+")),"+")))))</f>
        <v/>
      </c>
      <c r="O235" s="5" t="str">
        <f aca="false">IF(B235&gt;0,"",IF(C235=0,CONCATENATE("[",CONCATENATE("Al",IF(D235&gt;1,VALUE(D235),""),IF(E235=0,"",CONCATENATE(" O",IF(E235&gt;1,VALUE(E235),""))),IF(F235=0,"",CONCATENATE("(OH)",IF(F235&gt;1,VALUE(F235),""))),IF(G235=0,"",CONCATENATE("(OH2)",IF(G235&gt;1,VALUE(G235),"")))),"]",IF(J235&gt;1,(CONCATENATE(VALUE(J235),"+")),"+")),CONCATENATE("[",S235,IF(P235&gt;1,VALUE(P235),""),IF((D235*3)&gt;((E235*2)+F235),"+","")," ]",VALUE(4)," ",T235,IF(H235&gt;0,VALUE(H235+1),""),"-"," ")))</f>
        <v>[Al6 O6(OH)3(OH2)5]3+</v>
      </c>
      <c r="P235" s="5" t="str">
        <f aca="false">IF(C235&lt;1,"",(IF((3*D235)-(2*E235)-F235&gt;0, (3*D235)-(2*E235)-F235, 0)))</f>
        <v/>
      </c>
      <c r="Q235" s="5" t="str">
        <f aca="false">IF(C235&lt;1,"",(27*D235)+(16*(E235+F235+G235))+(F235+(G235*2)))</f>
        <v/>
      </c>
      <c r="R235" s="5" t="str">
        <f aca="false">IF(C235&lt;1,"",27+(16*(H235+(4-H235)))+(4-H235))</f>
        <v/>
      </c>
      <c r="S235" s="5" t="str">
        <f aca="false">CONCATENATE("[",CONCATENATE("Al",IF(D235&gt;1,VALUE(D235),""),IF(E235=0,"",CONCATENATE(" O",IF(E235&gt;1,VALUE(E235),""))),IF(F235=0,"",CONCATENATE("(OH)",IF(F235&gt;1,VALUE(F235),""))),IF(G235=0,"",CONCATENATE("(OH2)",IF(G235&gt;1,VALUE(G235),"")))),"]")</f>
        <v>[Al6 O6(OH)3(OH2)5]</v>
      </c>
      <c r="T235" s="5" t="str">
        <f aca="false">CONCATENATE("[",CONCATENATE("Al",IF(H235=0,"",CONCATENATE("O",IF(H235&gt;1,VALUE(H235),""))),CONCATENATE(IF((4-H235)&gt;0,"(OH)",""),IF((4-H235)&gt;1,VALUE(4-H235),""))),"]")</f>
        <v>[Al(OH)4]</v>
      </c>
      <c r="U235" s="5" t="str">
        <f aca="false">IF(B235&gt;0,IF(M235="","",CONCATENATE("[",IF(M235="","",CONCATENATE("Al",IF(D235&gt;1,VALUE(D235),""),IF(E235=0,"",CONCATENATE(" O",IF(E235&gt;1,VALUE(E235),""))),IF(F235=0,"",CONCATENATE("(OH)",IF(F235&gt;1,VALUE(F235),""))),IF(G235=0,"",CONCATENATE("(OH2)",IF(G235&gt;1,VALUE(G235),""))))),"]",IF(M235="","",IF(J235&gt;1,(CONCATENATE(VALUE(J235),"+")),"+")))),"")</f>
        <v/>
      </c>
    </row>
    <row r="236" s="4" customFormat="true" ht="14.05" hidden="false" customHeight="false" outlineLevel="0" collapsed="false">
      <c r="A236" s="5" t="n">
        <v>4</v>
      </c>
      <c r="B236" s="5" t="n">
        <v>0</v>
      </c>
      <c r="C236" s="5" t="n">
        <v>0</v>
      </c>
      <c r="D236" s="5" t="n">
        <v>4</v>
      </c>
      <c r="E236" s="5" t="n">
        <v>0</v>
      </c>
      <c r="F236" s="5" t="n">
        <v>10</v>
      </c>
      <c r="G236" s="5" t="n">
        <v>0</v>
      </c>
      <c r="H236" s="5" t="n">
        <v>0</v>
      </c>
      <c r="I236" s="5" t="n">
        <v>278</v>
      </c>
      <c r="J236" s="5" t="n">
        <v>2</v>
      </c>
      <c r="K236" s="6" t="n">
        <v>139</v>
      </c>
      <c r="L236" s="7" t="n">
        <v>139</v>
      </c>
      <c r="M236" s="5" t="str">
        <f aca="false">IF(K236="no cation","",IF(L236="","non-candidate",""))</f>
        <v/>
      </c>
      <c r="N236" s="5" t="str">
        <f aca="false">IF(M236="","",IF(B236&gt;0,U236,CONCATENATE("[",IF(M236="","",CONCATENATE("Al",IF(C236+(D236*(1+(C236*3)))&gt;1,VALUE(C236+(D236*(1+(C236*3)))),""),CONCATENATE(IF((E236*(1+(C236*3)))+(C236*H236)&gt;0," O",""),IF((E236*(1+(C236*3)))+(C236*H236)&gt;1,VALUE((E236*(1+(C236*3)))+(C236*H236)),"")),IF(F236=0,"",CONCATENATE("(OH)",IF((F236*(1+(C236*3)))+(C236*(4-H236))&gt;1,VALUE((F236*(1+(C236*3)))+(C236*(4-H236))),""))),IF(G236=0,"",CONCATENATE("(OH2)",IF(G236&gt;1,VALUE(G236),""))))),"]",IF(M236="","",IF(J236&gt;1,(CONCATENATE(VALUE(J236),"+")),"+")))))</f>
        <v/>
      </c>
      <c r="O236" s="5" t="str">
        <f aca="false">IF(B236&gt;0,"",IF(C236=0,CONCATENATE("[",CONCATENATE("Al",IF(D236&gt;1,VALUE(D236),""),IF(E236=0,"",CONCATENATE(" O",IF(E236&gt;1,VALUE(E236),""))),IF(F236=0,"",CONCATENATE("(OH)",IF(F236&gt;1,VALUE(F236),""))),IF(G236=0,"",CONCATENATE("(OH2)",IF(G236&gt;1,VALUE(G236),"")))),"]",IF(J236&gt;1,(CONCATENATE(VALUE(J236),"+")),"+")),CONCATENATE("[",S236,IF(P236&gt;1,VALUE(P236),""),IF((D236*3)&gt;((E236*2)+F236),"+","")," ]",VALUE(4)," ",T236,IF(H236&gt;0,VALUE(H236+1),""),"-"," ")))</f>
        <v>[Al4(OH)10]2+</v>
      </c>
      <c r="P236" s="5" t="str">
        <f aca="false">IF(C236&lt;1,"",(IF((3*D236)-(2*E236)-F236&gt;0, (3*D236)-(2*E236)-F236, 0)))</f>
        <v/>
      </c>
      <c r="Q236" s="5" t="str">
        <f aca="false">IF(C236&lt;1,"",(27*D236)+(16*(E236+F236+G236))+(F236+(G236*2)))</f>
        <v/>
      </c>
      <c r="R236" s="5" t="str">
        <f aca="false">IF(C236&lt;1,"",27+(16*(H236+(4-H236)))+(4-H236))</f>
        <v/>
      </c>
      <c r="S236" s="5" t="str">
        <f aca="false">CONCATENATE("[",CONCATENATE("Al",IF(D236&gt;1,VALUE(D236),""),IF(E236=0,"",CONCATENATE(" O",IF(E236&gt;1,VALUE(E236),""))),IF(F236=0,"",CONCATENATE("(OH)",IF(F236&gt;1,VALUE(F236),""))),IF(G236=0,"",CONCATENATE("(OH2)",IF(G236&gt;1,VALUE(G236),"")))),"]")</f>
        <v>[Al4(OH)10]</v>
      </c>
      <c r="T236" s="5" t="str">
        <f aca="false">CONCATENATE("[",CONCATENATE("Al",IF(H236=0,"",CONCATENATE("O",IF(H236&gt;1,VALUE(H236),""))),CONCATENATE(IF((4-H236)&gt;0,"(OH)",""),IF((4-H236)&gt;1,VALUE(4-H236),""))),"]")</f>
        <v>[Al(OH)4]</v>
      </c>
      <c r="U236" s="5" t="str">
        <f aca="false">IF(B236&gt;0,IF(M236="","",CONCATENATE("[",IF(M236="","",CONCATENATE("Al",IF(D236&gt;1,VALUE(D236),""),IF(E236=0,"",CONCATENATE(" O",IF(E236&gt;1,VALUE(E236),""))),IF(F236=0,"",CONCATENATE("(OH)",IF(F236&gt;1,VALUE(F236),""))),IF(G236=0,"",CONCATENATE("(OH2)",IF(G236&gt;1,VALUE(G236),""))))),"]",IF(M236="","",IF(J236&gt;1,(CONCATENATE(VALUE(J236),"+")),"+")))),"")</f>
        <v/>
      </c>
    </row>
    <row r="237" s="4" customFormat="true" ht="14.05" hidden="false" customHeight="false" outlineLevel="0" collapsed="false">
      <c r="A237" s="5" t="n">
        <v>4</v>
      </c>
      <c r="B237" s="5" t="n">
        <v>0</v>
      </c>
      <c r="C237" s="5" t="n">
        <v>0</v>
      </c>
      <c r="D237" s="5" t="n">
        <v>4</v>
      </c>
      <c r="E237" s="5" t="n">
        <v>2</v>
      </c>
      <c r="F237" s="5" t="n">
        <v>6</v>
      </c>
      <c r="G237" s="5" t="n">
        <v>2</v>
      </c>
      <c r="H237" s="5" t="n">
        <v>0</v>
      </c>
      <c r="I237" s="5" t="n">
        <v>278</v>
      </c>
      <c r="J237" s="5" t="n">
        <v>2</v>
      </c>
      <c r="K237" s="6" t="n">
        <v>139</v>
      </c>
      <c r="L237" s="7" t="n">
        <v>139</v>
      </c>
      <c r="M237" s="5" t="str">
        <f aca="false">IF(K237="no cation","",IF(L237="","non-candidate",""))</f>
        <v/>
      </c>
      <c r="N237" s="5" t="str">
        <f aca="false">IF(M237="","",IF(B237&gt;0,U237,CONCATENATE("[",IF(M237="","",CONCATENATE("Al",IF(C237+(D237*(1+(C237*3)))&gt;1,VALUE(C237+(D237*(1+(C237*3)))),""),CONCATENATE(IF((E237*(1+(C237*3)))+(C237*H237)&gt;0," O",""),IF((E237*(1+(C237*3)))+(C237*H237)&gt;1,VALUE((E237*(1+(C237*3)))+(C237*H237)),"")),IF(F237=0,"",CONCATENATE("(OH)",IF((F237*(1+(C237*3)))+(C237*(4-H237))&gt;1,VALUE((F237*(1+(C237*3)))+(C237*(4-H237))),""))),IF(G237=0,"",CONCATENATE("(OH2)",IF(G237&gt;1,VALUE(G237),""))))),"]",IF(M237="","",IF(J237&gt;1,(CONCATENATE(VALUE(J237),"+")),"+")))))</f>
        <v/>
      </c>
      <c r="O237" s="5" t="str">
        <f aca="false">IF(B237&gt;0,"",IF(C237=0,CONCATENATE("[",CONCATENATE("Al",IF(D237&gt;1,VALUE(D237),""),IF(E237=0,"",CONCATENATE(" O",IF(E237&gt;1,VALUE(E237),""))),IF(F237=0,"",CONCATENATE("(OH)",IF(F237&gt;1,VALUE(F237),""))),IF(G237=0,"",CONCATENATE("(OH2)",IF(G237&gt;1,VALUE(G237),"")))),"]",IF(J237&gt;1,(CONCATENATE(VALUE(J237),"+")),"+")),CONCATENATE("[",S237,IF(P237&gt;1,VALUE(P237),""),IF((D237*3)&gt;((E237*2)+F237),"+","")," ]",VALUE(4)," ",T237,IF(H237&gt;0,VALUE(H237+1),""),"-"," ")))</f>
        <v>[Al4 O2(OH)6(OH2)2]2+</v>
      </c>
      <c r="P237" s="5" t="str">
        <f aca="false">IF(C237&lt;1,"",(IF((3*D237)-(2*E237)-F237&gt;0, (3*D237)-(2*E237)-F237, 0)))</f>
        <v/>
      </c>
      <c r="Q237" s="5" t="str">
        <f aca="false">IF(C237&lt;1,"",(27*D237)+(16*(E237+F237+G237))+(F237+(G237*2)))</f>
        <v/>
      </c>
      <c r="R237" s="5" t="str">
        <f aca="false">IF(C237&lt;1,"",27+(16*(H237+(4-H237)))+(4-H237))</f>
        <v/>
      </c>
      <c r="S237" s="5" t="str">
        <f aca="false">CONCATENATE("[",CONCATENATE("Al",IF(D237&gt;1,VALUE(D237),""),IF(E237=0,"",CONCATENATE(" O",IF(E237&gt;1,VALUE(E237),""))),IF(F237=0,"",CONCATENATE("(OH)",IF(F237&gt;1,VALUE(F237),""))),IF(G237=0,"",CONCATENATE("(OH2)",IF(G237&gt;1,VALUE(G237),"")))),"]")</f>
        <v>[Al4 O2(OH)6(OH2)2]</v>
      </c>
      <c r="T237" s="5" t="str">
        <f aca="false">CONCATENATE("[",CONCATENATE("Al",IF(H237=0,"",CONCATENATE("O",IF(H237&gt;1,VALUE(H237),""))),CONCATENATE(IF((4-H237)&gt;0,"(OH)",""),IF((4-H237)&gt;1,VALUE(4-H237),""))),"]")</f>
        <v>[Al(OH)4]</v>
      </c>
      <c r="U237" s="5" t="str">
        <f aca="false">IF(B237&gt;0,IF(M237="","",CONCATENATE("[",IF(M237="","",CONCATENATE("Al",IF(D237&gt;1,VALUE(D237),""),IF(E237=0,"",CONCATENATE(" O",IF(E237&gt;1,VALUE(E237),""))),IF(F237=0,"",CONCATENATE("(OH)",IF(F237&gt;1,VALUE(F237),""))),IF(G237=0,"",CONCATENATE("(OH2)",IF(G237&gt;1,VALUE(G237),""))))),"]",IF(M237="","",IF(J237&gt;1,(CONCATENATE(VALUE(J237),"+")),"+")))),"")</f>
        <v/>
      </c>
    </row>
    <row r="238" s="4" customFormat="true" ht="14.05" hidden="false" customHeight="false" outlineLevel="0" collapsed="false">
      <c r="A238" s="5" t="n">
        <v>4</v>
      </c>
      <c r="B238" s="5" t="n">
        <v>0</v>
      </c>
      <c r="C238" s="5" t="n">
        <v>0</v>
      </c>
      <c r="D238" s="5" t="n">
        <v>4</v>
      </c>
      <c r="E238" s="5" t="n">
        <v>4</v>
      </c>
      <c r="F238" s="5" t="n">
        <v>2</v>
      </c>
      <c r="G238" s="5" t="n">
        <v>4</v>
      </c>
      <c r="H238" s="5" t="n">
        <v>0</v>
      </c>
      <c r="I238" s="5" t="n">
        <v>278</v>
      </c>
      <c r="J238" s="5" t="n">
        <v>2</v>
      </c>
      <c r="K238" s="6" t="n">
        <v>139</v>
      </c>
      <c r="L238" s="7" t="n">
        <v>139</v>
      </c>
      <c r="M238" s="5" t="str">
        <f aca="false">IF(K238="no cation","",IF(L238="","non-candidate",""))</f>
        <v/>
      </c>
      <c r="N238" s="5" t="str">
        <f aca="false">IF(M238="","",IF(B238&gt;0,U238,CONCATENATE("[",IF(M238="","",CONCATENATE("Al",IF(C238+(D238*(1+(C238*3)))&gt;1,VALUE(C238+(D238*(1+(C238*3)))),""),CONCATENATE(IF((E238*(1+(C238*3)))+(C238*H238)&gt;0," O",""),IF((E238*(1+(C238*3)))+(C238*H238)&gt;1,VALUE((E238*(1+(C238*3)))+(C238*H238)),"")),IF(F238=0,"",CONCATENATE("(OH)",IF((F238*(1+(C238*3)))+(C238*(4-H238))&gt;1,VALUE((F238*(1+(C238*3)))+(C238*(4-H238))),""))),IF(G238=0,"",CONCATENATE("(OH2)",IF(G238&gt;1,VALUE(G238),""))))),"]",IF(M238="","",IF(J238&gt;1,(CONCATENATE(VALUE(J238),"+")),"+")))))</f>
        <v/>
      </c>
      <c r="O238" s="5" t="str">
        <f aca="false">IF(B238&gt;0,"",IF(C238=0,CONCATENATE("[",CONCATENATE("Al",IF(D238&gt;1,VALUE(D238),""),IF(E238=0,"",CONCATENATE(" O",IF(E238&gt;1,VALUE(E238),""))),IF(F238=0,"",CONCATENATE("(OH)",IF(F238&gt;1,VALUE(F238),""))),IF(G238=0,"",CONCATENATE("(OH2)",IF(G238&gt;1,VALUE(G238),"")))),"]",IF(J238&gt;1,(CONCATENATE(VALUE(J238),"+")),"+")),CONCATENATE("[",S238,IF(P238&gt;1,VALUE(P238),""),IF((D238*3)&gt;((E238*2)+F238),"+","")," ]",VALUE(4)," ",T238,IF(H238&gt;0,VALUE(H238+1),""),"-"," ")))</f>
        <v>[Al4 O4(OH)2(OH2)4]2+</v>
      </c>
      <c r="P238" s="5" t="str">
        <f aca="false">IF(C238&lt;1,"",(IF((3*D238)-(2*E238)-F238&gt;0, (3*D238)-(2*E238)-F238, 0)))</f>
        <v/>
      </c>
      <c r="Q238" s="5" t="str">
        <f aca="false">IF(C238&lt;1,"",(27*D238)+(16*(E238+F238+G238))+(F238+(G238*2)))</f>
        <v/>
      </c>
      <c r="R238" s="5" t="str">
        <f aca="false">IF(C238&lt;1,"",27+(16*(H238+(4-H238)))+(4-H238))</f>
        <v/>
      </c>
      <c r="S238" s="5" t="str">
        <f aca="false">CONCATENATE("[",CONCATENATE("Al",IF(D238&gt;1,VALUE(D238),""),IF(E238=0,"",CONCATENATE(" O",IF(E238&gt;1,VALUE(E238),""))),IF(F238=0,"",CONCATENATE("(OH)",IF(F238&gt;1,VALUE(F238),""))),IF(G238=0,"",CONCATENATE("(OH2)",IF(G238&gt;1,VALUE(G238),"")))),"]")</f>
        <v>[Al4 O4(OH)2(OH2)4]</v>
      </c>
      <c r="T238" s="5" t="str">
        <f aca="false">CONCATENATE("[",CONCATENATE("Al",IF(H238=0,"",CONCATENATE("O",IF(H238&gt;1,VALUE(H238),""))),CONCATENATE(IF((4-H238)&gt;0,"(OH)",""),IF((4-H238)&gt;1,VALUE(4-H238),""))),"]")</f>
        <v>[Al(OH)4]</v>
      </c>
      <c r="U238" s="5" t="str">
        <f aca="false">IF(B238&gt;0,IF(M238="","",CONCATENATE("[",IF(M238="","",CONCATENATE("Al",IF(D238&gt;1,VALUE(D238),""),IF(E238=0,"",CONCATENATE(" O",IF(E238&gt;1,VALUE(E238),""))),IF(F238=0,"",CONCATENATE("(OH)",IF(F238&gt;1,VALUE(F238),""))),IF(G238=0,"",CONCATENATE("(OH2)",IF(G238&gt;1,VALUE(G238),""))))),"]",IF(M238="","",IF(J238&gt;1,(CONCATENATE(VALUE(J238),"+")),"+")))),"")</f>
        <v/>
      </c>
    </row>
    <row r="239" s="4" customFormat="true" ht="14.05" hidden="false" customHeight="false" outlineLevel="0" collapsed="false">
      <c r="A239" s="5" t="n">
        <v>6</v>
      </c>
      <c r="B239" s="5" t="n">
        <v>0</v>
      </c>
      <c r="C239" s="5" t="n">
        <v>0</v>
      </c>
      <c r="D239" s="5" t="n">
        <v>4</v>
      </c>
      <c r="E239" s="5" t="n">
        <v>0</v>
      </c>
      <c r="F239" s="5" t="n">
        <v>9</v>
      </c>
      <c r="G239" s="5" t="n">
        <v>9</v>
      </c>
      <c r="H239" s="5" t="n">
        <v>0</v>
      </c>
      <c r="I239" s="5" t="n">
        <v>423</v>
      </c>
      <c r="J239" s="5" t="n">
        <v>3</v>
      </c>
      <c r="K239" s="6" t="n">
        <v>141</v>
      </c>
      <c r="L239" s="7" t="n">
        <v>141</v>
      </c>
      <c r="M239" s="5" t="str">
        <f aca="false">IF(K239="no cation","",IF(L239="","non-candidate",""))</f>
        <v/>
      </c>
      <c r="N239" s="5" t="str">
        <f aca="false">IF(M239="","",IF(B239&gt;0,U239,CONCATENATE("[",IF(M239="","",CONCATENATE("Al",IF(C239+(D239*(1+(C239*3)))&gt;1,VALUE(C239+(D239*(1+(C239*3)))),""),CONCATENATE(IF((E239*(1+(C239*3)))+(C239*H239)&gt;0," O",""),IF((E239*(1+(C239*3)))+(C239*H239)&gt;1,VALUE((E239*(1+(C239*3)))+(C239*H239)),"")),IF(F239=0,"",CONCATENATE("(OH)",IF((F239*(1+(C239*3)))+(C239*(4-H239))&gt;1,VALUE((F239*(1+(C239*3)))+(C239*(4-H239))),""))),IF(G239=0,"",CONCATENATE("(OH2)",IF(G239&gt;1,VALUE(G239),""))))),"]",IF(M239="","",IF(J239&gt;1,(CONCATENATE(VALUE(J239),"+")),"+")))))</f>
        <v/>
      </c>
      <c r="O239" s="5" t="str">
        <f aca="false">IF(B239&gt;0,"",IF(C239=0,CONCATENATE("[",CONCATENATE("Al",IF(D239&gt;1,VALUE(D239),""),IF(E239=0,"",CONCATENATE(" O",IF(E239&gt;1,VALUE(E239),""))),IF(F239=0,"",CONCATENATE("(OH)",IF(F239&gt;1,VALUE(F239),""))),IF(G239=0,"",CONCATENATE("(OH2)",IF(G239&gt;1,VALUE(G239),"")))),"]",IF(J239&gt;1,(CONCATENATE(VALUE(J239),"+")),"+")),CONCATENATE("[",S239,IF(P239&gt;1,VALUE(P239),""),IF((D239*3)&gt;((E239*2)+F239),"+","")," ]",VALUE(4)," ",T239,IF(H239&gt;0,VALUE(H239+1),""),"-"," ")))</f>
        <v>[Al4(OH)9(OH2)9]3+</v>
      </c>
      <c r="P239" s="5" t="str">
        <f aca="false">IF(C239&lt;1,"",(IF((3*D239)-(2*E239)-F239&gt;0, (3*D239)-(2*E239)-F239, 0)))</f>
        <v/>
      </c>
      <c r="Q239" s="5" t="str">
        <f aca="false">IF(C239&lt;1,"",(27*D239)+(16*(E239+F239+G239))+(F239+(G239*2)))</f>
        <v/>
      </c>
      <c r="R239" s="5" t="str">
        <f aca="false">IF(C239&lt;1,"",27+(16*(H239+(4-H239)))+(4-H239))</f>
        <v/>
      </c>
      <c r="S239" s="5" t="str">
        <f aca="false">CONCATENATE("[",CONCATENATE("Al",IF(D239&gt;1,VALUE(D239),""),IF(E239=0,"",CONCATENATE(" O",IF(E239&gt;1,VALUE(E239),""))),IF(F239=0,"",CONCATENATE("(OH)",IF(F239&gt;1,VALUE(F239),""))),IF(G239=0,"",CONCATENATE("(OH2)",IF(G239&gt;1,VALUE(G239),"")))),"]")</f>
        <v>[Al4(OH)9(OH2)9]</v>
      </c>
      <c r="T239" s="5" t="str">
        <f aca="false">CONCATENATE("[",CONCATENATE("Al",IF(H239=0,"",CONCATENATE("O",IF(H239&gt;1,VALUE(H239),""))),CONCATENATE(IF((4-H239)&gt;0,"(OH)",""),IF((4-H239)&gt;1,VALUE(4-H239),""))),"]")</f>
        <v>[Al(OH)4]</v>
      </c>
      <c r="U239" s="5" t="str">
        <f aca="false">IF(B239&gt;0,IF(M239="","",CONCATENATE("[",IF(M239="","",CONCATENATE("Al",IF(D239&gt;1,VALUE(D239),""),IF(E239=0,"",CONCATENATE(" O",IF(E239&gt;1,VALUE(E239),""))),IF(F239=0,"",CONCATENATE("(OH)",IF(F239&gt;1,VALUE(F239),""))),IF(G239=0,"",CONCATENATE("(OH2)",IF(G239&gt;1,VALUE(G239),""))))),"]",IF(M239="","",IF(J239&gt;1,(CONCATENATE(VALUE(J239),"+")),"+")))),"")</f>
        <v/>
      </c>
    </row>
    <row r="240" s="4" customFormat="true" ht="14.05" hidden="false" customHeight="false" outlineLevel="0" collapsed="false">
      <c r="A240" s="5" t="n">
        <v>6</v>
      </c>
      <c r="B240" s="5" t="n">
        <v>1</v>
      </c>
      <c r="C240" s="5" t="n">
        <v>0</v>
      </c>
      <c r="D240" s="5" t="n">
        <v>6</v>
      </c>
      <c r="E240" s="5" t="n">
        <v>2</v>
      </c>
      <c r="F240" s="5" t="n">
        <v>10</v>
      </c>
      <c r="G240" s="5" t="n">
        <v>12</v>
      </c>
      <c r="H240" s="5" t="n">
        <v>0</v>
      </c>
      <c r="I240" s="5" t="n">
        <v>580</v>
      </c>
      <c r="J240" s="5" t="n">
        <v>4</v>
      </c>
      <c r="K240" s="6" t="n">
        <v>145</v>
      </c>
      <c r="L240" s="7" t="n">
        <v>145</v>
      </c>
      <c r="M240" s="5" t="str">
        <f aca="false">IF(K240="no cation","",IF(L240="","non-candidate",""))</f>
        <v/>
      </c>
      <c r="N240" s="5" t="str">
        <f aca="false">IF(M240="","",IF(B240&gt;0,U240,CONCATENATE("[",IF(M240="","",CONCATENATE("Al",IF(C240+(D240*(1+(C240*3)))&gt;1,VALUE(C240+(D240*(1+(C240*3)))),""),CONCATENATE(IF((E240*(1+(C240*3)))+(C240*H240)&gt;0," O",""),IF((E240*(1+(C240*3)))+(C240*H240)&gt;1,VALUE((E240*(1+(C240*3)))+(C240*H240)),"")),IF(F240=0,"",CONCATENATE("(OH)",IF((F240*(1+(C240*3)))+(C240*(4-H240))&gt;1,VALUE((F240*(1+(C240*3)))+(C240*(4-H240))),""))),IF(G240=0,"",CONCATENATE("(OH2)",IF(G240&gt;1,VALUE(G240),""))))),"]",IF(M240="","",IF(J240&gt;1,(CONCATENATE(VALUE(J240),"+")),"+")))))</f>
        <v/>
      </c>
      <c r="O240" s="5" t="str">
        <f aca="false">IF(B240&gt;0,"",IF(C240=0,CONCATENATE("[",CONCATENATE("Al",IF(D240&gt;1,VALUE(D240),""),IF(E240=0,"",CONCATENATE(" O",IF(E240&gt;1,VALUE(E240),""))),IF(F240=0,"",CONCATENATE("(OH)",IF(F240&gt;1,VALUE(F240),""))),IF(G240=0,"",CONCATENATE("(OH2)",IF(G240&gt;1,VALUE(G240),"")))),"]",IF(J240&gt;1,(CONCATENATE(VALUE(J240),"+")),"+")),CONCATENATE("[",S240,IF(P240&gt;1,VALUE(P240),""),IF((D240*3)&gt;((E240*2)+F240),"+","")," ]",VALUE(4)," ",T240,IF(H240&gt;0,VALUE(H240+1),""),"-"," ")))</f>
        <v/>
      </c>
      <c r="P240" s="5" t="str">
        <f aca="false">IF(C240&lt;1,"",(IF((3*D240)-(2*E240)-F240&gt;0, (3*D240)-(2*E240)-F240, 0)))</f>
        <v/>
      </c>
      <c r="Q240" s="5" t="str">
        <f aca="false">IF(C240&lt;1,"",(27*D240)+(16*(E240+F240+G240))+(F240+(G240*2)))</f>
        <v/>
      </c>
      <c r="R240" s="5" t="str">
        <f aca="false">IF(C240&lt;1,"",27+(16*(H240+(4-H240)))+(4-H240))</f>
        <v/>
      </c>
      <c r="S240" s="5" t="str">
        <f aca="false">CONCATENATE("[",CONCATENATE("Al",IF(D240&gt;1,VALUE(D240),""),IF(E240=0,"",CONCATENATE(" O",IF(E240&gt;1,VALUE(E240),""))),IF(F240=0,"",CONCATENATE("(OH)",IF(F240&gt;1,VALUE(F240),""))),IF(G240=0,"",CONCATENATE("(OH2)",IF(G240&gt;1,VALUE(G240),"")))),"]")</f>
        <v>[Al6 O2(OH)10(OH2)12]</v>
      </c>
      <c r="T240" s="5" t="str">
        <f aca="false">CONCATENATE("[",CONCATENATE("Al",IF(H240=0,"",CONCATENATE("O",IF(H240&gt;1,VALUE(H240),""))),CONCATENATE(IF((4-H240)&gt;0,"(OH)",""),IF((4-H240)&gt;1,VALUE(4-H240),""))),"]")</f>
        <v>[Al(OH)4]</v>
      </c>
      <c r="U240" s="5" t="str">
        <f aca="false">IF(B240&gt;0,IF(M240="","",CONCATENATE("[",IF(M240="","",CONCATENATE("Al",IF(D240&gt;1,VALUE(D240),""),IF(E240=0,"",CONCATENATE(" O",IF(E240&gt;1,VALUE(E240),""))),IF(F240=0,"",CONCATENATE("(OH)",IF(F240&gt;1,VALUE(F240),""))),IF(G240=0,"",CONCATENATE("(OH2)",IF(G240&gt;1,VALUE(G240),""))))),"]",IF(M240="","",IF(J240&gt;1,(CONCATENATE(VALUE(J240),"+")),"+")))),"")</f>
        <v/>
      </c>
    </row>
    <row r="241" s="4" customFormat="true" ht="14.05" hidden="false" customHeight="false" outlineLevel="0" collapsed="false">
      <c r="A241" s="5" t="n">
        <v>6</v>
      </c>
      <c r="B241" s="5" t="n">
        <v>1</v>
      </c>
      <c r="C241" s="5" t="n">
        <v>0</v>
      </c>
      <c r="D241" s="5" t="n">
        <v>6</v>
      </c>
      <c r="E241" s="5" t="n">
        <v>4</v>
      </c>
      <c r="F241" s="5" t="n">
        <v>6</v>
      </c>
      <c r="G241" s="5" t="n">
        <v>14</v>
      </c>
      <c r="H241" s="5" t="n">
        <v>0</v>
      </c>
      <c r="I241" s="5" t="n">
        <v>580</v>
      </c>
      <c r="J241" s="5" t="n">
        <v>4</v>
      </c>
      <c r="K241" s="6" t="n">
        <v>145</v>
      </c>
      <c r="L241" s="7" t="n">
        <v>145</v>
      </c>
      <c r="M241" s="5" t="str">
        <f aca="false">IF(K241="no cation","",IF(L241="","non-candidate",""))</f>
        <v/>
      </c>
      <c r="N241" s="5" t="str">
        <f aca="false">IF(M241="","",IF(B241&gt;0,U241,CONCATENATE("[",IF(M241="","",CONCATENATE("Al",IF(C241+(D241*(1+(C241*3)))&gt;1,VALUE(C241+(D241*(1+(C241*3)))),""),CONCATENATE(IF((E241*(1+(C241*3)))+(C241*H241)&gt;0," O",""),IF((E241*(1+(C241*3)))+(C241*H241)&gt;1,VALUE((E241*(1+(C241*3)))+(C241*H241)),"")),IF(F241=0,"",CONCATENATE("(OH)",IF((F241*(1+(C241*3)))+(C241*(4-H241))&gt;1,VALUE((F241*(1+(C241*3)))+(C241*(4-H241))),""))),IF(G241=0,"",CONCATENATE("(OH2)",IF(G241&gt;1,VALUE(G241),""))))),"]",IF(M241="","",IF(J241&gt;1,(CONCATENATE(VALUE(J241),"+")),"+")))))</f>
        <v/>
      </c>
      <c r="O241" s="5" t="str">
        <f aca="false">IF(B241&gt;0,"",IF(C241=0,CONCATENATE("[",CONCATENATE("Al",IF(D241&gt;1,VALUE(D241),""),IF(E241=0,"",CONCATENATE(" O",IF(E241&gt;1,VALUE(E241),""))),IF(F241=0,"",CONCATENATE("(OH)",IF(F241&gt;1,VALUE(F241),""))),IF(G241=0,"",CONCATENATE("(OH2)",IF(G241&gt;1,VALUE(G241),"")))),"]",IF(J241&gt;1,(CONCATENATE(VALUE(J241),"+")),"+")),CONCATENATE("[",S241,IF(P241&gt;1,VALUE(P241),""),IF((D241*3)&gt;((E241*2)+F241),"+","")," ]",VALUE(4)," ",T241,IF(H241&gt;0,VALUE(H241+1),""),"-"," ")))</f>
        <v/>
      </c>
      <c r="P241" s="5" t="str">
        <f aca="false">IF(C241&lt;1,"",(IF((3*D241)-(2*E241)-F241&gt;0, (3*D241)-(2*E241)-F241, 0)))</f>
        <v/>
      </c>
      <c r="Q241" s="5" t="str">
        <f aca="false">IF(C241&lt;1,"",(27*D241)+(16*(E241+F241+G241))+(F241+(G241*2)))</f>
        <v/>
      </c>
      <c r="R241" s="5" t="str">
        <f aca="false">IF(C241&lt;1,"",27+(16*(H241+(4-H241)))+(4-H241))</f>
        <v/>
      </c>
      <c r="S241" s="5" t="str">
        <f aca="false">CONCATENATE("[",CONCATENATE("Al",IF(D241&gt;1,VALUE(D241),""),IF(E241=0,"",CONCATENATE(" O",IF(E241&gt;1,VALUE(E241),""))),IF(F241=0,"",CONCATENATE("(OH)",IF(F241&gt;1,VALUE(F241),""))),IF(G241=0,"",CONCATENATE("(OH2)",IF(G241&gt;1,VALUE(G241),"")))),"]")</f>
        <v>[Al6 O4(OH)6(OH2)14]</v>
      </c>
      <c r="T241" s="5" t="str">
        <f aca="false">CONCATENATE("[",CONCATENATE("Al",IF(H241=0,"",CONCATENATE("O",IF(H241&gt;1,VALUE(H241),""))),CONCATENATE(IF((4-H241)&gt;0,"(OH)",""),IF((4-H241)&gt;1,VALUE(4-H241),""))),"]")</f>
        <v>[Al(OH)4]</v>
      </c>
      <c r="U241" s="5" t="str">
        <f aca="false">IF(B241&gt;0,IF(M241="","",CONCATENATE("[",IF(M241="","",CONCATENATE("Al",IF(D241&gt;1,VALUE(D241),""),IF(E241=0,"",CONCATENATE(" O",IF(E241&gt;1,VALUE(E241),""))),IF(F241=0,"",CONCATENATE("(OH)",IF(F241&gt;1,VALUE(F241),""))),IF(G241=0,"",CONCATENATE("(OH2)",IF(G241&gt;1,VALUE(G241),""))))),"]",IF(M241="","",IF(J241&gt;1,(CONCATENATE(VALUE(J241),"+")),"+")))),"")</f>
        <v/>
      </c>
    </row>
    <row r="242" s="4" customFormat="true" ht="14.05" hidden="false" customHeight="false" outlineLevel="0" collapsed="false">
      <c r="A242" s="5" t="n">
        <v>6</v>
      </c>
      <c r="B242" s="5" t="n">
        <v>1</v>
      </c>
      <c r="C242" s="5" t="n">
        <v>0</v>
      </c>
      <c r="D242" s="5" t="n">
        <v>6</v>
      </c>
      <c r="E242" s="5" t="n">
        <v>6</v>
      </c>
      <c r="F242" s="5" t="n">
        <v>2</v>
      </c>
      <c r="G242" s="5" t="n">
        <v>16</v>
      </c>
      <c r="H242" s="5" t="n">
        <v>0</v>
      </c>
      <c r="I242" s="5" t="n">
        <v>580</v>
      </c>
      <c r="J242" s="5" t="n">
        <v>4</v>
      </c>
      <c r="K242" s="6" t="n">
        <v>145</v>
      </c>
      <c r="L242" s="7" t="n">
        <v>145</v>
      </c>
      <c r="M242" s="5" t="str">
        <f aca="false">IF(K242="no cation","",IF(L242="","non-candidate",""))</f>
        <v/>
      </c>
      <c r="N242" s="5" t="str">
        <f aca="false">IF(M242="","",IF(B242&gt;0,U242,CONCATENATE("[",IF(M242="","",CONCATENATE("Al",IF(C242+(D242*(1+(C242*3)))&gt;1,VALUE(C242+(D242*(1+(C242*3)))),""),CONCATENATE(IF((E242*(1+(C242*3)))+(C242*H242)&gt;0," O",""),IF((E242*(1+(C242*3)))+(C242*H242)&gt;1,VALUE((E242*(1+(C242*3)))+(C242*H242)),"")),IF(F242=0,"",CONCATENATE("(OH)",IF((F242*(1+(C242*3)))+(C242*(4-H242))&gt;1,VALUE((F242*(1+(C242*3)))+(C242*(4-H242))),""))),IF(G242=0,"",CONCATENATE("(OH2)",IF(G242&gt;1,VALUE(G242),""))))),"]",IF(M242="","",IF(J242&gt;1,(CONCATENATE(VALUE(J242),"+")),"+")))))</f>
        <v/>
      </c>
      <c r="O242" s="5" t="str">
        <f aca="false">IF(B242&gt;0,"",IF(C242=0,CONCATENATE("[",CONCATENATE("Al",IF(D242&gt;1,VALUE(D242),""),IF(E242=0,"",CONCATENATE(" O",IF(E242&gt;1,VALUE(E242),""))),IF(F242=0,"",CONCATENATE("(OH)",IF(F242&gt;1,VALUE(F242),""))),IF(G242=0,"",CONCATENATE("(OH2)",IF(G242&gt;1,VALUE(G242),"")))),"]",IF(J242&gt;1,(CONCATENATE(VALUE(J242),"+")),"+")),CONCATENATE("[",S242,IF(P242&gt;1,VALUE(P242),""),IF((D242*3)&gt;((E242*2)+F242),"+","")," ]",VALUE(4)," ",T242,IF(H242&gt;0,VALUE(H242+1),""),"-"," ")))</f>
        <v/>
      </c>
      <c r="P242" s="5" t="str">
        <f aca="false">IF(C242&lt;1,"",(IF((3*D242)-(2*E242)-F242&gt;0, (3*D242)-(2*E242)-F242, 0)))</f>
        <v/>
      </c>
      <c r="Q242" s="5" t="str">
        <f aca="false">IF(C242&lt;1,"",(27*D242)+(16*(E242+F242+G242))+(F242+(G242*2)))</f>
        <v/>
      </c>
      <c r="R242" s="5" t="str">
        <f aca="false">IF(C242&lt;1,"",27+(16*(H242+(4-H242)))+(4-H242))</f>
        <v/>
      </c>
      <c r="S242" s="5" t="str">
        <f aca="false">CONCATENATE("[",CONCATENATE("Al",IF(D242&gt;1,VALUE(D242),""),IF(E242=0,"",CONCATENATE(" O",IF(E242&gt;1,VALUE(E242),""))),IF(F242=0,"",CONCATENATE("(OH)",IF(F242&gt;1,VALUE(F242),""))),IF(G242=0,"",CONCATENATE("(OH2)",IF(G242&gt;1,VALUE(G242),"")))),"]")</f>
        <v>[Al6 O6(OH)2(OH2)16]</v>
      </c>
      <c r="T242" s="5" t="str">
        <f aca="false">CONCATENATE("[",CONCATENATE("Al",IF(H242=0,"",CONCATENATE("O",IF(H242&gt;1,VALUE(H242),""))),CONCATENATE(IF((4-H242)&gt;0,"(OH)",""),IF((4-H242)&gt;1,VALUE(4-H242),""))),"]")</f>
        <v>[Al(OH)4]</v>
      </c>
      <c r="U242" s="5" t="str">
        <f aca="false">IF(B242&gt;0,IF(M242="","",CONCATENATE("[",IF(M242="","",CONCATENATE("Al",IF(D242&gt;1,VALUE(D242),""),IF(E242=0,"",CONCATENATE(" O",IF(E242&gt;1,VALUE(E242),""))),IF(F242=0,"",CONCATENATE("(OH)",IF(F242&gt;1,VALUE(F242),""))),IF(G242=0,"",CONCATENATE("(OH2)",IF(G242&gt;1,VALUE(G242),""))))),"]",IF(M242="","",IF(J242&gt;1,(CONCATENATE(VALUE(J242),"+")),"+")))),"")</f>
        <v/>
      </c>
    </row>
    <row r="243" s="4" customFormat="true" ht="14.05" hidden="false" customHeight="false" outlineLevel="0" collapsed="false">
      <c r="A243" s="5" t="n">
        <v>6</v>
      </c>
      <c r="B243" s="5" t="n">
        <v>0</v>
      </c>
      <c r="C243" s="5" t="n">
        <v>0</v>
      </c>
      <c r="D243" s="5" t="n">
        <v>6</v>
      </c>
      <c r="E243" s="5" t="n">
        <v>0</v>
      </c>
      <c r="F243" s="5" t="n">
        <v>14</v>
      </c>
      <c r="G243" s="5" t="n">
        <v>12</v>
      </c>
      <c r="H243" s="5" t="n">
        <v>0</v>
      </c>
      <c r="I243" s="5" t="n">
        <v>616</v>
      </c>
      <c r="J243" s="5" t="n">
        <v>4</v>
      </c>
      <c r="K243" s="6" t="n">
        <v>154</v>
      </c>
      <c r="L243" s="7" t="n">
        <v>154</v>
      </c>
      <c r="M243" s="5" t="str">
        <f aca="false">IF(K243="no cation","",IF(L243="","non-candidate",""))</f>
        <v/>
      </c>
      <c r="N243" s="5" t="str">
        <f aca="false">IF(M243="","",IF(B243&gt;0,U243,CONCATENATE("[",IF(M243="","",CONCATENATE("Al",IF(C243+(D243*(1+(C243*3)))&gt;1,VALUE(C243+(D243*(1+(C243*3)))),""),CONCATENATE(IF((E243*(1+(C243*3)))+(C243*H243)&gt;0," O",""),IF((E243*(1+(C243*3)))+(C243*H243)&gt;1,VALUE((E243*(1+(C243*3)))+(C243*H243)),"")),IF(F243=0,"",CONCATENATE("(OH)",IF((F243*(1+(C243*3)))+(C243*(4-H243))&gt;1,VALUE((F243*(1+(C243*3)))+(C243*(4-H243))),""))),IF(G243=0,"",CONCATENATE("(OH2)",IF(G243&gt;1,VALUE(G243),""))))),"]",IF(M243="","",IF(J243&gt;1,(CONCATENATE(VALUE(J243),"+")),"+")))))</f>
        <v/>
      </c>
      <c r="O243" s="5" t="str">
        <f aca="false">IF(B243&gt;0,"",IF(C243=0,CONCATENATE("[",CONCATENATE("Al",IF(D243&gt;1,VALUE(D243),""),IF(E243=0,"",CONCATENATE(" O",IF(E243&gt;1,VALUE(E243),""))),IF(F243=0,"",CONCATENATE("(OH)",IF(F243&gt;1,VALUE(F243),""))),IF(G243=0,"",CONCATENATE("(OH2)",IF(G243&gt;1,VALUE(G243),"")))),"]",IF(J243&gt;1,(CONCATENATE(VALUE(J243),"+")),"+")),CONCATENATE("[",S243,IF(P243&gt;1,VALUE(P243),""),IF((D243*3)&gt;((E243*2)+F243),"+","")," ]",VALUE(4)," ",T243,IF(H243&gt;0,VALUE(H243+1),""),"-"," ")))</f>
        <v>[Al6(OH)14(OH2)12]4+</v>
      </c>
      <c r="P243" s="5" t="str">
        <f aca="false">IF(C243&lt;1,"",(IF((3*D243)-(2*E243)-F243&gt;0, (3*D243)-(2*E243)-F243, 0)))</f>
        <v/>
      </c>
      <c r="Q243" s="5" t="str">
        <f aca="false">IF(C243&lt;1,"",(27*D243)+(16*(E243+F243+G243))+(F243+(G243*2)))</f>
        <v/>
      </c>
      <c r="R243" s="5" t="str">
        <f aca="false">IF(C243&lt;1,"",27+(16*(H243+(4-H243)))+(4-H243))</f>
        <v/>
      </c>
      <c r="S243" s="5" t="str">
        <f aca="false">CONCATENATE("[",CONCATENATE("Al",IF(D243&gt;1,VALUE(D243),""),IF(E243=0,"",CONCATENATE(" O",IF(E243&gt;1,VALUE(E243),""))),IF(F243=0,"",CONCATENATE("(OH)",IF(F243&gt;1,VALUE(F243),""))),IF(G243=0,"",CONCATENATE("(OH2)",IF(G243&gt;1,VALUE(G243),"")))),"]")</f>
        <v>[Al6(OH)14(OH2)12]</v>
      </c>
      <c r="T243" s="5" t="str">
        <f aca="false">CONCATENATE("[",CONCATENATE("Al",IF(H243=0,"",CONCATENATE("O",IF(H243&gt;1,VALUE(H243),""))),CONCATENATE(IF((4-H243)&gt;0,"(OH)",""),IF((4-H243)&gt;1,VALUE(4-H243),""))),"]")</f>
        <v>[Al(OH)4]</v>
      </c>
      <c r="U243" s="5" t="str">
        <f aca="false">IF(B243&gt;0,IF(M243="","",CONCATENATE("[",IF(M243="","",CONCATENATE("Al",IF(D243&gt;1,VALUE(D243),""),IF(E243=0,"",CONCATENATE(" O",IF(E243&gt;1,VALUE(E243),""))),IF(F243=0,"",CONCATENATE("(OH)",IF(F243&gt;1,VALUE(F243),""))),IF(G243=0,"",CONCATENATE("(OH2)",IF(G243&gt;1,VALUE(G243),""))))),"]",IF(M243="","",IF(J243&gt;1,(CONCATENATE(VALUE(J243),"+")),"+")))),"")</f>
        <v/>
      </c>
    </row>
    <row r="244" s="4" customFormat="true" ht="14.05" hidden="false" customHeight="false" outlineLevel="0" collapsed="false">
      <c r="A244" s="5" t="n">
        <v>6</v>
      </c>
      <c r="B244" s="5" t="n">
        <v>0</v>
      </c>
      <c r="C244" s="5" t="n">
        <v>0</v>
      </c>
      <c r="D244" s="5" t="n">
        <v>6</v>
      </c>
      <c r="E244" s="5" t="n">
        <v>2</v>
      </c>
      <c r="F244" s="5" t="n">
        <v>10</v>
      </c>
      <c r="G244" s="5" t="n">
        <v>14</v>
      </c>
      <c r="H244" s="5" t="n">
        <v>0</v>
      </c>
      <c r="I244" s="5" t="n">
        <v>616</v>
      </c>
      <c r="J244" s="5" t="n">
        <v>4</v>
      </c>
      <c r="K244" s="6" t="n">
        <v>154</v>
      </c>
      <c r="L244" s="7" t="n">
        <v>154</v>
      </c>
      <c r="M244" s="5" t="str">
        <f aca="false">IF(K244="no cation","",IF(L244="","non-candidate",""))</f>
        <v/>
      </c>
      <c r="N244" s="5" t="str">
        <f aca="false">IF(M244="","",IF(B244&gt;0,U244,CONCATENATE("[",IF(M244="","",CONCATENATE("Al",IF(C244+(D244*(1+(C244*3)))&gt;1,VALUE(C244+(D244*(1+(C244*3)))),""),CONCATENATE(IF((E244*(1+(C244*3)))+(C244*H244)&gt;0," O",""),IF((E244*(1+(C244*3)))+(C244*H244)&gt;1,VALUE((E244*(1+(C244*3)))+(C244*H244)),"")),IF(F244=0,"",CONCATENATE("(OH)",IF((F244*(1+(C244*3)))+(C244*(4-H244))&gt;1,VALUE((F244*(1+(C244*3)))+(C244*(4-H244))),""))),IF(G244=0,"",CONCATENATE("(OH2)",IF(G244&gt;1,VALUE(G244),""))))),"]",IF(M244="","",IF(J244&gt;1,(CONCATENATE(VALUE(J244),"+")),"+")))))</f>
        <v/>
      </c>
      <c r="O244" s="5" t="str">
        <f aca="false">IF(B244&gt;0,"",IF(C244=0,CONCATENATE("[",CONCATENATE("Al",IF(D244&gt;1,VALUE(D244),""),IF(E244=0,"",CONCATENATE(" O",IF(E244&gt;1,VALUE(E244),""))),IF(F244=0,"",CONCATENATE("(OH)",IF(F244&gt;1,VALUE(F244),""))),IF(G244=0,"",CONCATENATE("(OH2)",IF(G244&gt;1,VALUE(G244),"")))),"]",IF(J244&gt;1,(CONCATENATE(VALUE(J244),"+")),"+")),CONCATENATE("[",S244,IF(P244&gt;1,VALUE(P244),""),IF((D244*3)&gt;((E244*2)+F244),"+","")," ]",VALUE(4)," ",T244,IF(H244&gt;0,VALUE(H244+1),""),"-"," ")))</f>
        <v>[Al6 O2(OH)10(OH2)14]4+</v>
      </c>
      <c r="P244" s="5" t="str">
        <f aca="false">IF(C244&lt;1,"",(IF((3*D244)-(2*E244)-F244&gt;0, (3*D244)-(2*E244)-F244, 0)))</f>
        <v/>
      </c>
      <c r="Q244" s="5" t="str">
        <f aca="false">IF(C244&lt;1,"",(27*D244)+(16*(E244+F244+G244))+(F244+(G244*2)))</f>
        <v/>
      </c>
      <c r="R244" s="5" t="str">
        <f aca="false">IF(C244&lt;1,"",27+(16*(H244+(4-H244)))+(4-H244))</f>
        <v/>
      </c>
      <c r="S244" s="5" t="str">
        <f aca="false">CONCATENATE("[",CONCATENATE("Al",IF(D244&gt;1,VALUE(D244),""),IF(E244=0,"",CONCATENATE(" O",IF(E244&gt;1,VALUE(E244),""))),IF(F244=0,"",CONCATENATE("(OH)",IF(F244&gt;1,VALUE(F244),""))),IF(G244=0,"",CONCATENATE("(OH2)",IF(G244&gt;1,VALUE(G244),"")))),"]")</f>
        <v>[Al6 O2(OH)10(OH2)14]</v>
      </c>
      <c r="T244" s="5" t="str">
        <f aca="false">CONCATENATE("[",CONCATENATE("Al",IF(H244=0,"",CONCATENATE("O",IF(H244&gt;1,VALUE(H244),""))),CONCATENATE(IF((4-H244)&gt;0,"(OH)",""),IF((4-H244)&gt;1,VALUE(4-H244),""))),"]")</f>
        <v>[Al(OH)4]</v>
      </c>
      <c r="U244" s="5" t="str">
        <f aca="false">IF(B244&gt;0,IF(M244="","",CONCATENATE("[",IF(M244="","",CONCATENATE("Al",IF(D244&gt;1,VALUE(D244),""),IF(E244=0,"",CONCATENATE(" O",IF(E244&gt;1,VALUE(E244),""))),IF(F244=0,"",CONCATENATE("(OH)",IF(F244&gt;1,VALUE(F244),""))),IF(G244=0,"",CONCATENATE("(OH2)",IF(G244&gt;1,VALUE(G244),""))))),"]",IF(M244="","",IF(J244&gt;1,(CONCATENATE(VALUE(J244),"+")),"+")))),"")</f>
        <v/>
      </c>
    </row>
    <row r="245" s="4" customFormat="true" ht="14.05" hidden="false" customHeight="false" outlineLevel="0" collapsed="false">
      <c r="A245" s="5" t="n">
        <v>6</v>
      </c>
      <c r="B245" s="5" t="n">
        <v>0</v>
      </c>
      <c r="C245" s="5" t="n">
        <v>0</v>
      </c>
      <c r="D245" s="5" t="n">
        <v>6</v>
      </c>
      <c r="E245" s="5" t="n">
        <v>4</v>
      </c>
      <c r="F245" s="5" t="n">
        <v>6</v>
      </c>
      <c r="G245" s="5" t="n">
        <v>16</v>
      </c>
      <c r="H245" s="5" t="n">
        <v>0</v>
      </c>
      <c r="I245" s="5" t="n">
        <v>616</v>
      </c>
      <c r="J245" s="5" t="n">
        <v>4</v>
      </c>
      <c r="K245" s="6" t="n">
        <v>154</v>
      </c>
      <c r="L245" s="7" t="n">
        <v>154</v>
      </c>
      <c r="M245" s="5" t="str">
        <f aca="false">IF(K245="no cation","",IF(L245="","non-candidate",""))</f>
        <v/>
      </c>
      <c r="N245" s="5" t="str">
        <f aca="false">IF(M245="","",IF(B245&gt;0,U245,CONCATENATE("[",IF(M245="","",CONCATENATE("Al",IF(C245+(D245*(1+(C245*3)))&gt;1,VALUE(C245+(D245*(1+(C245*3)))),""),CONCATENATE(IF((E245*(1+(C245*3)))+(C245*H245)&gt;0," O",""),IF((E245*(1+(C245*3)))+(C245*H245)&gt;1,VALUE((E245*(1+(C245*3)))+(C245*H245)),"")),IF(F245=0,"",CONCATENATE("(OH)",IF((F245*(1+(C245*3)))+(C245*(4-H245))&gt;1,VALUE((F245*(1+(C245*3)))+(C245*(4-H245))),""))),IF(G245=0,"",CONCATENATE("(OH2)",IF(G245&gt;1,VALUE(G245),""))))),"]",IF(M245="","",IF(J245&gt;1,(CONCATENATE(VALUE(J245),"+")),"+")))))</f>
        <v/>
      </c>
      <c r="O245" s="5" t="str">
        <f aca="false">IF(B245&gt;0,"",IF(C245=0,CONCATENATE("[",CONCATENATE("Al",IF(D245&gt;1,VALUE(D245),""),IF(E245=0,"",CONCATENATE(" O",IF(E245&gt;1,VALUE(E245),""))),IF(F245=0,"",CONCATENATE("(OH)",IF(F245&gt;1,VALUE(F245),""))),IF(G245=0,"",CONCATENATE("(OH2)",IF(G245&gt;1,VALUE(G245),"")))),"]",IF(J245&gt;1,(CONCATENATE(VALUE(J245),"+")),"+")),CONCATENATE("[",S245,IF(P245&gt;1,VALUE(P245),""),IF((D245*3)&gt;((E245*2)+F245),"+","")," ]",VALUE(4)," ",T245,IF(H245&gt;0,VALUE(H245+1),""),"-"," ")))</f>
        <v>[Al6 O4(OH)6(OH2)16]4+</v>
      </c>
      <c r="P245" s="5" t="str">
        <f aca="false">IF(C245&lt;1,"",(IF((3*D245)-(2*E245)-F245&gt;0, (3*D245)-(2*E245)-F245, 0)))</f>
        <v/>
      </c>
      <c r="Q245" s="5" t="str">
        <f aca="false">IF(C245&lt;1,"",(27*D245)+(16*(E245+F245+G245))+(F245+(G245*2)))</f>
        <v/>
      </c>
      <c r="R245" s="5" t="str">
        <f aca="false">IF(C245&lt;1,"",27+(16*(H245+(4-H245)))+(4-H245))</f>
        <v/>
      </c>
      <c r="S245" s="5" t="str">
        <f aca="false">CONCATENATE("[",CONCATENATE("Al",IF(D245&gt;1,VALUE(D245),""),IF(E245=0,"",CONCATENATE(" O",IF(E245&gt;1,VALUE(E245),""))),IF(F245=0,"",CONCATENATE("(OH)",IF(F245&gt;1,VALUE(F245),""))),IF(G245=0,"",CONCATENATE("(OH2)",IF(G245&gt;1,VALUE(G245),"")))),"]")</f>
        <v>[Al6 O4(OH)6(OH2)16]</v>
      </c>
      <c r="T245" s="5" t="str">
        <f aca="false">CONCATENATE("[",CONCATENATE("Al",IF(H245=0,"",CONCATENATE("O",IF(H245&gt;1,VALUE(H245),""))),CONCATENATE(IF((4-H245)&gt;0,"(OH)",""),IF((4-H245)&gt;1,VALUE(4-H245),""))),"]")</f>
        <v>[Al(OH)4]</v>
      </c>
      <c r="U245" s="5" t="str">
        <f aca="false">IF(B245&gt;0,IF(M245="","",CONCATENATE("[",IF(M245="","",CONCATENATE("Al",IF(D245&gt;1,VALUE(D245),""),IF(E245=0,"",CONCATENATE(" O",IF(E245&gt;1,VALUE(E245),""))),IF(F245=0,"",CONCATENATE("(OH)",IF(F245&gt;1,VALUE(F245),""))),IF(G245=0,"",CONCATENATE("(OH2)",IF(G245&gt;1,VALUE(G245),""))))),"]",IF(M245="","",IF(J245&gt;1,(CONCATENATE(VALUE(J245),"+")),"+")))),"")</f>
        <v/>
      </c>
    </row>
    <row r="246" s="4" customFormat="true" ht="14.05" hidden="false" customHeight="false" outlineLevel="0" collapsed="false">
      <c r="A246" s="3" t="n">
        <v>6</v>
      </c>
      <c r="B246" s="3" t="n">
        <v>0</v>
      </c>
      <c r="C246" s="5" t="n">
        <v>0</v>
      </c>
      <c r="D246" s="5" t="n">
        <v>6</v>
      </c>
      <c r="E246" s="5" t="n">
        <v>6</v>
      </c>
      <c r="F246" s="5" t="n">
        <v>2</v>
      </c>
      <c r="G246" s="5" t="n">
        <v>18</v>
      </c>
      <c r="H246" s="5" t="n">
        <v>0</v>
      </c>
      <c r="I246" s="5" t="n">
        <v>616</v>
      </c>
      <c r="J246" s="5" t="n">
        <v>4</v>
      </c>
      <c r="K246" s="6" t="n">
        <v>154</v>
      </c>
      <c r="L246" s="7" t="n">
        <v>154</v>
      </c>
      <c r="M246" s="5" t="str">
        <f aca="false">IF(K246="no cation","",IF(L246="","non-candidate",""))</f>
        <v/>
      </c>
      <c r="N246" s="5" t="str">
        <f aca="false">IF(M246="","",IF(B246&gt;0,U246,CONCATENATE("[",IF(M246="","",CONCATENATE("Al",IF(C246+(D246*(1+(C246*3)))&gt;1,VALUE(C246+(D246*(1+(C246*3)))),""),CONCATENATE(IF((E246*(1+(C246*3)))+(C246*H246)&gt;0," O",""),IF((E246*(1+(C246*3)))+(C246*H246)&gt;1,VALUE((E246*(1+(C246*3)))+(C246*H246)),"")),IF(F246=0,"",CONCATENATE("(OH)",IF((F246*(1+(C246*3)))+(C246*(4-H246))&gt;1,VALUE((F246*(1+(C246*3)))+(C246*(4-H246))),""))),IF(G246=0,"",CONCATENATE("(OH2)",IF(G246&gt;1,VALUE(G246),""))))),"]",IF(M246="","",IF(J246&gt;1,(CONCATENATE(VALUE(J246),"+")),"+")))))</f>
        <v/>
      </c>
      <c r="O246" s="5" t="str">
        <f aca="false">IF(B246&gt;0,"",IF(C246=0,CONCATENATE("[",CONCATENATE("Al",IF(D246&gt;1,VALUE(D246),""),IF(E246=0,"",CONCATENATE(" O",IF(E246&gt;1,VALUE(E246),""))),IF(F246=0,"",CONCATENATE("(OH)",IF(F246&gt;1,VALUE(F246),""))),IF(G246=0,"",CONCATENATE("(OH2)",IF(G246&gt;1,VALUE(G246),"")))),"]",IF(J246&gt;1,(CONCATENATE(VALUE(J246),"+")),"+")),CONCATENATE("[",S246,IF(P246&gt;1,VALUE(P246),""),IF((D246*3)&gt;((E246*2)+F246),"+","")," ]",VALUE(4)," ",T246,IF(H246&gt;0,VALUE(H246+1),""),"-"," ")))</f>
        <v>[Al6 O6(OH)2(OH2)18]4+</v>
      </c>
      <c r="P246" s="5" t="str">
        <f aca="false">IF(C246&lt;1,"",(IF((3*D246)-(2*E246)-F246&gt;0, (3*D246)-(2*E246)-F246, 0)))</f>
        <v/>
      </c>
      <c r="Q246" s="5" t="str">
        <f aca="false">IF(C246&lt;1,"",(27*D246)+(16*(E246+F246+G246))+(F246+(G246*2)))</f>
        <v/>
      </c>
      <c r="R246" s="5" t="str">
        <f aca="false">IF(C246&lt;1,"",27+(16*(H246+(4-H246)))+(4-H246))</f>
        <v/>
      </c>
      <c r="S246" s="5" t="str">
        <f aca="false">CONCATENATE("[",CONCATENATE("Al",IF(D246&gt;1,VALUE(D246),""),IF(E246=0,"",CONCATENATE(" O",IF(E246&gt;1,VALUE(E246),""))),IF(F246=0,"",CONCATENATE("(OH)",IF(F246&gt;1,VALUE(F246),""))),IF(G246=0,"",CONCATENATE("(OH2)",IF(G246&gt;1,VALUE(G246),"")))),"]")</f>
        <v>[Al6 O6(OH)2(OH2)18]</v>
      </c>
      <c r="T246" s="5" t="str">
        <f aca="false">CONCATENATE("[",CONCATENATE("Al",IF(H246=0,"",CONCATENATE("O",IF(H246&gt;1,VALUE(H246),""))),CONCATENATE(IF((4-H246)&gt;0,"(OH)",""),IF((4-H246)&gt;1,VALUE(4-H246),""))),"]")</f>
        <v>[Al(OH)4]</v>
      </c>
      <c r="U246" s="5" t="str">
        <f aca="false">IF(B246&gt;0,IF(M246="","",CONCATENATE("[",IF(M246="","",CONCATENATE("Al",IF(D246&gt;1,VALUE(D246),""),IF(E246=0,"",CONCATENATE(" O",IF(E246&gt;1,VALUE(E246),""))),IF(F246=0,"",CONCATENATE("(OH)",IF(F246&gt;1,VALUE(F246),""))),IF(G246=0,"",CONCATENATE("(OH2)",IF(G246&gt;1,VALUE(G246),""))))),"]",IF(M246="","",IF(J246&gt;1,(CONCATENATE(VALUE(J246),"+")),"+")))),"")</f>
        <v/>
      </c>
    </row>
    <row r="247" s="4" customFormat="true" ht="14.05" hidden="false" customHeight="false" outlineLevel="0" collapsed="false">
      <c r="A247" s="5" t="n">
        <v>4</v>
      </c>
      <c r="B247" s="5" t="n">
        <v>0</v>
      </c>
      <c r="C247" s="5" t="n">
        <v>0</v>
      </c>
      <c r="D247" s="5" t="n">
        <v>2</v>
      </c>
      <c r="E247" s="5" t="n">
        <v>0</v>
      </c>
      <c r="F247" s="5" t="n">
        <v>5</v>
      </c>
      <c r="G247" s="5" t="n">
        <v>1</v>
      </c>
      <c r="H247" s="5" t="n">
        <v>0</v>
      </c>
      <c r="I247" s="5" t="n">
        <v>157</v>
      </c>
      <c r="J247" s="5" t="n">
        <v>1</v>
      </c>
      <c r="K247" s="6" t="n">
        <v>157</v>
      </c>
      <c r="L247" s="7" t="n">
        <v>157</v>
      </c>
      <c r="M247" s="5" t="str">
        <f aca="false">IF(K247="no cation","",IF(L247="","non-candidate",""))</f>
        <v/>
      </c>
      <c r="N247" s="5" t="str">
        <f aca="false">IF(M247="","",IF(B247&gt;0,U247,CONCATENATE("[",IF(M247="","",CONCATENATE("Al",IF(C247+(D247*(1+(C247*3)))&gt;1,VALUE(C247+(D247*(1+(C247*3)))),""),CONCATENATE(IF((E247*(1+(C247*3)))+(C247*H247)&gt;0," O",""),IF((E247*(1+(C247*3)))+(C247*H247)&gt;1,VALUE((E247*(1+(C247*3)))+(C247*H247)),"")),IF(F247=0,"",CONCATENATE("(OH)",IF((F247*(1+(C247*3)))+(C247*(4-H247))&gt;1,VALUE((F247*(1+(C247*3)))+(C247*(4-H247))),""))),IF(G247=0,"",CONCATENATE("(OH2)",IF(G247&gt;1,VALUE(G247),""))))),"]",IF(M247="","",IF(J247&gt;1,(CONCATENATE(VALUE(J247),"+")),"+")))))</f>
        <v/>
      </c>
      <c r="O247" s="5" t="str">
        <f aca="false">IF(B247&gt;0,"",IF(C247=0,CONCATENATE("[",CONCATENATE("Al",IF(D247&gt;1,VALUE(D247),""),IF(E247=0,"",CONCATENATE(" O",IF(E247&gt;1,VALUE(E247),""))),IF(F247=0,"",CONCATENATE("(OH)",IF(F247&gt;1,VALUE(F247),""))),IF(G247=0,"",CONCATENATE("(OH2)",IF(G247&gt;1,VALUE(G247),"")))),"]",IF(J247&gt;1,(CONCATENATE(VALUE(J247),"+")),"+")),CONCATENATE("[",S247,IF(P247&gt;1,VALUE(P247),""),IF((D247*3)&gt;((E247*2)+F247),"+","")," ]",VALUE(4)," ",T247,IF(H247&gt;0,VALUE(H247+1),""),"-"," ")))</f>
        <v>[Al2(OH)5(OH2)]+</v>
      </c>
      <c r="P247" s="5" t="str">
        <f aca="false">IF(C247&lt;1,"",(IF((3*D247)-(2*E247)-F247&gt;0, (3*D247)-(2*E247)-F247, 0)))</f>
        <v/>
      </c>
      <c r="Q247" s="5" t="str">
        <f aca="false">IF(C247&lt;1,"",(27*D247)+(16*(E247+F247+G247))+(F247+(G247*2)))</f>
        <v/>
      </c>
      <c r="R247" s="5" t="str">
        <f aca="false">IF(C247&lt;1,"",27+(16*(H247+(4-H247)))+(4-H247))</f>
        <v/>
      </c>
      <c r="S247" s="5" t="str">
        <f aca="false">CONCATENATE("[",CONCATENATE("Al",IF(D247&gt;1,VALUE(D247),""),IF(E247=0,"",CONCATENATE(" O",IF(E247&gt;1,VALUE(E247),""))),IF(F247=0,"",CONCATENATE("(OH)",IF(F247&gt;1,VALUE(F247),""))),IF(G247=0,"",CONCATENATE("(OH2)",IF(G247&gt;1,VALUE(G247),"")))),"]")</f>
        <v>[Al2(OH)5(OH2)]</v>
      </c>
      <c r="T247" s="5" t="str">
        <f aca="false">CONCATENATE("[",CONCATENATE("Al",IF(H247=0,"",CONCATENATE("O",IF(H247&gt;1,VALUE(H247),""))),CONCATENATE(IF((4-H247)&gt;0,"(OH)",""),IF((4-H247)&gt;1,VALUE(4-H247),""))),"]")</f>
        <v>[Al(OH)4]</v>
      </c>
      <c r="U247" s="5" t="str">
        <f aca="false">IF(B247&gt;0,IF(M247="","",CONCATENATE("[",IF(M247="","",CONCATENATE("Al",IF(D247&gt;1,VALUE(D247),""),IF(E247=0,"",CONCATENATE(" O",IF(E247&gt;1,VALUE(E247),""))),IF(F247=0,"",CONCATENATE("(OH)",IF(F247&gt;1,VALUE(F247),""))),IF(G247=0,"",CONCATENATE("(OH2)",IF(G247&gt;1,VALUE(G247),""))))),"]",IF(M247="","",IF(J247&gt;1,(CONCATENATE(VALUE(J247),"+")),"+")))),"")</f>
        <v/>
      </c>
    </row>
    <row r="248" s="4" customFormat="true" ht="14.05" hidden="false" customHeight="false" outlineLevel="0" collapsed="false">
      <c r="A248" s="5" t="n">
        <v>4</v>
      </c>
      <c r="B248" s="5" t="n">
        <v>0</v>
      </c>
      <c r="C248" s="5" t="n">
        <v>0</v>
      </c>
      <c r="D248" s="5" t="n">
        <v>2</v>
      </c>
      <c r="E248" s="5" t="n">
        <v>2</v>
      </c>
      <c r="F248" s="5" t="n">
        <v>1</v>
      </c>
      <c r="G248" s="5" t="n">
        <v>3</v>
      </c>
      <c r="H248" s="5" t="n">
        <v>0</v>
      </c>
      <c r="I248" s="5" t="n">
        <v>157</v>
      </c>
      <c r="J248" s="5" t="n">
        <v>1</v>
      </c>
      <c r="K248" s="6" t="n">
        <v>157</v>
      </c>
      <c r="L248" s="7" t="n">
        <v>157</v>
      </c>
      <c r="M248" s="5" t="str">
        <f aca="false">IF(K248="no cation","",IF(L248="","non-candidate",""))</f>
        <v/>
      </c>
      <c r="N248" s="5" t="str">
        <f aca="false">IF(M248="","",IF(B248&gt;0,U248,CONCATENATE("[",IF(M248="","",CONCATENATE("Al",IF(C248+(D248*(1+(C248*3)))&gt;1,VALUE(C248+(D248*(1+(C248*3)))),""),CONCATENATE(IF((E248*(1+(C248*3)))+(C248*H248)&gt;0," O",""),IF((E248*(1+(C248*3)))+(C248*H248)&gt;1,VALUE((E248*(1+(C248*3)))+(C248*H248)),"")),IF(F248=0,"",CONCATENATE("(OH)",IF((F248*(1+(C248*3)))+(C248*(4-H248))&gt;1,VALUE((F248*(1+(C248*3)))+(C248*(4-H248))),""))),IF(G248=0,"",CONCATENATE("(OH2)",IF(G248&gt;1,VALUE(G248),""))))),"]",IF(M248="","",IF(J248&gt;1,(CONCATENATE(VALUE(J248),"+")),"+")))))</f>
        <v/>
      </c>
      <c r="O248" s="5" t="str">
        <f aca="false">IF(B248&gt;0,"",IF(C248=0,CONCATENATE("[",CONCATENATE("Al",IF(D248&gt;1,VALUE(D248),""),IF(E248=0,"",CONCATENATE(" O",IF(E248&gt;1,VALUE(E248),""))),IF(F248=0,"",CONCATENATE("(OH)",IF(F248&gt;1,VALUE(F248),""))),IF(G248=0,"",CONCATENATE("(OH2)",IF(G248&gt;1,VALUE(G248),"")))),"]",IF(J248&gt;1,(CONCATENATE(VALUE(J248),"+")),"+")),CONCATENATE("[",S248,IF(P248&gt;1,VALUE(P248),""),IF((D248*3)&gt;((E248*2)+F248),"+","")," ]",VALUE(4)," ",T248,IF(H248&gt;0,VALUE(H248+1),""),"-"," ")))</f>
        <v>[Al2 O2(OH)(OH2)3]+</v>
      </c>
      <c r="P248" s="5" t="str">
        <f aca="false">IF(C248&lt;1,"",(IF((3*D248)-(2*E248)-F248&gt;0, (3*D248)-(2*E248)-F248, 0)))</f>
        <v/>
      </c>
      <c r="Q248" s="5" t="str">
        <f aca="false">IF(C248&lt;1,"",(27*D248)+(16*(E248+F248+G248))+(F248+(G248*2)))</f>
        <v/>
      </c>
      <c r="R248" s="5" t="str">
        <f aca="false">IF(C248&lt;1,"",27+(16*(H248+(4-H248)))+(4-H248))</f>
        <v/>
      </c>
      <c r="S248" s="5" t="str">
        <f aca="false">CONCATENATE("[",CONCATENATE("Al",IF(D248&gt;1,VALUE(D248),""),IF(E248=0,"",CONCATENATE(" O",IF(E248&gt;1,VALUE(E248),""))),IF(F248=0,"",CONCATENATE("(OH)",IF(F248&gt;1,VALUE(F248),""))),IF(G248=0,"",CONCATENATE("(OH2)",IF(G248&gt;1,VALUE(G248),"")))),"]")</f>
        <v>[Al2 O2(OH)(OH2)3]</v>
      </c>
      <c r="T248" s="5" t="str">
        <f aca="false">CONCATENATE("[",CONCATENATE("Al",IF(H248=0,"",CONCATENATE("O",IF(H248&gt;1,VALUE(H248),""))),CONCATENATE(IF((4-H248)&gt;0,"(OH)",""),IF((4-H248)&gt;1,VALUE(4-H248),""))),"]")</f>
        <v>[Al(OH)4]</v>
      </c>
      <c r="U248" s="5" t="str">
        <f aca="false">IF(B248&gt;0,IF(M248="","",CONCATENATE("[",IF(M248="","",CONCATENATE("Al",IF(D248&gt;1,VALUE(D248),""),IF(E248=0,"",CONCATENATE(" O",IF(E248&gt;1,VALUE(E248),""))),IF(F248=0,"",CONCATENATE("(OH)",IF(F248&gt;1,VALUE(F248),""))),IF(G248=0,"",CONCATENATE("(OH2)",IF(G248&gt;1,VALUE(G248),""))))),"]",IF(M248="","",IF(J248&gt;1,(CONCATENATE(VALUE(J248),"+")),"+")))),"")</f>
        <v/>
      </c>
    </row>
    <row r="249" s="4" customFormat="true" ht="14.05" hidden="false" customHeight="false" outlineLevel="0" collapsed="false">
      <c r="A249" s="3" t="n">
        <v>6</v>
      </c>
      <c r="B249" s="3" t="n">
        <v>0</v>
      </c>
      <c r="C249" s="5" t="n">
        <v>0</v>
      </c>
      <c r="D249" s="3" t="n">
        <v>3</v>
      </c>
      <c r="E249" s="3" t="n">
        <v>0</v>
      </c>
      <c r="F249" s="3" t="n">
        <v>7</v>
      </c>
      <c r="G249" s="3" t="n">
        <v>7</v>
      </c>
      <c r="H249" s="5" t="n">
        <v>0</v>
      </c>
      <c r="I249" s="5" t="n">
        <v>326</v>
      </c>
      <c r="J249" s="5" t="n">
        <v>2</v>
      </c>
      <c r="K249" s="6" t="n">
        <v>163</v>
      </c>
      <c r="L249" s="7" t="n">
        <v>163</v>
      </c>
      <c r="M249" s="5" t="str">
        <f aca="false">IF(K249="no cation","",IF(L249="","non-candidate",""))</f>
        <v/>
      </c>
      <c r="N249" s="5" t="str">
        <f aca="false">IF(M249="","",IF(B249&gt;0,U249,CONCATENATE("[",IF(M249="","",CONCATENATE("Al",IF(C249+(D249*(1+(C249*3)))&gt;1,VALUE(C249+(D249*(1+(C249*3)))),""),CONCATENATE(IF((E249*(1+(C249*3)))+(C249*H249)&gt;0," O",""),IF((E249*(1+(C249*3)))+(C249*H249)&gt;1,VALUE((E249*(1+(C249*3)))+(C249*H249)),"")),IF(F249=0,"",CONCATENATE("(OH)",IF((F249*(1+(C249*3)))+(C249*(4-H249))&gt;1,VALUE((F249*(1+(C249*3)))+(C249*(4-H249))),""))),IF(G249=0,"",CONCATENATE("(OH2)",IF(G249&gt;1,VALUE(G249),""))))),"]",IF(M249="","",IF(J249&gt;1,(CONCATENATE(VALUE(J249),"+")),"+")))))</f>
        <v/>
      </c>
      <c r="O249" s="5" t="str">
        <f aca="false">IF(B249&gt;0,"",IF(C249=0,CONCATENATE("[",CONCATENATE("Al",IF(D249&gt;1,VALUE(D249),""),IF(E249=0,"",CONCATENATE(" O",IF(E249&gt;1,VALUE(E249),""))),IF(F249=0,"",CONCATENATE("(OH)",IF(F249&gt;1,VALUE(F249),""))),IF(G249=0,"",CONCATENATE("(OH2)",IF(G249&gt;1,VALUE(G249),"")))),"]",IF(J249&gt;1,(CONCATENATE(VALUE(J249),"+")),"+")),CONCATENATE("[",S249,IF(P249&gt;1,VALUE(P249),""),IF((D249*3)&gt;((E249*2)+F249),"+","")," ]",VALUE(4)," ",T249,IF(H249&gt;0,VALUE(H249+1),""),"-"," ")))</f>
        <v>[Al3(OH)7(OH2)7]2+</v>
      </c>
      <c r="P249" s="5" t="str">
        <f aca="false">IF(C249&lt;1,"",(IF((3*D249)-(2*E249)-F249&gt;0, (3*D249)-(2*E249)-F249, 0)))</f>
        <v/>
      </c>
      <c r="Q249" s="5" t="str">
        <f aca="false">IF(C249&lt;1,"",(27*D249)+(16*(E249+F249+G249))+(F249+(G249*2)))</f>
        <v/>
      </c>
      <c r="R249" s="5" t="str">
        <f aca="false">IF(C249&lt;1,"",27+(16*(H249+(4-H249)))+(4-H249))</f>
        <v/>
      </c>
      <c r="S249" s="5" t="str">
        <f aca="false">CONCATENATE("[",CONCATENATE("Al",IF(D249&gt;1,VALUE(D249),""),IF(E249=0,"",CONCATENATE(" O",IF(E249&gt;1,VALUE(E249),""))),IF(F249=0,"",CONCATENATE("(OH)",IF(F249&gt;1,VALUE(F249),""))),IF(G249=0,"",CONCATENATE("(OH2)",IF(G249&gt;1,VALUE(G249),"")))),"]")</f>
        <v>[Al3(OH)7(OH2)7]</v>
      </c>
      <c r="T249" s="5" t="str">
        <f aca="false">CONCATENATE("[",CONCATENATE("Al",IF(H249=0,"",CONCATENATE("O",IF(H249&gt;1,VALUE(H249),""))),CONCATENATE(IF((4-H249)&gt;0,"(OH)",""),IF((4-H249)&gt;1,VALUE(4-H249),""))),"]")</f>
        <v>[Al(OH)4]</v>
      </c>
      <c r="U249" s="5" t="str">
        <f aca="false">IF(B249&gt;0,IF(M249="","",CONCATENATE("[",IF(M249="","",CONCATENATE("Al",IF(D249&gt;1,VALUE(D249),""),IF(E249=0,"",CONCATENATE(" O",IF(E249&gt;1,VALUE(E249),""))),IF(F249=0,"",CONCATENATE("(OH)",IF(F249&gt;1,VALUE(F249),""))),IF(G249=0,"",CONCATENATE("(OH2)",IF(G249&gt;1,VALUE(G249),""))))),"]",IF(M249="","",IF(J249&gt;1,(CONCATENATE(VALUE(J249),"+")),"+")))),"")</f>
        <v/>
      </c>
    </row>
    <row r="250" s="4" customFormat="true" ht="14.05" hidden="false" customHeight="false" outlineLevel="0" collapsed="false">
      <c r="A250" s="5" t="n">
        <v>6</v>
      </c>
      <c r="B250" s="5" t="n">
        <v>0</v>
      </c>
      <c r="C250" s="5" t="n">
        <v>0</v>
      </c>
      <c r="D250" s="5" t="n">
        <v>3</v>
      </c>
      <c r="E250" s="5" t="n">
        <v>2</v>
      </c>
      <c r="F250" s="5" t="n">
        <v>3</v>
      </c>
      <c r="G250" s="5" t="n">
        <v>9</v>
      </c>
      <c r="H250" s="5" t="n">
        <v>0</v>
      </c>
      <c r="I250" s="5" t="n">
        <v>326</v>
      </c>
      <c r="J250" s="5" t="n">
        <v>2</v>
      </c>
      <c r="K250" s="6" t="n">
        <v>163</v>
      </c>
      <c r="L250" s="7" t="n">
        <v>163</v>
      </c>
      <c r="M250" s="5" t="str">
        <f aca="false">IF(K250="no cation","",IF(L250="","non-candidate",""))</f>
        <v/>
      </c>
      <c r="N250" s="5" t="str">
        <f aca="false">IF(M250="","",IF(B250&gt;0,U250,CONCATENATE("[",IF(M250="","",CONCATENATE("Al",IF(C250+(D250*(1+(C250*3)))&gt;1,VALUE(C250+(D250*(1+(C250*3)))),""),CONCATENATE(IF((E250*(1+(C250*3)))+(C250*H250)&gt;0," O",""),IF((E250*(1+(C250*3)))+(C250*H250)&gt;1,VALUE((E250*(1+(C250*3)))+(C250*H250)),"")),IF(F250=0,"",CONCATENATE("(OH)",IF((F250*(1+(C250*3)))+(C250*(4-H250))&gt;1,VALUE((F250*(1+(C250*3)))+(C250*(4-H250))),""))),IF(G250=0,"",CONCATENATE("(OH2)",IF(G250&gt;1,VALUE(G250),""))))),"]",IF(M250="","",IF(J250&gt;1,(CONCATENATE(VALUE(J250),"+")),"+")))))</f>
        <v/>
      </c>
      <c r="O250" s="5" t="str">
        <f aca="false">IF(B250&gt;0,"",IF(C250=0,CONCATENATE("[",CONCATENATE("Al",IF(D250&gt;1,VALUE(D250),""),IF(E250=0,"",CONCATENATE(" O",IF(E250&gt;1,VALUE(E250),""))),IF(F250=0,"",CONCATENATE("(OH)",IF(F250&gt;1,VALUE(F250),""))),IF(G250=0,"",CONCATENATE("(OH2)",IF(G250&gt;1,VALUE(G250),"")))),"]",IF(J250&gt;1,(CONCATENATE(VALUE(J250),"+")),"+")),CONCATENATE("[",S250,IF(P250&gt;1,VALUE(P250),""),IF((D250*3)&gt;((E250*2)+F250),"+","")," ]",VALUE(4)," ",T250,IF(H250&gt;0,VALUE(H250+1),""),"-"," ")))</f>
        <v>[Al3 O2(OH)3(OH2)9]2+</v>
      </c>
      <c r="P250" s="5" t="str">
        <f aca="false">IF(C250&lt;1,"",(IF((3*D250)-(2*E250)-F250&gt;0, (3*D250)-(2*E250)-F250, 0)))</f>
        <v/>
      </c>
      <c r="Q250" s="5" t="str">
        <f aca="false">IF(C250&lt;1,"",(27*D250)+(16*(E250+F250+G250))+(F250+(G250*2)))</f>
        <v/>
      </c>
      <c r="R250" s="5" t="str">
        <f aca="false">IF(C250&lt;1,"",27+(16*(H250+(4-H250)))+(4-H250))</f>
        <v/>
      </c>
      <c r="S250" s="5" t="str">
        <f aca="false">CONCATENATE("[",CONCATENATE("Al",IF(D250&gt;1,VALUE(D250),""),IF(E250=0,"",CONCATENATE(" O",IF(E250&gt;1,VALUE(E250),""))),IF(F250=0,"",CONCATENATE("(OH)",IF(F250&gt;1,VALUE(F250),""))),IF(G250=0,"",CONCATENATE("(OH2)",IF(G250&gt;1,VALUE(G250),"")))),"]")</f>
        <v>[Al3 O2(OH)3(OH2)9]</v>
      </c>
      <c r="T250" s="5" t="str">
        <f aca="false">CONCATENATE("[",CONCATENATE("Al",IF(H250=0,"",CONCATENATE("O",IF(H250&gt;1,VALUE(H250),""))),CONCATENATE(IF((4-H250)&gt;0,"(OH)",""),IF((4-H250)&gt;1,VALUE(4-H250),""))),"]")</f>
        <v>[Al(OH)4]</v>
      </c>
      <c r="U250" s="5" t="str">
        <f aca="false">IF(B250&gt;0,IF(M250="","",CONCATENATE("[",IF(M250="","",CONCATENATE("Al",IF(D250&gt;1,VALUE(D250),""),IF(E250=0,"",CONCATENATE(" O",IF(E250&gt;1,VALUE(E250),""))),IF(F250=0,"",CONCATENATE("(OH)",IF(F250&gt;1,VALUE(F250),""))),IF(G250=0,"",CONCATENATE("(OH2)",IF(G250&gt;1,VALUE(G250),""))))),"]",IF(M250="","",IF(J250&gt;1,(CONCATENATE(VALUE(J250),"+")),"+")))),"")</f>
        <v/>
      </c>
    </row>
    <row r="251" s="4" customFormat="true" ht="14.05" hidden="false" customHeight="false" outlineLevel="0" collapsed="false">
      <c r="A251" s="5" t="n">
        <v>4</v>
      </c>
      <c r="B251" s="5" t="n">
        <v>0</v>
      </c>
      <c r="C251" s="5" t="n">
        <v>0</v>
      </c>
      <c r="D251" s="5" t="n">
        <v>5</v>
      </c>
      <c r="E251" s="5" t="n">
        <v>2</v>
      </c>
      <c r="F251" s="5" t="n">
        <v>9</v>
      </c>
      <c r="G251" s="5" t="n">
        <v>1</v>
      </c>
      <c r="H251" s="5" t="n">
        <v>0</v>
      </c>
      <c r="I251" s="5" t="n">
        <v>338</v>
      </c>
      <c r="J251" s="5" t="n">
        <v>2</v>
      </c>
      <c r="K251" s="6" t="n">
        <v>169</v>
      </c>
      <c r="L251" s="7" t="n">
        <v>169</v>
      </c>
      <c r="M251" s="5" t="str">
        <f aca="false">IF(K251="no cation","",IF(L251="","non-candidate",""))</f>
        <v/>
      </c>
      <c r="N251" s="5" t="str">
        <f aca="false">IF(M251="","",IF(B251&gt;0,U251,CONCATENATE("[",IF(M251="","",CONCATENATE("Al",IF(C251+(D251*(1+(C251*3)))&gt;1,VALUE(C251+(D251*(1+(C251*3)))),""),CONCATENATE(IF((E251*(1+(C251*3)))+(C251*H251)&gt;0," O",""),IF((E251*(1+(C251*3)))+(C251*H251)&gt;1,VALUE((E251*(1+(C251*3)))+(C251*H251)),"")),IF(F251=0,"",CONCATENATE("(OH)",IF((F251*(1+(C251*3)))+(C251*(4-H251))&gt;1,VALUE((F251*(1+(C251*3)))+(C251*(4-H251))),""))),IF(G251=0,"",CONCATENATE("(OH2)",IF(G251&gt;1,VALUE(G251),""))))),"]",IF(M251="","",IF(J251&gt;1,(CONCATENATE(VALUE(J251),"+")),"+")))))</f>
        <v/>
      </c>
      <c r="O251" s="5" t="str">
        <f aca="false">IF(B251&gt;0,"",IF(C251=0,CONCATENATE("[",CONCATENATE("Al",IF(D251&gt;1,VALUE(D251),""),IF(E251=0,"",CONCATENATE(" O",IF(E251&gt;1,VALUE(E251),""))),IF(F251=0,"",CONCATENATE("(OH)",IF(F251&gt;1,VALUE(F251),""))),IF(G251=0,"",CONCATENATE("(OH2)",IF(G251&gt;1,VALUE(G251),"")))),"]",IF(J251&gt;1,(CONCATENATE(VALUE(J251),"+")),"+")),CONCATENATE("[",S251,IF(P251&gt;1,VALUE(P251),""),IF((D251*3)&gt;((E251*2)+F251),"+","")," ]",VALUE(4)," ",T251,IF(H251&gt;0,VALUE(H251+1),""),"-"," ")))</f>
        <v>[Al5 O2(OH)9(OH2)]2+</v>
      </c>
      <c r="P251" s="5" t="str">
        <f aca="false">IF(C251&lt;1,"",(IF((3*D251)-(2*E251)-F251&gt;0, (3*D251)-(2*E251)-F251, 0)))</f>
        <v/>
      </c>
      <c r="Q251" s="5" t="str">
        <f aca="false">IF(C251&lt;1,"",(27*D251)+(16*(E251+F251+G251))+(F251+(G251*2)))</f>
        <v/>
      </c>
      <c r="R251" s="5" t="str">
        <f aca="false">IF(C251&lt;1,"",27+(16*(H251+(4-H251)))+(4-H251))</f>
        <v/>
      </c>
      <c r="S251" s="5" t="str">
        <f aca="false">CONCATENATE("[",CONCATENATE("Al",IF(D251&gt;1,VALUE(D251),""),IF(E251=0,"",CONCATENATE(" O",IF(E251&gt;1,VALUE(E251),""))),IF(F251=0,"",CONCATENATE("(OH)",IF(F251&gt;1,VALUE(F251),""))),IF(G251=0,"",CONCATENATE("(OH2)",IF(G251&gt;1,VALUE(G251),"")))),"]")</f>
        <v>[Al5 O2(OH)9(OH2)]</v>
      </c>
      <c r="T251" s="5" t="str">
        <f aca="false">CONCATENATE("[",CONCATENATE("Al",IF(H251=0,"",CONCATENATE("O",IF(H251&gt;1,VALUE(H251),""))),CONCATENATE(IF((4-H251)&gt;0,"(OH)",""),IF((4-H251)&gt;1,VALUE(4-H251),""))),"]")</f>
        <v>[Al(OH)4]</v>
      </c>
      <c r="U251" s="5" t="str">
        <f aca="false">IF(B251&gt;0,IF(M251="","",CONCATENATE("[",IF(M251="","",CONCATENATE("Al",IF(D251&gt;1,VALUE(D251),""),IF(E251=0,"",CONCATENATE(" O",IF(E251&gt;1,VALUE(E251),""))),IF(F251=0,"",CONCATENATE("(OH)",IF(F251&gt;1,VALUE(F251),""))),IF(G251=0,"",CONCATENATE("(OH2)",IF(G251&gt;1,VALUE(G251),""))))),"]",IF(M251="","",IF(J251&gt;1,(CONCATENATE(VALUE(J251),"+")),"+")))),"")</f>
        <v/>
      </c>
    </row>
    <row r="252" s="4" customFormat="true" ht="14.05" hidden="false" customHeight="false" outlineLevel="0" collapsed="false">
      <c r="A252" s="5" t="n">
        <v>4</v>
      </c>
      <c r="B252" s="5" t="n">
        <v>0</v>
      </c>
      <c r="C252" s="5" t="n">
        <v>0</v>
      </c>
      <c r="D252" s="5" t="n">
        <v>5</v>
      </c>
      <c r="E252" s="5" t="n">
        <v>4</v>
      </c>
      <c r="F252" s="5" t="n">
        <v>5</v>
      </c>
      <c r="G252" s="5" t="n">
        <v>3</v>
      </c>
      <c r="H252" s="5" t="n">
        <v>0</v>
      </c>
      <c r="I252" s="5" t="n">
        <v>338</v>
      </c>
      <c r="J252" s="5" t="n">
        <v>2</v>
      </c>
      <c r="K252" s="6" t="n">
        <v>169</v>
      </c>
      <c r="L252" s="7" t="n">
        <v>169</v>
      </c>
      <c r="M252" s="5" t="str">
        <f aca="false">IF(K252="no cation","",IF(L252="","non-candidate",""))</f>
        <v/>
      </c>
      <c r="N252" s="5" t="str">
        <f aca="false">IF(M252="","",IF(B252&gt;0,U252,CONCATENATE("[",IF(M252="","",CONCATENATE("Al",IF(C252+(D252*(1+(C252*3)))&gt;1,VALUE(C252+(D252*(1+(C252*3)))),""),CONCATENATE(IF((E252*(1+(C252*3)))+(C252*H252)&gt;0," O",""),IF((E252*(1+(C252*3)))+(C252*H252)&gt;1,VALUE((E252*(1+(C252*3)))+(C252*H252)),"")),IF(F252=0,"",CONCATENATE("(OH)",IF((F252*(1+(C252*3)))+(C252*(4-H252))&gt;1,VALUE((F252*(1+(C252*3)))+(C252*(4-H252))),""))),IF(G252=0,"",CONCATENATE("(OH2)",IF(G252&gt;1,VALUE(G252),""))))),"]",IF(M252="","",IF(J252&gt;1,(CONCATENATE(VALUE(J252),"+")),"+")))))</f>
        <v/>
      </c>
      <c r="O252" s="5" t="str">
        <f aca="false">IF(B252&gt;0,"",IF(C252=0,CONCATENATE("[",CONCATENATE("Al",IF(D252&gt;1,VALUE(D252),""),IF(E252=0,"",CONCATENATE(" O",IF(E252&gt;1,VALUE(E252),""))),IF(F252=0,"",CONCATENATE("(OH)",IF(F252&gt;1,VALUE(F252),""))),IF(G252=0,"",CONCATENATE("(OH2)",IF(G252&gt;1,VALUE(G252),"")))),"]",IF(J252&gt;1,(CONCATENATE(VALUE(J252),"+")),"+")),CONCATENATE("[",S252,IF(P252&gt;1,VALUE(P252),""),IF((D252*3)&gt;((E252*2)+F252),"+","")," ]",VALUE(4)," ",T252,IF(H252&gt;0,VALUE(H252+1),""),"-"," ")))</f>
        <v>[Al5 O4(OH)5(OH2)3]2+</v>
      </c>
      <c r="P252" s="5" t="str">
        <f aca="false">IF(C252&lt;1,"",(IF((3*D252)-(2*E252)-F252&gt;0, (3*D252)-(2*E252)-F252, 0)))</f>
        <v/>
      </c>
      <c r="Q252" s="5" t="str">
        <f aca="false">IF(C252&lt;1,"",(27*D252)+(16*(E252+F252+G252))+(F252+(G252*2)))</f>
        <v/>
      </c>
      <c r="R252" s="5" t="str">
        <f aca="false">IF(C252&lt;1,"",27+(16*(H252+(4-H252)))+(4-H252))</f>
        <v/>
      </c>
      <c r="S252" s="5" t="str">
        <f aca="false">CONCATENATE("[",CONCATENATE("Al",IF(D252&gt;1,VALUE(D252),""),IF(E252=0,"",CONCATENATE(" O",IF(E252&gt;1,VALUE(E252),""))),IF(F252=0,"",CONCATENATE("(OH)",IF(F252&gt;1,VALUE(F252),""))),IF(G252=0,"",CONCATENATE("(OH2)",IF(G252&gt;1,VALUE(G252),"")))),"]")</f>
        <v>[Al5 O4(OH)5(OH2)3]</v>
      </c>
      <c r="T252" s="5" t="str">
        <f aca="false">CONCATENATE("[",CONCATENATE("Al",IF(H252=0,"",CONCATENATE("O",IF(H252&gt;1,VALUE(H252),""))),CONCATENATE(IF((4-H252)&gt;0,"(OH)",""),IF((4-H252)&gt;1,VALUE(4-H252),""))),"]")</f>
        <v>[Al(OH)4]</v>
      </c>
      <c r="U252" s="5" t="str">
        <f aca="false">IF(B252&gt;0,IF(M252="","",CONCATENATE("[",IF(M252="","",CONCATENATE("Al",IF(D252&gt;1,VALUE(D252),""),IF(E252=0,"",CONCATENATE(" O",IF(E252&gt;1,VALUE(E252),""))),IF(F252=0,"",CONCATENATE("(OH)",IF(F252&gt;1,VALUE(F252),""))),IF(G252=0,"",CONCATENATE("(OH2)",IF(G252&gt;1,VALUE(G252),""))))),"]",IF(M252="","",IF(J252&gt;1,(CONCATENATE(VALUE(J252),"+")),"+")))),"")</f>
        <v/>
      </c>
    </row>
    <row r="253" s="4" customFormat="true" ht="14.05" hidden="false" customHeight="false" outlineLevel="0" collapsed="false">
      <c r="A253" s="5" t="n">
        <v>4</v>
      </c>
      <c r="B253" s="5" t="n">
        <v>0</v>
      </c>
      <c r="C253" s="5" t="n">
        <v>0</v>
      </c>
      <c r="D253" s="5" t="n">
        <v>5</v>
      </c>
      <c r="E253" s="5" t="n">
        <v>6</v>
      </c>
      <c r="F253" s="5" t="n">
        <v>1</v>
      </c>
      <c r="G253" s="5" t="n">
        <v>5</v>
      </c>
      <c r="H253" s="5" t="n">
        <v>0</v>
      </c>
      <c r="I253" s="5" t="n">
        <v>338</v>
      </c>
      <c r="J253" s="5" t="n">
        <v>2</v>
      </c>
      <c r="K253" s="6" t="n">
        <v>169</v>
      </c>
      <c r="L253" s="7" t="n">
        <v>169</v>
      </c>
      <c r="M253" s="5" t="str">
        <f aca="false">IF(K253="no cation","",IF(L253="","non-candidate",""))</f>
        <v/>
      </c>
      <c r="N253" s="5" t="str">
        <f aca="false">IF(M253="","",IF(B253&gt;0,U253,CONCATENATE("[",IF(M253="","",CONCATENATE("Al",IF(C253+(D253*(1+(C253*3)))&gt;1,VALUE(C253+(D253*(1+(C253*3)))),""),CONCATENATE(IF((E253*(1+(C253*3)))+(C253*H253)&gt;0," O",""),IF((E253*(1+(C253*3)))+(C253*H253)&gt;1,VALUE((E253*(1+(C253*3)))+(C253*H253)),"")),IF(F253=0,"",CONCATENATE("(OH)",IF((F253*(1+(C253*3)))+(C253*(4-H253))&gt;1,VALUE((F253*(1+(C253*3)))+(C253*(4-H253))),""))),IF(G253=0,"",CONCATENATE("(OH2)",IF(G253&gt;1,VALUE(G253),""))))),"]",IF(M253="","",IF(J253&gt;1,(CONCATENATE(VALUE(J253),"+")),"+")))))</f>
        <v/>
      </c>
      <c r="O253" s="5" t="str">
        <f aca="false">IF(B253&gt;0,"",IF(C253=0,CONCATENATE("[",CONCATENATE("Al",IF(D253&gt;1,VALUE(D253),""),IF(E253=0,"",CONCATENATE(" O",IF(E253&gt;1,VALUE(E253),""))),IF(F253=0,"",CONCATENATE("(OH)",IF(F253&gt;1,VALUE(F253),""))),IF(G253=0,"",CONCATENATE("(OH2)",IF(G253&gt;1,VALUE(G253),"")))),"]",IF(J253&gt;1,(CONCATENATE(VALUE(J253),"+")),"+")),CONCATENATE("[",S253,IF(P253&gt;1,VALUE(P253),""),IF((D253*3)&gt;((E253*2)+F253),"+","")," ]",VALUE(4)," ",T253,IF(H253&gt;0,VALUE(H253+1),""),"-"," ")))</f>
        <v>[Al5 O6(OH)(OH2)5]2+</v>
      </c>
      <c r="P253" s="5" t="str">
        <f aca="false">IF(C253&lt;1,"",(IF((3*D253)-(2*E253)-F253&gt;0, (3*D253)-(2*E253)-F253, 0)))</f>
        <v/>
      </c>
      <c r="Q253" s="5" t="str">
        <f aca="false">IF(C253&lt;1,"",(27*D253)+(16*(E253+F253+G253))+(F253+(G253*2)))</f>
        <v/>
      </c>
      <c r="R253" s="5" t="str">
        <f aca="false">IF(C253&lt;1,"",27+(16*(H253+(4-H253)))+(4-H253))</f>
        <v/>
      </c>
      <c r="S253" s="5" t="str">
        <f aca="false">CONCATENATE("[",CONCATENATE("Al",IF(D253&gt;1,VALUE(D253),""),IF(E253=0,"",CONCATENATE(" O",IF(E253&gt;1,VALUE(E253),""))),IF(F253=0,"",CONCATENATE("(OH)",IF(F253&gt;1,VALUE(F253),""))),IF(G253=0,"",CONCATENATE("(OH2)",IF(G253&gt;1,VALUE(G253),"")))),"]")</f>
        <v>[Al5 O6(OH)(OH2)5]</v>
      </c>
      <c r="T253" s="5" t="str">
        <f aca="false">CONCATENATE("[",CONCATENATE("Al",IF(H253=0,"",CONCATENATE("O",IF(H253&gt;1,VALUE(H253),""))),CONCATENATE(IF((4-H253)&gt;0,"(OH)",""),IF((4-H253)&gt;1,VALUE(4-H253),""))),"]")</f>
        <v>[Al(OH)4]</v>
      </c>
      <c r="U253" s="5" t="str">
        <f aca="false">IF(B253&gt;0,IF(M253="","",CONCATENATE("[",IF(M253="","",CONCATENATE("Al",IF(D253&gt;1,VALUE(D253),""),IF(E253=0,"",CONCATENATE(" O",IF(E253&gt;1,VALUE(E253),""))),IF(F253=0,"",CONCATENATE("(OH)",IF(F253&gt;1,VALUE(F253),""))),IF(G253=0,"",CONCATENATE("(OH2)",IF(G253&gt;1,VALUE(G253),""))))),"]",IF(M253="","",IF(J253&gt;1,(CONCATENATE(VALUE(J253),"+")),"+")))),"")</f>
        <v/>
      </c>
    </row>
    <row r="254" s="4" customFormat="true" ht="14.05" hidden="false" customHeight="false" outlineLevel="0" collapsed="false">
      <c r="A254" s="5" t="n">
        <v>6</v>
      </c>
      <c r="B254" s="5" t="n">
        <v>0</v>
      </c>
      <c r="C254" s="5" t="n">
        <v>0</v>
      </c>
      <c r="D254" s="5" t="n">
        <v>5</v>
      </c>
      <c r="E254" s="5" t="n">
        <v>0</v>
      </c>
      <c r="F254" s="5" t="n">
        <v>12</v>
      </c>
      <c r="G254" s="5" t="n">
        <v>10</v>
      </c>
      <c r="H254" s="5" t="n">
        <v>0</v>
      </c>
      <c r="I254" s="5" t="n">
        <v>519</v>
      </c>
      <c r="J254" s="5" t="n">
        <v>3</v>
      </c>
      <c r="K254" s="6" t="n">
        <v>173</v>
      </c>
      <c r="L254" s="7" t="n">
        <v>173</v>
      </c>
      <c r="M254" s="5" t="str">
        <f aca="false">IF(K254="no cation","",IF(L254="","non-candidate",""))</f>
        <v/>
      </c>
      <c r="N254" s="5" t="str">
        <f aca="false">IF(M254="","",IF(B254&gt;0,U254,CONCATENATE("[",IF(M254="","",CONCATENATE("Al",IF(C254+(D254*(1+(C254*3)))&gt;1,VALUE(C254+(D254*(1+(C254*3)))),""),CONCATENATE(IF((E254*(1+(C254*3)))+(C254*H254)&gt;0," O",""),IF((E254*(1+(C254*3)))+(C254*H254)&gt;1,VALUE((E254*(1+(C254*3)))+(C254*H254)),"")),IF(F254=0,"",CONCATENATE("(OH)",IF((F254*(1+(C254*3)))+(C254*(4-H254))&gt;1,VALUE((F254*(1+(C254*3)))+(C254*(4-H254))),""))),IF(G254=0,"",CONCATENATE("(OH2)",IF(G254&gt;1,VALUE(G254),""))))),"]",IF(M254="","",IF(J254&gt;1,(CONCATENATE(VALUE(J254),"+")),"+")))))</f>
        <v/>
      </c>
      <c r="O254" s="5" t="str">
        <f aca="false">IF(B254&gt;0,"",IF(C254=0,CONCATENATE("[",CONCATENATE("Al",IF(D254&gt;1,VALUE(D254),""),IF(E254=0,"",CONCATENATE(" O",IF(E254&gt;1,VALUE(E254),""))),IF(F254=0,"",CONCATENATE("(OH)",IF(F254&gt;1,VALUE(F254),""))),IF(G254=0,"",CONCATENATE("(OH2)",IF(G254&gt;1,VALUE(G254),"")))),"]",IF(J254&gt;1,(CONCATENATE(VALUE(J254),"+")),"+")),CONCATENATE("[",S254,IF(P254&gt;1,VALUE(P254),""),IF((D254*3)&gt;((E254*2)+F254),"+","")," ]",VALUE(4)," ",T254,IF(H254&gt;0,VALUE(H254+1),""),"-"," ")))</f>
        <v>[Al5(OH)12(OH2)10]3+</v>
      </c>
      <c r="P254" s="5" t="str">
        <f aca="false">IF(C254&lt;1,"",(IF((3*D254)-(2*E254)-F254&gt;0, (3*D254)-(2*E254)-F254, 0)))</f>
        <v/>
      </c>
      <c r="Q254" s="5" t="str">
        <f aca="false">IF(C254&lt;1,"",(27*D254)+(16*(E254+F254+G254))+(F254+(G254*2)))</f>
        <v/>
      </c>
      <c r="R254" s="5" t="str">
        <f aca="false">IF(C254&lt;1,"",27+(16*(H254+(4-H254)))+(4-H254))</f>
        <v/>
      </c>
      <c r="S254" s="5" t="str">
        <f aca="false">CONCATENATE("[",CONCATENATE("Al",IF(D254&gt;1,VALUE(D254),""),IF(E254=0,"",CONCATENATE(" O",IF(E254&gt;1,VALUE(E254),""))),IF(F254=0,"",CONCATENATE("(OH)",IF(F254&gt;1,VALUE(F254),""))),IF(G254=0,"",CONCATENATE("(OH2)",IF(G254&gt;1,VALUE(G254),"")))),"]")</f>
        <v>[Al5(OH)12(OH2)10]</v>
      </c>
      <c r="T254" s="5" t="str">
        <f aca="false">CONCATENATE("[",CONCATENATE("Al",IF(H254=0,"",CONCATENATE("O",IF(H254&gt;1,VALUE(H254),""))),CONCATENATE(IF((4-H254)&gt;0,"(OH)",""),IF((4-H254)&gt;1,VALUE(4-H254),""))),"]")</f>
        <v>[Al(OH)4]</v>
      </c>
      <c r="U254" s="5" t="str">
        <f aca="false">IF(B254&gt;0,IF(M254="","",CONCATENATE("[",IF(M254="","",CONCATENATE("Al",IF(D254&gt;1,VALUE(D254),""),IF(E254=0,"",CONCATENATE(" O",IF(E254&gt;1,VALUE(E254),""))),IF(F254=0,"",CONCATENATE("(OH)",IF(F254&gt;1,VALUE(F254),""))),IF(G254=0,"",CONCATENATE("(OH2)",IF(G254&gt;1,VALUE(G254),""))))),"]",IF(M254="","",IF(J254&gt;1,(CONCATENATE(VALUE(J254),"+")),"+")))),"")</f>
        <v/>
      </c>
    </row>
    <row r="255" s="4" customFormat="true" ht="14.05" hidden="false" customHeight="false" outlineLevel="0" collapsed="false">
      <c r="A255" s="5" t="n">
        <v>6</v>
      </c>
      <c r="B255" s="5" t="n">
        <v>0</v>
      </c>
      <c r="C255" s="5" t="n">
        <v>0</v>
      </c>
      <c r="D255" s="5" t="n">
        <v>5</v>
      </c>
      <c r="E255" s="5" t="n">
        <v>2</v>
      </c>
      <c r="F255" s="5" t="n">
        <v>8</v>
      </c>
      <c r="G255" s="5" t="n">
        <v>12</v>
      </c>
      <c r="H255" s="5" t="n">
        <v>0</v>
      </c>
      <c r="I255" s="5" t="n">
        <v>519</v>
      </c>
      <c r="J255" s="5" t="n">
        <v>3</v>
      </c>
      <c r="K255" s="6" t="n">
        <v>173</v>
      </c>
      <c r="L255" s="7" t="n">
        <v>173</v>
      </c>
      <c r="M255" s="5" t="str">
        <f aca="false">IF(K255="no cation","",IF(L255="","non-candidate",""))</f>
        <v/>
      </c>
      <c r="N255" s="5" t="str">
        <f aca="false">IF(M255="","",IF(B255&gt;0,U255,CONCATENATE("[",IF(M255="","",CONCATENATE("Al",IF(C255+(D255*(1+(C255*3)))&gt;1,VALUE(C255+(D255*(1+(C255*3)))),""),CONCATENATE(IF((E255*(1+(C255*3)))+(C255*H255)&gt;0," O",""),IF((E255*(1+(C255*3)))+(C255*H255)&gt;1,VALUE((E255*(1+(C255*3)))+(C255*H255)),"")),IF(F255=0,"",CONCATENATE("(OH)",IF((F255*(1+(C255*3)))+(C255*(4-H255))&gt;1,VALUE((F255*(1+(C255*3)))+(C255*(4-H255))),""))),IF(G255=0,"",CONCATENATE("(OH2)",IF(G255&gt;1,VALUE(G255),""))))),"]",IF(M255="","",IF(J255&gt;1,(CONCATENATE(VALUE(J255),"+")),"+")))))</f>
        <v/>
      </c>
      <c r="O255" s="5" t="str">
        <f aca="false">IF(B255&gt;0,"",IF(C255=0,CONCATENATE("[",CONCATENATE("Al",IF(D255&gt;1,VALUE(D255),""),IF(E255=0,"",CONCATENATE(" O",IF(E255&gt;1,VALUE(E255),""))),IF(F255=0,"",CONCATENATE("(OH)",IF(F255&gt;1,VALUE(F255),""))),IF(G255=0,"",CONCATENATE("(OH2)",IF(G255&gt;1,VALUE(G255),"")))),"]",IF(J255&gt;1,(CONCATENATE(VALUE(J255),"+")),"+")),CONCATENATE("[",S255,IF(P255&gt;1,VALUE(P255),""),IF((D255*3)&gt;((E255*2)+F255),"+","")," ]",VALUE(4)," ",T255,IF(H255&gt;0,VALUE(H255+1),""),"-"," ")))</f>
        <v>[Al5 O2(OH)8(OH2)12]3+</v>
      </c>
      <c r="P255" s="5" t="str">
        <f aca="false">IF(C255&lt;1,"",(IF((3*D255)-(2*E255)-F255&gt;0, (3*D255)-(2*E255)-F255, 0)))</f>
        <v/>
      </c>
      <c r="Q255" s="5" t="str">
        <f aca="false">IF(C255&lt;1,"",(27*D255)+(16*(E255+F255+G255))+(F255+(G255*2)))</f>
        <v/>
      </c>
      <c r="R255" s="5" t="str">
        <f aca="false">IF(C255&lt;1,"",27+(16*(H255+(4-H255)))+(4-H255))</f>
        <v/>
      </c>
      <c r="S255" s="5" t="str">
        <f aca="false">CONCATENATE("[",CONCATENATE("Al",IF(D255&gt;1,VALUE(D255),""),IF(E255=0,"",CONCATENATE(" O",IF(E255&gt;1,VALUE(E255),""))),IF(F255=0,"",CONCATENATE("(OH)",IF(F255&gt;1,VALUE(F255),""))),IF(G255=0,"",CONCATENATE("(OH2)",IF(G255&gt;1,VALUE(G255),"")))),"]")</f>
        <v>[Al5 O2(OH)8(OH2)12]</v>
      </c>
      <c r="T255" s="5" t="str">
        <f aca="false">CONCATENATE("[",CONCATENATE("Al",IF(H255=0,"",CONCATENATE("O",IF(H255&gt;1,VALUE(H255),""))),CONCATENATE(IF((4-H255)&gt;0,"(OH)",""),IF((4-H255)&gt;1,VALUE(4-H255),""))),"]")</f>
        <v>[Al(OH)4]</v>
      </c>
      <c r="U255" s="5" t="str">
        <f aca="false">IF(B255&gt;0,IF(M255="","",CONCATENATE("[",IF(M255="","",CONCATENATE("Al",IF(D255&gt;1,VALUE(D255),""),IF(E255=0,"",CONCATENATE(" O",IF(E255&gt;1,VALUE(E255),""))),IF(F255=0,"",CONCATENATE("(OH)",IF(F255&gt;1,VALUE(F255),""))),IF(G255=0,"",CONCATENATE("(OH2)",IF(G255&gt;1,VALUE(G255),""))))),"]",IF(M255="","",IF(J255&gt;1,(CONCATENATE(VALUE(J255),"+")),"+")))),"")</f>
        <v/>
      </c>
    </row>
    <row r="256" s="4" customFormat="true" ht="14.05" hidden="false" customHeight="false" outlineLevel="0" collapsed="false">
      <c r="A256" s="5" t="n">
        <v>6</v>
      </c>
      <c r="B256" s="5" t="n">
        <v>0</v>
      </c>
      <c r="C256" s="5" t="n">
        <v>0</v>
      </c>
      <c r="D256" s="5" t="n">
        <v>5</v>
      </c>
      <c r="E256" s="5" t="n">
        <v>4</v>
      </c>
      <c r="F256" s="5" t="n">
        <v>4</v>
      </c>
      <c r="G256" s="5" t="n">
        <v>14</v>
      </c>
      <c r="H256" s="5" t="n">
        <v>0</v>
      </c>
      <c r="I256" s="5" t="n">
        <v>519</v>
      </c>
      <c r="J256" s="5" t="n">
        <v>3</v>
      </c>
      <c r="K256" s="6" t="n">
        <v>173</v>
      </c>
      <c r="L256" s="7" t="n">
        <v>173</v>
      </c>
      <c r="M256" s="5" t="str">
        <f aca="false">IF(K256="no cation","",IF(L256="","non-candidate",""))</f>
        <v/>
      </c>
      <c r="N256" s="5" t="str">
        <f aca="false">IF(M256="","",IF(B256&gt;0,U256,CONCATENATE("[",IF(M256="","",CONCATENATE("Al",IF(C256+(D256*(1+(C256*3)))&gt;1,VALUE(C256+(D256*(1+(C256*3)))),""),CONCATENATE(IF((E256*(1+(C256*3)))+(C256*H256)&gt;0," O",""),IF((E256*(1+(C256*3)))+(C256*H256)&gt;1,VALUE((E256*(1+(C256*3)))+(C256*H256)),"")),IF(F256=0,"",CONCATENATE("(OH)",IF((F256*(1+(C256*3)))+(C256*(4-H256))&gt;1,VALUE((F256*(1+(C256*3)))+(C256*(4-H256))),""))),IF(G256=0,"",CONCATENATE("(OH2)",IF(G256&gt;1,VALUE(G256),""))))),"]",IF(M256="","",IF(J256&gt;1,(CONCATENATE(VALUE(J256),"+")),"+")))))</f>
        <v/>
      </c>
      <c r="O256" s="5" t="str">
        <f aca="false">IF(B256&gt;0,"",IF(C256=0,CONCATENATE("[",CONCATENATE("Al",IF(D256&gt;1,VALUE(D256),""),IF(E256=0,"",CONCATENATE(" O",IF(E256&gt;1,VALUE(E256),""))),IF(F256=0,"",CONCATENATE("(OH)",IF(F256&gt;1,VALUE(F256),""))),IF(G256=0,"",CONCATENATE("(OH2)",IF(G256&gt;1,VALUE(G256),"")))),"]",IF(J256&gt;1,(CONCATENATE(VALUE(J256),"+")),"+")),CONCATENATE("[",S256,IF(P256&gt;1,VALUE(P256),""),IF((D256*3)&gt;((E256*2)+F256),"+","")," ]",VALUE(4)," ",T256,IF(H256&gt;0,VALUE(H256+1),""),"-"," ")))</f>
        <v>[Al5 O4(OH)4(OH2)14]3+</v>
      </c>
      <c r="P256" s="5" t="str">
        <f aca="false">IF(C256&lt;1,"",(IF((3*D256)-(2*E256)-F256&gt;0, (3*D256)-(2*E256)-F256, 0)))</f>
        <v/>
      </c>
      <c r="Q256" s="5" t="str">
        <f aca="false">IF(C256&lt;1,"",(27*D256)+(16*(E256+F256+G256))+(F256+(G256*2)))</f>
        <v/>
      </c>
      <c r="R256" s="5" t="str">
        <f aca="false">IF(C256&lt;1,"",27+(16*(H256+(4-H256)))+(4-H256))</f>
        <v/>
      </c>
      <c r="S256" s="5" t="str">
        <f aca="false">CONCATENATE("[",CONCATENATE("Al",IF(D256&gt;1,VALUE(D256),""),IF(E256=0,"",CONCATENATE(" O",IF(E256&gt;1,VALUE(E256),""))),IF(F256=0,"",CONCATENATE("(OH)",IF(F256&gt;1,VALUE(F256),""))),IF(G256=0,"",CONCATENATE("(OH2)",IF(G256&gt;1,VALUE(G256),"")))),"]")</f>
        <v>[Al5 O4(OH)4(OH2)14]</v>
      </c>
      <c r="T256" s="5" t="str">
        <f aca="false">CONCATENATE("[",CONCATENATE("Al",IF(H256=0,"",CONCATENATE("O",IF(H256&gt;1,VALUE(H256),""))),CONCATENATE(IF((4-H256)&gt;0,"(OH)",""),IF((4-H256)&gt;1,VALUE(4-H256),""))),"]")</f>
        <v>[Al(OH)4]</v>
      </c>
      <c r="U256" s="5" t="str">
        <f aca="false">IF(B256&gt;0,IF(M256="","",CONCATENATE("[",IF(M256="","",CONCATENATE("Al",IF(D256&gt;1,VALUE(D256),""),IF(E256=0,"",CONCATENATE(" O",IF(E256&gt;1,VALUE(E256),""))),IF(F256=0,"",CONCATENATE("(OH)",IF(F256&gt;1,VALUE(F256),""))),IF(G256=0,"",CONCATENATE("(OH2)",IF(G256&gt;1,VALUE(G256),""))))),"]",IF(M256="","",IF(J256&gt;1,(CONCATENATE(VALUE(J256),"+")),"+")))),"")</f>
        <v/>
      </c>
    </row>
    <row r="257" s="4" customFormat="true" ht="14.05" hidden="false" customHeight="false" outlineLevel="0" collapsed="false">
      <c r="A257" s="5" t="n">
        <v>6</v>
      </c>
      <c r="B257" s="5" t="n">
        <v>0</v>
      </c>
      <c r="C257" s="5" t="n">
        <v>0</v>
      </c>
      <c r="D257" s="5" t="n">
        <v>5</v>
      </c>
      <c r="E257" s="5" t="n">
        <v>6</v>
      </c>
      <c r="F257" s="5" t="n">
        <v>0</v>
      </c>
      <c r="G257" s="5" t="n">
        <v>16</v>
      </c>
      <c r="H257" s="5" t="n">
        <v>0</v>
      </c>
      <c r="I257" s="5" t="n">
        <v>519</v>
      </c>
      <c r="J257" s="5" t="n">
        <v>3</v>
      </c>
      <c r="K257" s="6" t="n">
        <v>173</v>
      </c>
      <c r="L257" s="7" t="n">
        <v>173</v>
      </c>
      <c r="M257" s="5" t="str">
        <f aca="false">IF(K257="no cation","",IF(L257="","non-candidate",""))</f>
        <v/>
      </c>
      <c r="N257" s="5" t="str">
        <f aca="false">IF(M257="","",IF(B257&gt;0,U257,CONCATENATE("[",IF(M257="","",CONCATENATE("Al",IF(C257+(D257*(1+(C257*3)))&gt;1,VALUE(C257+(D257*(1+(C257*3)))),""),CONCATENATE(IF((E257*(1+(C257*3)))+(C257*H257)&gt;0," O",""),IF((E257*(1+(C257*3)))+(C257*H257)&gt;1,VALUE((E257*(1+(C257*3)))+(C257*H257)),"")),IF(F257=0,"",CONCATENATE("(OH)",IF((F257*(1+(C257*3)))+(C257*(4-H257))&gt;1,VALUE((F257*(1+(C257*3)))+(C257*(4-H257))),""))),IF(G257=0,"",CONCATENATE("(OH2)",IF(G257&gt;1,VALUE(G257),""))))),"]",IF(M257="","",IF(J257&gt;1,(CONCATENATE(VALUE(J257),"+")),"+")))))</f>
        <v/>
      </c>
      <c r="O257" s="5" t="str">
        <f aca="false">IF(B257&gt;0,"",IF(C257=0,CONCATENATE("[",CONCATENATE("Al",IF(D257&gt;1,VALUE(D257),""),IF(E257=0,"",CONCATENATE(" O",IF(E257&gt;1,VALUE(E257),""))),IF(F257=0,"",CONCATENATE("(OH)",IF(F257&gt;1,VALUE(F257),""))),IF(G257=0,"",CONCATENATE("(OH2)",IF(G257&gt;1,VALUE(G257),"")))),"]",IF(J257&gt;1,(CONCATENATE(VALUE(J257),"+")),"+")),CONCATENATE("[",S257,IF(P257&gt;1,VALUE(P257),""),IF((D257*3)&gt;((E257*2)+F257),"+","")," ]",VALUE(4)," ",T257,IF(H257&gt;0,VALUE(H257+1),""),"-"," ")))</f>
        <v>[Al5 O6(OH2)16]3+</v>
      </c>
      <c r="P257" s="5" t="str">
        <f aca="false">IF(C257&lt;1,"",(IF((3*D257)-(2*E257)-F257&gt;0, (3*D257)-(2*E257)-F257, 0)))</f>
        <v/>
      </c>
      <c r="Q257" s="5" t="str">
        <f aca="false">IF(C257&lt;1,"",(27*D257)+(16*(E257+F257+G257))+(F257+(G257*2)))</f>
        <v/>
      </c>
      <c r="R257" s="5" t="str">
        <f aca="false">IF(C257&lt;1,"",27+(16*(H257+(4-H257)))+(4-H257))</f>
        <v/>
      </c>
      <c r="S257" s="5" t="str">
        <f aca="false">CONCATENATE("[",CONCATENATE("Al",IF(D257&gt;1,VALUE(D257),""),IF(E257=0,"",CONCATENATE(" O",IF(E257&gt;1,VALUE(E257),""))),IF(F257=0,"",CONCATENATE("(OH)",IF(F257&gt;1,VALUE(F257),""))),IF(G257=0,"",CONCATENATE("(OH2)",IF(G257&gt;1,VALUE(G257),"")))),"]")</f>
        <v>[Al5 O6(OH2)16]</v>
      </c>
      <c r="T257" s="5" t="str">
        <f aca="false">CONCATENATE("[",CONCATENATE("Al",IF(H257=0,"",CONCATENATE("O",IF(H257&gt;1,VALUE(H257),""))),CONCATENATE(IF((4-H257)&gt;0,"(OH)",""),IF((4-H257)&gt;1,VALUE(4-H257),""))),"]")</f>
        <v>[Al(OH)4]</v>
      </c>
      <c r="U257" s="5" t="str">
        <f aca="false">IF(B257&gt;0,IF(M257="","",CONCATENATE("[",IF(M257="","",CONCATENATE("Al",IF(D257&gt;1,VALUE(D257),""),IF(E257=0,"",CONCATENATE(" O",IF(E257&gt;1,VALUE(E257),""))),IF(F257=0,"",CONCATENATE("(OH)",IF(F257&gt;1,VALUE(F257),""))),IF(G257=0,"",CONCATENATE("(OH2)",IF(G257&gt;1,VALUE(G257),""))))),"]",IF(M257="","",IF(J257&gt;1,(CONCATENATE(VALUE(J257),"+")),"+")))),"")</f>
        <v/>
      </c>
    </row>
    <row r="258" s="4" customFormat="true" ht="14.05" hidden="false" customHeight="false" outlineLevel="0" collapsed="false">
      <c r="A258" s="5" t="n">
        <v>6</v>
      </c>
      <c r="B258" s="5" t="n">
        <v>0</v>
      </c>
      <c r="C258" s="5" t="n">
        <v>1</v>
      </c>
      <c r="D258" s="5" t="n">
        <v>3</v>
      </c>
      <c r="E258" s="5" t="n">
        <v>0</v>
      </c>
      <c r="F258" s="5" t="n">
        <v>6</v>
      </c>
      <c r="G258" s="5" t="n">
        <v>7</v>
      </c>
      <c r="H258" s="5" t="n">
        <v>4</v>
      </c>
      <c r="I258" s="5" t="n">
        <v>1327</v>
      </c>
      <c r="J258" s="5" t="n">
        <v>7</v>
      </c>
      <c r="K258" s="6" t="n">
        <v>189.571428571429</v>
      </c>
      <c r="L258" s="7" t="n">
        <v>189.571428571429</v>
      </c>
      <c r="M258" s="5" t="str">
        <f aca="false">IF(K258="no cation","",IF(L258="","non-candidate",""))</f>
        <v/>
      </c>
      <c r="N258" s="5" t="str">
        <f aca="false">IF(M258="","",IF(B258&gt;0,U258,CONCATENATE("[",IF(M258="","",CONCATENATE("Al",IF(C258+(D258*(1+(C258*3)))&gt;1,VALUE(C258+(D258*(1+(C258*3)))),""),CONCATENATE(IF((E258*(1+(C258*3)))+(C258*H258)&gt;0," O",""),IF((E258*(1+(C258*3)))+(C258*H258)&gt;1,VALUE((E258*(1+(C258*3)))+(C258*H258)),"")),IF(F258=0,"",CONCATENATE("(OH)",IF((F258*(1+(C258*3)))+(C258*(4-H258))&gt;1,VALUE((F258*(1+(C258*3)))+(C258*(4-H258))),""))),IF(G258=0,"",CONCATENATE("(OH2)",IF(G258&gt;1,VALUE(G258),""))))),"]",IF(M258="","",IF(J258&gt;1,(CONCATENATE(VALUE(J258),"+")),"+")))))</f>
        <v/>
      </c>
      <c r="O258" s="5" t="str">
        <f aca="false">IF(B258&gt;0,"",IF(C258=0,CONCATENATE("[",CONCATENATE("Al",IF(D258&gt;1,VALUE(D258),""),IF(E258=0,"",CONCATENATE(" O",IF(E258&gt;1,VALUE(E258),""))),IF(F258=0,"",CONCATENATE("(OH)",IF(F258&gt;1,VALUE(F258),""))),IF(G258=0,"",CONCATENATE("(OH2)",IF(G258&gt;1,VALUE(G258),"")))),"]",IF(J258&gt;1,(CONCATENATE(VALUE(J258),"+")),"+")),CONCATENATE("[",S258,IF(P258&gt;1,VALUE(P258),""),IF((D258*3)&gt;((E258*2)+F258),"+","")," ]",VALUE(4)," ",T258,IF(H258&gt;0,VALUE(H258+1),""),"-"," ")))</f>
        <v>[[Al3(OH)6(OH2)7]3+ ]4 [AlO4]5- </v>
      </c>
      <c r="P258" s="5" t="n">
        <f aca="false">IF(C258&lt;1,"",(IF((3*D258)-(2*E258)-F258&gt;0, (3*D258)-(2*E258)-F258, 0)))</f>
        <v>3</v>
      </c>
      <c r="Q258" s="5" t="n">
        <f aca="false">IF(C258&lt;1,"",(27*D258)+(16*(E258+F258+G258))+(F258+(G258*2)))</f>
        <v>309</v>
      </c>
      <c r="R258" s="5" t="n">
        <f aca="false">IF(C258&lt;1,"",27+(16*(H258+(4-H258)))+(4-H258))</f>
        <v>91</v>
      </c>
      <c r="S258" s="5" t="str">
        <f aca="false">CONCATENATE("[",CONCATENATE("Al",IF(D258&gt;1,VALUE(D258),""),IF(E258=0,"",CONCATENATE(" O",IF(E258&gt;1,VALUE(E258),""))),IF(F258=0,"",CONCATENATE("(OH)",IF(F258&gt;1,VALUE(F258),""))),IF(G258=0,"",CONCATENATE("(OH2)",IF(G258&gt;1,VALUE(G258),"")))),"]")</f>
        <v>[Al3(OH)6(OH2)7]</v>
      </c>
      <c r="T258" s="5" t="str">
        <f aca="false">CONCATENATE("[",CONCATENATE("Al",IF(H258=0,"",CONCATENATE("O",IF(H258&gt;1,VALUE(H258),""))),CONCATENATE(IF((4-H258)&gt;0,"(OH)",""),IF((4-H258)&gt;1,VALUE(4-H258),""))),"]")</f>
        <v>[AlO4]</v>
      </c>
      <c r="U258" s="5" t="str">
        <f aca="false">IF(B258&gt;0,IF(M258="","",CONCATENATE("[",IF(M258="","",CONCATENATE("Al",IF(D258&gt;1,VALUE(D258),""),IF(E258=0,"",CONCATENATE(" O",IF(E258&gt;1,VALUE(E258),""))),IF(F258=0,"",CONCATENATE("(OH)",IF(F258&gt;1,VALUE(F258),""))),IF(G258=0,"",CONCATENATE("(OH2)",IF(G258&gt;1,VALUE(G258),""))))),"]",IF(M258="","",IF(J258&gt;1,(CONCATENATE(VALUE(J258),"+")),"+")))),"")</f>
        <v/>
      </c>
    </row>
    <row r="259" s="4" customFormat="true" ht="14.05" hidden="false" customHeight="false" outlineLevel="0" collapsed="false">
      <c r="A259" s="5" t="n">
        <v>6</v>
      </c>
      <c r="B259" s="5" t="n">
        <v>0</v>
      </c>
      <c r="C259" s="5" t="n">
        <v>1</v>
      </c>
      <c r="D259" s="5" t="n">
        <v>3</v>
      </c>
      <c r="E259" s="5" t="n">
        <v>0</v>
      </c>
      <c r="F259" s="5" t="n">
        <v>7</v>
      </c>
      <c r="G259" s="5" t="n">
        <v>6</v>
      </c>
      <c r="H259" s="5" t="n">
        <v>0</v>
      </c>
      <c r="I259" s="5" t="n">
        <v>1327</v>
      </c>
      <c r="J259" s="5" t="n">
        <v>7</v>
      </c>
      <c r="K259" s="6" t="n">
        <v>189.571428571429</v>
      </c>
      <c r="L259" s="7" t="n">
        <v>189.571428571429</v>
      </c>
      <c r="M259" s="5" t="str">
        <f aca="false">IF(K259="no cation","",IF(L259="","non-candidate",""))</f>
        <v/>
      </c>
      <c r="N259" s="5" t="str">
        <f aca="false">IF(M259="","",IF(B259&gt;0,U259,CONCATENATE("[",IF(M259="","",CONCATENATE("Al",IF(C259+(D259*(1+(C259*3)))&gt;1,VALUE(C259+(D259*(1+(C259*3)))),""),CONCATENATE(IF((E259*(1+(C259*3)))+(C259*H259)&gt;0," O",""),IF((E259*(1+(C259*3)))+(C259*H259)&gt;1,VALUE((E259*(1+(C259*3)))+(C259*H259)),"")),IF(F259=0,"",CONCATENATE("(OH)",IF((F259*(1+(C259*3)))+(C259*(4-H259))&gt;1,VALUE((F259*(1+(C259*3)))+(C259*(4-H259))),""))),IF(G259=0,"",CONCATENATE("(OH2)",IF(G259&gt;1,VALUE(G259),""))))),"]",IF(M259="","",IF(J259&gt;1,(CONCATENATE(VALUE(J259),"+")),"+")))))</f>
        <v/>
      </c>
      <c r="O259" s="5" t="str">
        <f aca="false">IF(B259&gt;0,"",IF(C259=0,CONCATENATE("[",CONCATENATE("Al",IF(D259&gt;1,VALUE(D259),""),IF(E259=0,"",CONCATENATE(" O",IF(E259&gt;1,VALUE(E259),""))),IF(F259=0,"",CONCATENATE("(OH)",IF(F259&gt;1,VALUE(F259),""))),IF(G259=0,"",CONCATENATE("(OH2)",IF(G259&gt;1,VALUE(G259),"")))),"]",IF(J259&gt;1,(CONCATENATE(VALUE(J259),"+")),"+")),CONCATENATE("[",S259,IF(P259&gt;1,VALUE(P259),""),IF((D259*3)&gt;((E259*2)+F259),"+","")," ]",VALUE(4)," ",T259,IF(H259&gt;0,VALUE(H259+1),""),"-"," ")))</f>
        <v>[[Al3(OH)7(OH2)6]2+ ]4 [Al(OH)4]- </v>
      </c>
      <c r="P259" s="5" t="n">
        <f aca="false">IF(C259&lt;1,"",(IF((3*D259)-(2*E259)-F259&gt;0, (3*D259)-(2*E259)-F259, 0)))</f>
        <v>2</v>
      </c>
      <c r="Q259" s="5" t="n">
        <f aca="false">IF(C259&lt;1,"",(27*D259)+(16*(E259+F259+G259))+(F259+(G259*2)))</f>
        <v>308</v>
      </c>
      <c r="R259" s="5" t="n">
        <f aca="false">IF(C259&lt;1,"",27+(16*(H259+(4-H259)))+(4-H259))</f>
        <v>95</v>
      </c>
      <c r="S259" s="5" t="str">
        <f aca="false">CONCATENATE("[",CONCATENATE("Al",IF(D259&gt;1,VALUE(D259),""),IF(E259=0,"",CONCATENATE(" O",IF(E259&gt;1,VALUE(E259),""))),IF(F259=0,"",CONCATENATE("(OH)",IF(F259&gt;1,VALUE(F259),""))),IF(G259=0,"",CONCATENATE("(OH2)",IF(G259&gt;1,VALUE(G259),"")))),"]")</f>
        <v>[Al3(OH)7(OH2)6]</v>
      </c>
      <c r="T259" s="5" t="str">
        <f aca="false">CONCATENATE("[",CONCATENATE("Al",IF(H259=0,"",CONCATENATE("O",IF(H259&gt;1,VALUE(H259),""))),CONCATENATE(IF((4-H259)&gt;0,"(OH)",""),IF((4-H259)&gt;1,VALUE(4-H259),""))),"]")</f>
        <v>[Al(OH)4]</v>
      </c>
      <c r="U259" s="5" t="str">
        <f aca="false">IF(B259&gt;0,IF(M259="","",CONCATENATE("[",IF(M259="","",CONCATENATE("Al",IF(D259&gt;1,VALUE(D259),""),IF(E259=0,"",CONCATENATE(" O",IF(E259&gt;1,VALUE(E259),""))),IF(F259=0,"",CONCATENATE("(OH)",IF(F259&gt;1,VALUE(F259),""))),IF(G259=0,"",CONCATENATE("(OH2)",IF(G259&gt;1,VALUE(G259),""))))),"]",IF(M259="","",IF(J259&gt;1,(CONCATENATE(VALUE(J259),"+")),"+")))),"")</f>
        <v/>
      </c>
    </row>
    <row r="260" s="4" customFormat="true" ht="14.05" hidden="false" customHeight="false" outlineLevel="0" collapsed="false">
      <c r="A260" s="5" t="n">
        <v>6</v>
      </c>
      <c r="B260" s="5" t="n">
        <v>0</v>
      </c>
      <c r="C260" s="5" t="n">
        <v>1</v>
      </c>
      <c r="D260" s="5" t="n">
        <v>3</v>
      </c>
      <c r="E260" s="5" t="n">
        <v>1</v>
      </c>
      <c r="F260" s="5" t="n">
        <v>4</v>
      </c>
      <c r="G260" s="5" t="n">
        <v>8</v>
      </c>
      <c r="H260" s="5" t="n">
        <v>4</v>
      </c>
      <c r="I260" s="5" t="n">
        <v>1327</v>
      </c>
      <c r="J260" s="5" t="n">
        <v>7</v>
      </c>
      <c r="K260" s="6" t="n">
        <v>189.571428571429</v>
      </c>
      <c r="L260" s="7" t="n">
        <v>189.571428571429</v>
      </c>
      <c r="M260" s="5" t="str">
        <f aca="false">IF(K260="no cation","",IF(L260="","non-candidate",""))</f>
        <v/>
      </c>
      <c r="N260" s="5" t="str">
        <f aca="false">IF(M260="","",IF(B260&gt;0,U260,CONCATENATE("[",IF(M260="","",CONCATENATE("Al",IF(C260+(D260*(1+(C260*3)))&gt;1,VALUE(C260+(D260*(1+(C260*3)))),""),CONCATENATE(IF((E260*(1+(C260*3)))+(C260*H260)&gt;0," O",""),IF((E260*(1+(C260*3)))+(C260*H260)&gt;1,VALUE((E260*(1+(C260*3)))+(C260*H260)),"")),IF(F260=0,"",CONCATENATE("(OH)",IF((F260*(1+(C260*3)))+(C260*(4-H260))&gt;1,VALUE((F260*(1+(C260*3)))+(C260*(4-H260))),""))),IF(G260=0,"",CONCATENATE("(OH2)",IF(G260&gt;1,VALUE(G260),""))))),"]",IF(M260="","",IF(J260&gt;1,(CONCATENATE(VALUE(J260),"+")),"+")))))</f>
        <v/>
      </c>
      <c r="O260" s="5" t="str">
        <f aca="false">IF(B260&gt;0,"",IF(C260=0,CONCATENATE("[",CONCATENATE("Al",IF(D260&gt;1,VALUE(D260),""),IF(E260=0,"",CONCATENATE(" O",IF(E260&gt;1,VALUE(E260),""))),IF(F260=0,"",CONCATENATE("(OH)",IF(F260&gt;1,VALUE(F260),""))),IF(G260=0,"",CONCATENATE("(OH2)",IF(G260&gt;1,VALUE(G260),"")))),"]",IF(J260&gt;1,(CONCATENATE(VALUE(J260),"+")),"+")),CONCATENATE("[",S260,IF(P260&gt;1,VALUE(P260),""),IF((D260*3)&gt;((E260*2)+F260),"+","")," ]",VALUE(4)," ",T260,IF(H260&gt;0,VALUE(H260+1),""),"-"," ")))</f>
        <v>[[Al3 O(OH)4(OH2)8]3+ ]4 [AlO4]5- </v>
      </c>
      <c r="P260" s="5" t="n">
        <f aca="false">IF(C260&lt;1,"",(IF((3*D260)-(2*E260)-F260&gt;0, (3*D260)-(2*E260)-F260, 0)))</f>
        <v>3</v>
      </c>
      <c r="Q260" s="5" t="n">
        <f aca="false">IF(C260&lt;1,"",(27*D260)+(16*(E260+F260+G260))+(F260+(G260*2)))</f>
        <v>309</v>
      </c>
      <c r="R260" s="5" t="n">
        <f aca="false">IF(C260&lt;1,"",27+(16*(H260+(4-H260)))+(4-H260))</f>
        <v>91</v>
      </c>
      <c r="S260" s="5" t="str">
        <f aca="false">CONCATENATE("[",CONCATENATE("Al",IF(D260&gt;1,VALUE(D260),""),IF(E260=0,"",CONCATENATE(" O",IF(E260&gt;1,VALUE(E260),""))),IF(F260=0,"",CONCATENATE("(OH)",IF(F260&gt;1,VALUE(F260),""))),IF(G260=0,"",CONCATENATE("(OH2)",IF(G260&gt;1,VALUE(G260),"")))),"]")</f>
        <v>[Al3 O(OH)4(OH2)8]</v>
      </c>
      <c r="T260" s="5" t="str">
        <f aca="false">CONCATENATE("[",CONCATENATE("Al",IF(H260=0,"",CONCATENATE("O",IF(H260&gt;1,VALUE(H260),""))),CONCATENATE(IF((4-H260)&gt;0,"(OH)",""),IF((4-H260)&gt;1,VALUE(4-H260),""))),"]")</f>
        <v>[AlO4]</v>
      </c>
      <c r="U260" s="5" t="str">
        <f aca="false">IF(B260&gt;0,IF(M260="","",CONCATENATE("[",IF(M260="","",CONCATENATE("Al",IF(D260&gt;1,VALUE(D260),""),IF(E260=0,"",CONCATENATE(" O",IF(E260&gt;1,VALUE(E260),""))),IF(F260=0,"",CONCATENATE("(OH)",IF(F260&gt;1,VALUE(F260),""))),IF(G260=0,"",CONCATENATE("(OH2)",IF(G260&gt;1,VALUE(G260),""))))),"]",IF(M260="","",IF(J260&gt;1,(CONCATENATE(VALUE(J260),"+")),"+")))),"")</f>
        <v/>
      </c>
    </row>
    <row r="261" s="4" customFormat="true" ht="14.05" hidden="false" customHeight="false" outlineLevel="0" collapsed="false">
      <c r="A261" s="5" t="n">
        <v>6</v>
      </c>
      <c r="B261" s="5" t="n">
        <v>0</v>
      </c>
      <c r="C261" s="5" t="n">
        <v>1</v>
      </c>
      <c r="D261" s="5" t="n">
        <v>3</v>
      </c>
      <c r="E261" s="5" t="n">
        <v>1</v>
      </c>
      <c r="F261" s="5" t="n">
        <v>5</v>
      </c>
      <c r="G261" s="5" t="n">
        <v>7</v>
      </c>
      <c r="H261" s="5" t="n">
        <v>0</v>
      </c>
      <c r="I261" s="5" t="n">
        <v>1327</v>
      </c>
      <c r="J261" s="5" t="n">
        <v>7</v>
      </c>
      <c r="K261" s="6" t="n">
        <v>189.571428571429</v>
      </c>
      <c r="L261" s="7" t="n">
        <v>189.571428571429</v>
      </c>
      <c r="M261" s="5" t="str">
        <f aca="false">IF(K261="no cation","",IF(L261="","non-candidate",""))</f>
        <v/>
      </c>
      <c r="N261" s="5" t="str">
        <f aca="false">IF(M261="","",IF(B261&gt;0,U261,CONCATENATE("[",IF(M261="","",CONCATENATE("Al",IF(C261+(D261*(1+(C261*3)))&gt;1,VALUE(C261+(D261*(1+(C261*3)))),""),CONCATENATE(IF((E261*(1+(C261*3)))+(C261*H261)&gt;0," O",""),IF((E261*(1+(C261*3)))+(C261*H261)&gt;1,VALUE((E261*(1+(C261*3)))+(C261*H261)),"")),IF(F261=0,"",CONCATENATE("(OH)",IF((F261*(1+(C261*3)))+(C261*(4-H261))&gt;1,VALUE((F261*(1+(C261*3)))+(C261*(4-H261))),""))),IF(G261=0,"",CONCATENATE("(OH2)",IF(G261&gt;1,VALUE(G261),""))))),"]",IF(M261="","",IF(J261&gt;1,(CONCATENATE(VALUE(J261),"+")),"+")))))</f>
        <v/>
      </c>
      <c r="O261" s="5" t="str">
        <f aca="false">IF(B261&gt;0,"",IF(C261=0,CONCATENATE("[",CONCATENATE("Al",IF(D261&gt;1,VALUE(D261),""),IF(E261=0,"",CONCATENATE(" O",IF(E261&gt;1,VALUE(E261),""))),IF(F261=0,"",CONCATENATE("(OH)",IF(F261&gt;1,VALUE(F261),""))),IF(G261=0,"",CONCATENATE("(OH2)",IF(G261&gt;1,VALUE(G261),"")))),"]",IF(J261&gt;1,(CONCATENATE(VALUE(J261),"+")),"+")),CONCATENATE("[",S261,IF(P261&gt;1,VALUE(P261),""),IF((D261*3)&gt;((E261*2)+F261),"+","")," ]",VALUE(4)," ",T261,IF(H261&gt;0,VALUE(H261+1),""),"-"," ")))</f>
        <v>[[Al3 O(OH)5(OH2)7]2+ ]4 [Al(OH)4]- </v>
      </c>
      <c r="P261" s="5" t="n">
        <f aca="false">IF(C261&lt;1,"",(IF((3*D261)-(2*E261)-F261&gt;0, (3*D261)-(2*E261)-F261, 0)))</f>
        <v>2</v>
      </c>
      <c r="Q261" s="5" t="n">
        <f aca="false">IF(C261&lt;1,"",(27*D261)+(16*(E261+F261+G261))+(F261+(G261*2)))</f>
        <v>308</v>
      </c>
      <c r="R261" s="5" t="n">
        <f aca="false">IF(C261&lt;1,"",27+(16*(H261+(4-H261)))+(4-H261))</f>
        <v>95</v>
      </c>
      <c r="S261" s="5" t="str">
        <f aca="false">CONCATENATE("[",CONCATENATE("Al",IF(D261&gt;1,VALUE(D261),""),IF(E261=0,"",CONCATENATE(" O",IF(E261&gt;1,VALUE(E261),""))),IF(F261=0,"",CONCATENATE("(OH)",IF(F261&gt;1,VALUE(F261),""))),IF(G261=0,"",CONCATENATE("(OH2)",IF(G261&gt;1,VALUE(G261),"")))),"]")</f>
        <v>[Al3 O(OH)5(OH2)7]</v>
      </c>
      <c r="T261" s="5" t="str">
        <f aca="false">CONCATENATE("[",CONCATENATE("Al",IF(H261=0,"",CONCATENATE("O",IF(H261&gt;1,VALUE(H261),""))),CONCATENATE(IF((4-H261)&gt;0,"(OH)",""),IF((4-H261)&gt;1,VALUE(4-H261),""))),"]")</f>
        <v>[Al(OH)4]</v>
      </c>
      <c r="U261" s="5" t="str">
        <f aca="false">IF(B261&gt;0,IF(M261="","",CONCATENATE("[",IF(M261="","",CONCATENATE("Al",IF(D261&gt;1,VALUE(D261),""),IF(E261=0,"",CONCATENATE(" O",IF(E261&gt;1,VALUE(E261),""))),IF(F261=0,"",CONCATENATE("(OH)",IF(F261&gt;1,VALUE(F261),""))),IF(G261=0,"",CONCATENATE("(OH2)",IF(G261&gt;1,VALUE(G261),""))))),"]",IF(M261="","",IF(J261&gt;1,(CONCATENATE(VALUE(J261),"+")),"+")))),"")</f>
        <v/>
      </c>
    </row>
    <row r="262" s="4" customFormat="true" ht="14.05" hidden="false" customHeight="false" outlineLevel="0" collapsed="false">
      <c r="A262" s="3" t="n">
        <v>6</v>
      </c>
      <c r="B262" s="5" t="n">
        <v>0</v>
      </c>
      <c r="C262" s="5" t="n">
        <v>1</v>
      </c>
      <c r="D262" s="3" t="n">
        <v>3</v>
      </c>
      <c r="E262" s="3" t="n">
        <v>2</v>
      </c>
      <c r="F262" s="5" t="n">
        <v>2</v>
      </c>
      <c r="G262" s="5" t="n">
        <v>9</v>
      </c>
      <c r="H262" s="5" t="n">
        <v>4</v>
      </c>
      <c r="I262" s="5" t="n">
        <v>1327</v>
      </c>
      <c r="J262" s="5" t="n">
        <v>7</v>
      </c>
      <c r="K262" s="6" t="n">
        <v>189.571428571429</v>
      </c>
      <c r="L262" s="7" t="n">
        <v>189.571428571429</v>
      </c>
      <c r="M262" s="5" t="str">
        <f aca="false">IF(K262="no cation","",IF(L262="","non-candidate",""))</f>
        <v/>
      </c>
      <c r="N262" s="5" t="str">
        <f aca="false">IF(M262="","",IF(B262&gt;0,U262,CONCATENATE("[",IF(M262="","",CONCATENATE("Al",IF(C262+(D262*(1+(C262*3)))&gt;1,VALUE(C262+(D262*(1+(C262*3)))),""),CONCATENATE(IF((E262*(1+(C262*3)))+(C262*H262)&gt;0," O",""),IF((E262*(1+(C262*3)))+(C262*H262)&gt;1,VALUE((E262*(1+(C262*3)))+(C262*H262)),"")),IF(F262=0,"",CONCATENATE("(OH)",IF((F262*(1+(C262*3)))+(C262*(4-H262))&gt;1,VALUE((F262*(1+(C262*3)))+(C262*(4-H262))),""))),IF(G262=0,"",CONCATENATE("(OH2)",IF(G262&gt;1,VALUE(G262),""))))),"]",IF(M262="","",IF(J262&gt;1,(CONCATENATE(VALUE(J262),"+")),"+")))))</f>
        <v/>
      </c>
      <c r="O262" s="5" t="str">
        <f aca="false">IF(B262&gt;0,"",IF(C262=0,CONCATENATE("[",CONCATENATE("Al",IF(D262&gt;1,VALUE(D262),""),IF(E262=0,"",CONCATENATE(" O",IF(E262&gt;1,VALUE(E262),""))),IF(F262=0,"",CONCATENATE("(OH)",IF(F262&gt;1,VALUE(F262),""))),IF(G262=0,"",CONCATENATE("(OH2)",IF(G262&gt;1,VALUE(G262),"")))),"]",IF(J262&gt;1,(CONCATENATE(VALUE(J262),"+")),"+")),CONCATENATE("[",S262,IF(P262&gt;1,VALUE(P262),""),IF((D262*3)&gt;((E262*2)+F262),"+","")," ]",VALUE(4)," ",T262,IF(H262&gt;0,VALUE(H262+1),""),"-"," ")))</f>
        <v>[[Al3 O2(OH)2(OH2)9]3+ ]4 [AlO4]5- </v>
      </c>
      <c r="P262" s="5" t="n">
        <f aca="false">IF(C262&lt;1,"",(IF((3*D262)-(2*E262)-F262&gt;0, (3*D262)-(2*E262)-F262, 0)))</f>
        <v>3</v>
      </c>
      <c r="Q262" s="5" t="n">
        <f aca="false">IF(C262&lt;1,"",(27*D262)+(16*(E262+F262+G262))+(F262+(G262*2)))</f>
        <v>309</v>
      </c>
      <c r="R262" s="5" t="n">
        <f aca="false">IF(C262&lt;1,"",27+(16*(H262+(4-H262)))+(4-H262))</f>
        <v>91</v>
      </c>
      <c r="S262" s="5" t="str">
        <f aca="false">CONCATENATE("[",CONCATENATE("Al",IF(D262&gt;1,VALUE(D262),""),IF(E262=0,"",CONCATENATE(" O",IF(E262&gt;1,VALUE(E262),""))),IF(F262=0,"",CONCATENATE("(OH)",IF(F262&gt;1,VALUE(F262),""))),IF(G262=0,"",CONCATENATE("(OH2)",IF(G262&gt;1,VALUE(G262),"")))),"]")</f>
        <v>[Al3 O2(OH)2(OH2)9]</v>
      </c>
      <c r="T262" s="5" t="str">
        <f aca="false">CONCATENATE("[",CONCATENATE("Al",IF(H262=0,"",CONCATENATE("O",IF(H262&gt;1,VALUE(H262),""))),CONCATENATE(IF((4-H262)&gt;0,"(OH)",""),IF((4-H262)&gt;1,VALUE(4-H262),""))),"]")</f>
        <v>[AlO4]</v>
      </c>
      <c r="U262" s="5" t="str">
        <f aca="false">IF(B262&gt;0,IF(M262="","",CONCATENATE("[",IF(M262="","",CONCATENATE("Al",IF(D262&gt;1,VALUE(D262),""),IF(E262=0,"",CONCATENATE(" O",IF(E262&gt;1,VALUE(E262),""))),IF(F262=0,"",CONCATENATE("(OH)",IF(F262&gt;1,VALUE(F262),""))),IF(G262=0,"",CONCATENATE("(OH2)",IF(G262&gt;1,VALUE(G262),""))))),"]",IF(M262="","",IF(J262&gt;1,(CONCATENATE(VALUE(J262),"+")),"+")))),"")</f>
        <v/>
      </c>
    </row>
    <row r="263" s="4" customFormat="true" ht="14.05" hidden="false" customHeight="false" outlineLevel="0" collapsed="false">
      <c r="A263" s="5" t="n">
        <v>6</v>
      </c>
      <c r="B263" s="5" t="n">
        <v>0</v>
      </c>
      <c r="C263" s="5" t="n">
        <v>1</v>
      </c>
      <c r="D263" s="5" t="n">
        <v>3</v>
      </c>
      <c r="E263" s="5" t="n">
        <v>2</v>
      </c>
      <c r="F263" s="5" t="n">
        <v>3</v>
      </c>
      <c r="G263" s="5" t="n">
        <v>8</v>
      </c>
      <c r="H263" s="5" t="n">
        <v>0</v>
      </c>
      <c r="I263" s="5" t="n">
        <v>1327</v>
      </c>
      <c r="J263" s="5" t="n">
        <v>7</v>
      </c>
      <c r="K263" s="6" t="n">
        <v>189.571428571429</v>
      </c>
      <c r="L263" s="7" t="n">
        <v>189.571428571429</v>
      </c>
      <c r="M263" s="5" t="str">
        <f aca="false">IF(K263="no cation","",IF(L263="","non-candidate",""))</f>
        <v/>
      </c>
      <c r="N263" s="5" t="str">
        <f aca="false">IF(M263="","",IF(B263&gt;0,U263,CONCATENATE("[",IF(M263="","",CONCATENATE("Al",IF(C263+(D263*(1+(C263*3)))&gt;1,VALUE(C263+(D263*(1+(C263*3)))),""),CONCATENATE(IF((E263*(1+(C263*3)))+(C263*H263)&gt;0," O",""),IF((E263*(1+(C263*3)))+(C263*H263)&gt;1,VALUE((E263*(1+(C263*3)))+(C263*H263)),"")),IF(F263=0,"",CONCATENATE("(OH)",IF((F263*(1+(C263*3)))+(C263*(4-H263))&gt;1,VALUE((F263*(1+(C263*3)))+(C263*(4-H263))),""))),IF(G263=0,"",CONCATENATE("(OH2)",IF(G263&gt;1,VALUE(G263),""))))),"]",IF(M263="","",IF(J263&gt;1,(CONCATENATE(VALUE(J263),"+")),"+")))))</f>
        <v/>
      </c>
      <c r="O263" s="5" t="str">
        <f aca="false">IF(B263&gt;0,"",IF(C263=0,CONCATENATE("[",CONCATENATE("Al",IF(D263&gt;1,VALUE(D263),""),IF(E263=0,"",CONCATENATE(" O",IF(E263&gt;1,VALUE(E263),""))),IF(F263=0,"",CONCATENATE("(OH)",IF(F263&gt;1,VALUE(F263),""))),IF(G263=0,"",CONCATENATE("(OH2)",IF(G263&gt;1,VALUE(G263),"")))),"]",IF(J263&gt;1,(CONCATENATE(VALUE(J263),"+")),"+")),CONCATENATE("[",S263,IF(P263&gt;1,VALUE(P263),""),IF((D263*3)&gt;((E263*2)+F263),"+","")," ]",VALUE(4)," ",T263,IF(H263&gt;0,VALUE(H263+1),""),"-"," ")))</f>
        <v>[[Al3 O2(OH)3(OH2)8]2+ ]4 [Al(OH)4]- </v>
      </c>
      <c r="P263" s="5" t="n">
        <f aca="false">IF(C263&lt;1,"",(IF((3*D263)-(2*E263)-F263&gt;0, (3*D263)-(2*E263)-F263, 0)))</f>
        <v>2</v>
      </c>
      <c r="Q263" s="5" t="n">
        <f aca="false">IF(C263&lt;1,"",(27*D263)+(16*(E263+F263+G263))+(F263+(G263*2)))</f>
        <v>308</v>
      </c>
      <c r="R263" s="5" t="n">
        <f aca="false">IF(C263&lt;1,"",27+(16*(H263+(4-H263)))+(4-H263))</f>
        <v>95</v>
      </c>
      <c r="S263" s="5" t="str">
        <f aca="false">CONCATENATE("[",CONCATENATE("Al",IF(D263&gt;1,VALUE(D263),""),IF(E263=0,"",CONCATENATE(" O",IF(E263&gt;1,VALUE(E263),""))),IF(F263=0,"",CONCATENATE("(OH)",IF(F263&gt;1,VALUE(F263),""))),IF(G263=0,"",CONCATENATE("(OH2)",IF(G263&gt;1,VALUE(G263),"")))),"]")</f>
        <v>[Al3 O2(OH)3(OH2)8]</v>
      </c>
      <c r="T263" s="5" t="str">
        <f aca="false">CONCATENATE("[",CONCATENATE("Al",IF(H263=0,"",CONCATENATE("O",IF(H263&gt;1,VALUE(H263),""))),CONCATENATE(IF((4-H263)&gt;0,"(OH)",""),IF((4-H263)&gt;1,VALUE(4-H263),""))),"]")</f>
        <v>[Al(OH)4]</v>
      </c>
      <c r="U263" s="5" t="str">
        <f aca="false">IF(B263&gt;0,IF(M263="","",CONCATENATE("[",IF(M263="","",CONCATENATE("Al",IF(D263&gt;1,VALUE(D263),""),IF(E263=0,"",CONCATENATE(" O",IF(E263&gt;1,VALUE(E263),""))),IF(F263=0,"",CONCATENATE("(OH)",IF(F263&gt;1,VALUE(F263),""))),IF(G263=0,"",CONCATENATE("(OH2)",IF(G263&gt;1,VALUE(G263),""))))),"]",IF(M263="","",IF(J263&gt;1,(CONCATENATE(VALUE(J263),"+")),"+")))),"")</f>
        <v/>
      </c>
    </row>
    <row r="264" s="4" customFormat="true" ht="14.05" hidden="false" customHeight="false" outlineLevel="0" collapsed="false">
      <c r="A264" s="5" t="n">
        <v>6</v>
      </c>
      <c r="B264" s="5" t="n">
        <v>0</v>
      </c>
      <c r="C264" s="5" t="n">
        <v>1</v>
      </c>
      <c r="D264" s="5" t="n">
        <v>3</v>
      </c>
      <c r="E264" s="5" t="n">
        <v>3</v>
      </c>
      <c r="F264" s="5" t="n">
        <v>0</v>
      </c>
      <c r="G264" s="5" t="n">
        <v>10</v>
      </c>
      <c r="H264" s="5" t="n">
        <v>4</v>
      </c>
      <c r="I264" s="5" t="n">
        <v>1327</v>
      </c>
      <c r="J264" s="5" t="n">
        <v>7</v>
      </c>
      <c r="K264" s="6" t="n">
        <v>189.571428571429</v>
      </c>
      <c r="L264" s="7" t="n">
        <v>189.571428571429</v>
      </c>
      <c r="M264" s="5" t="str">
        <f aca="false">IF(K264="no cation","",IF(L264="","non-candidate",""))</f>
        <v/>
      </c>
      <c r="N264" s="5" t="str">
        <f aca="false">IF(M264="","",IF(B264&gt;0,U264,CONCATENATE("[",IF(M264="","",CONCATENATE("Al",IF(C264+(D264*(1+(C264*3)))&gt;1,VALUE(C264+(D264*(1+(C264*3)))),""),CONCATENATE(IF((E264*(1+(C264*3)))+(C264*H264)&gt;0," O",""),IF((E264*(1+(C264*3)))+(C264*H264)&gt;1,VALUE((E264*(1+(C264*3)))+(C264*H264)),"")),IF(F264=0,"",CONCATENATE("(OH)",IF((F264*(1+(C264*3)))+(C264*(4-H264))&gt;1,VALUE((F264*(1+(C264*3)))+(C264*(4-H264))),""))),IF(G264=0,"",CONCATENATE("(OH2)",IF(G264&gt;1,VALUE(G264),""))))),"]",IF(M264="","",IF(J264&gt;1,(CONCATENATE(VALUE(J264),"+")),"+")))))</f>
        <v/>
      </c>
      <c r="O264" s="5" t="str">
        <f aca="false">IF(B264&gt;0,"",IF(C264=0,CONCATENATE("[",CONCATENATE("Al",IF(D264&gt;1,VALUE(D264),""),IF(E264=0,"",CONCATENATE(" O",IF(E264&gt;1,VALUE(E264),""))),IF(F264=0,"",CONCATENATE("(OH)",IF(F264&gt;1,VALUE(F264),""))),IF(G264=0,"",CONCATENATE("(OH2)",IF(G264&gt;1,VALUE(G264),"")))),"]",IF(J264&gt;1,(CONCATENATE(VALUE(J264),"+")),"+")),CONCATENATE("[",S264,IF(P264&gt;1,VALUE(P264),""),IF((D264*3)&gt;((E264*2)+F264),"+","")," ]",VALUE(4)," ",T264,IF(H264&gt;0,VALUE(H264+1),""),"-"," ")))</f>
        <v>[[Al3 O3(OH2)10]3+ ]4 [AlO4]5- </v>
      </c>
      <c r="P264" s="5" t="n">
        <f aca="false">IF(C264&lt;1,"",(IF((3*D264)-(2*E264)-F264&gt;0, (3*D264)-(2*E264)-F264, 0)))</f>
        <v>3</v>
      </c>
      <c r="Q264" s="5" t="n">
        <f aca="false">IF(C264&lt;1,"",(27*D264)+(16*(E264+F264+G264))+(F264+(G264*2)))</f>
        <v>309</v>
      </c>
      <c r="R264" s="5" t="n">
        <f aca="false">IF(C264&lt;1,"",27+(16*(H264+(4-H264)))+(4-H264))</f>
        <v>91</v>
      </c>
      <c r="S264" s="5" t="str">
        <f aca="false">CONCATENATE("[",CONCATENATE("Al",IF(D264&gt;1,VALUE(D264),""),IF(E264=0,"",CONCATENATE(" O",IF(E264&gt;1,VALUE(E264),""))),IF(F264=0,"",CONCATENATE("(OH)",IF(F264&gt;1,VALUE(F264),""))),IF(G264=0,"",CONCATENATE("(OH2)",IF(G264&gt;1,VALUE(G264),"")))),"]")</f>
        <v>[Al3 O3(OH2)10]</v>
      </c>
      <c r="T264" s="5" t="str">
        <f aca="false">CONCATENATE("[",CONCATENATE("Al",IF(H264=0,"",CONCATENATE("O",IF(H264&gt;1,VALUE(H264),""))),CONCATENATE(IF((4-H264)&gt;0,"(OH)",""),IF((4-H264)&gt;1,VALUE(4-H264),""))),"]")</f>
        <v>[AlO4]</v>
      </c>
      <c r="U264" s="5" t="str">
        <f aca="false">IF(B264&gt;0,IF(M264="","",CONCATENATE("[",IF(M264="","",CONCATENATE("Al",IF(D264&gt;1,VALUE(D264),""),IF(E264=0,"",CONCATENATE(" O",IF(E264&gt;1,VALUE(E264),""))),IF(F264=0,"",CONCATENATE("(OH)",IF(F264&gt;1,VALUE(F264),""))),IF(G264=0,"",CONCATENATE("(OH2)",IF(G264&gt;1,VALUE(G264),""))))),"]",IF(M264="","",IF(J264&gt;1,(CONCATENATE(VALUE(J264),"+")),"+")))),"")</f>
        <v/>
      </c>
    </row>
    <row r="265" s="4" customFormat="true" ht="14.05" hidden="false" customHeight="false" outlineLevel="0" collapsed="false">
      <c r="A265" s="5" t="n">
        <v>6</v>
      </c>
      <c r="B265" s="5" t="n">
        <v>0</v>
      </c>
      <c r="C265" s="5" t="n">
        <v>1</v>
      </c>
      <c r="D265" s="5" t="n">
        <v>3</v>
      </c>
      <c r="E265" s="5" t="n">
        <v>3</v>
      </c>
      <c r="F265" s="5" t="n">
        <v>1</v>
      </c>
      <c r="G265" s="5" t="n">
        <v>9</v>
      </c>
      <c r="H265" s="5" t="n">
        <v>0</v>
      </c>
      <c r="I265" s="5" t="n">
        <v>1327</v>
      </c>
      <c r="J265" s="5" t="n">
        <v>7</v>
      </c>
      <c r="K265" s="6" t="n">
        <v>189.571428571429</v>
      </c>
      <c r="L265" s="7" t="n">
        <v>189.571428571429</v>
      </c>
      <c r="M265" s="5" t="str">
        <f aca="false">IF(K265="no cation","",IF(L265="","non-candidate",""))</f>
        <v/>
      </c>
      <c r="N265" s="5" t="str">
        <f aca="false">IF(M265="","",IF(B265&gt;0,U265,CONCATENATE("[",IF(M265="","",CONCATENATE("Al",IF(C265+(D265*(1+(C265*3)))&gt;1,VALUE(C265+(D265*(1+(C265*3)))),""),CONCATENATE(IF((E265*(1+(C265*3)))+(C265*H265)&gt;0," O",""),IF((E265*(1+(C265*3)))+(C265*H265)&gt;1,VALUE((E265*(1+(C265*3)))+(C265*H265)),"")),IF(F265=0,"",CONCATENATE("(OH)",IF((F265*(1+(C265*3)))+(C265*(4-H265))&gt;1,VALUE((F265*(1+(C265*3)))+(C265*(4-H265))),""))),IF(G265=0,"",CONCATENATE("(OH2)",IF(G265&gt;1,VALUE(G265),""))))),"]",IF(M265="","",IF(J265&gt;1,(CONCATENATE(VALUE(J265),"+")),"+")))))</f>
        <v/>
      </c>
      <c r="O265" s="5" t="str">
        <f aca="false">IF(B265&gt;0,"",IF(C265=0,CONCATENATE("[",CONCATENATE("Al",IF(D265&gt;1,VALUE(D265),""),IF(E265=0,"",CONCATENATE(" O",IF(E265&gt;1,VALUE(E265),""))),IF(F265=0,"",CONCATENATE("(OH)",IF(F265&gt;1,VALUE(F265),""))),IF(G265=0,"",CONCATENATE("(OH2)",IF(G265&gt;1,VALUE(G265),"")))),"]",IF(J265&gt;1,(CONCATENATE(VALUE(J265),"+")),"+")),CONCATENATE("[",S265,IF(P265&gt;1,VALUE(P265),""),IF((D265*3)&gt;((E265*2)+F265),"+","")," ]",VALUE(4)," ",T265,IF(H265&gt;0,VALUE(H265+1),""),"-"," ")))</f>
        <v>[[Al3 O3(OH)(OH2)9]2+ ]4 [Al(OH)4]- </v>
      </c>
      <c r="P265" s="5" t="n">
        <f aca="false">IF(C265&lt;1,"",(IF((3*D265)-(2*E265)-F265&gt;0, (3*D265)-(2*E265)-F265, 0)))</f>
        <v>2</v>
      </c>
      <c r="Q265" s="5" t="n">
        <f aca="false">IF(C265&lt;1,"",(27*D265)+(16*(E265+F265+G265))+(F265+(G265*2)))</f>
        <v>308</v>
      </c>
      <c r="R265" s="5" t="n">
        <f aca="false">IF(C265&lt;1,"",27+(16*(H265+(4-H265)))+(4-H265))</f>
        <v>95</v>
      </c>
      <c r="S265" s="5" t="str">
        <f aca="false">CONCATENATE("[",CONCATENATE("Al",IF(D265&gt;1,VALUE(D265),""),IF(E265=0,"",CONCATENATE(" O",IF(E265&gt;1,VALUE(E265),""))),IF(F265=0,"",CONCATENATE("(OH)",IF(F265&gt;1,VALUE(F265),""))),IF(G265=0,"",CONCATENATE("(OH2)",IF(G265&gt;1,VALUE(G265),"")))),"]")</f>
        <v>[Al3 O3(OH)(OH2)9]</v>
      </c>
      <c r="T265" s="5" t="str">
        <f aca="false">CONCATENATE("[",CONCATENATE("Al",IF(H265=0,"",CONCATENATE("O",IF(H265&gt;1,VALUE(H265),""))),CONCATENATE(IF((4-H265)&gt;0,"(OH)",""),IF((4-H265)&gt;1,VALUE(4-H265),""))),"]")</f>
        <v>[Al(OH)4]</v>
      </c>
      <c r="U265" s="5" t="str">
        <f aca="false">IF(B265&gt;0,IF(M265="","",CONCATENATE("[",IF(M265="","",CONCATENATE("Al",IF(D265&gt;1,VALUE(D265),""),IF(E265=0,"",CONCATENATE(" O",IF(E265&gt;1,VALUE(E265),""))),IF(F265=0,"",CONCATENATE("(OH)",IF(F265&gt;1,VALUE(F265),""))),IF(G265=0,"",CONCATENATE("(OH2)",IF(G265&gt;1,VALUE(G265),""))))),"]",IF(M265="","",IF(J265&gt;1,(CONCATENATE(VALUE(J265),"+")),"+")))),"")</f>
        <v/>
      </c>
    </row>
    <row r="266" s="4" customFormat="true" ht="14.05" hidden="false" customHeight="false" outlineLevel="0" collapsed="false">
      <c r="A266" s="5" t="n">
        <v>4</v>
      </c>
      <c r="B266" s="5" t="n">
        <v>0</v>
      </c>
      <c r="C266" s="5" t="n">
        <v>0</v>
      </c>
      <c r="D266" s="5" t="n">
        <v>6</v>
      </c>
      <c r="E266" s="5" t="n">
        <v>2</v>
      </c>
      <c r="F266" s="5" t="n">
        <v>12</v>
      </c>
      <c r="G266" s="5" t="n">
        <v>0</v>
      </c>
      <c r="H266" s="5" t="n">
        <v>0</v>
      </c>
      <c r="I266" s="5" t="n">
        <v>398</v>
      </c>
      <c r="J266" s="5" t="n">
        <v>2</v>
      </c>
      <c r="K266" s="6" t="n">
        <v>199</v>
      </c>
      <c r="L266" s="7" t="n">
        <v>199</v>
      </c>
      <c r="M266" s="5" t="str">
        <f aca="false">IF(K266="no cation","",IF(L266="","non-candidate",""))</f>
        <v/>
      </c>
      <c r="N266" s="5" t="str">
        <f aca="false">IF(M266="","",IF(B266&gt;0,U266,CONCATENATE("[",IF(M266="","",CONCATENATE("Al",IF(C266+(D266*(1+(C266*3)))&gt;1,VALUE(C266+(D266*(1+(C266*3)))),""),CONCATENATE(IF((E266*(1+(C266*3)))+(C266*H266)&gt;0," O",""),IF((E266*(1+(C266*3)))+(C266*H266)&gt;1,VALUE((E266*(1+(C266*3)))+(C266*H266)),"")),IF(F266=0,"",CONCATENATE("(OH)",IF((F266*(1+(C266*3)))+(C266*(4-H266))&gt;1,VALUE((F266*(1+(C266*3)))+(C266*(4-H266))),""))),IF(G266=0,"",CONCATENATE("(OH2)",IF(G266&gt;1,VALUE(G266),""))))),"]",IF(M266="","",IF(J266&gt;1,(CONCATENATE(VALUE(J266),"+")),"+")))))</f>
        <v/>
      </c>
      <c r="O266" s="5" t="str">
        <f aca="false">IF(B266&gt;0,"",IF(C266=0,CONCATENATE("[",CONCATENATE("Al",IF(D266&gt;1,VALUE(D266),""),IF(E266=0,"",CONCATENATE(" O",IF(E266&gt;1,VALUE(E266),""))),IF(F266=0,"",CONCATENATE("(OH)",IF(F266&gt;1,VALUE(F266),""))),IF(G266=0,"",CONCATENATE("(OH2)",IF(G266&gt;1,VALUE(G266),"")))),"]",IF(J266&gt;1,(CONCATENATE(VALUE(J266),"+")),"+")),CONCATENATE("[",S266,IF(P266&gt;1,VALUE(P266),""),IF((D266*3)&gt;((E266*2)+F266),"+","")," ]",VALUE(4)," ",T266,IF(H266&gt;0,VALUE(H266+1),""),"-"," ")))</f>
        <v>[Al6 O2(OH)12]2+</v>
      </c>
      <c r="P266" s="5" t="str">
        <f aca="false">IF(C266&lt;1,"",(IF((3*D266)-(2*E266)-F266&gt;0, (3*D266)-(2*E266)-F266, 0)))</f>
        <v/>
      </c>
      <c r="Q266" s="5" t="str">
        <f aca="false">IF(C266&lt;1,"",(27*D266)+(16*(E266+F266+G266))+(F266+(G266*2)))</f>
        <v/>
      </c>
      <c r="R266" s="5" t="str">
        <f aca="false">IF(C266&lt;1,"",27+(16*(H266+(4-H266)))+(4-H266))</f>
        <v/>
      </c>
      <c r="S266" s="5" t="str">
        <f aca="false">CONCATENATE("[",CONCATENATE("Al",IF(D266&gt;1,VALUE(D266),""),IF(E266=0,"",CONCATENATE(" O",IF(E266&gt;1,VALUE(E266),""))),IF(F266=0,"",CONCATENATE("(OH)",IF(F266&gt;1,VALUE(F266),""))),IF(G266=0,"",CONCATENATE("(OH2)",IF(G266&gt;1,VALUE(G266),"")))),"]")</f>
        <v>[Al6 O2(OH)12]</v>
      </c>
      <c r="T266" s="5" t="str">
        <f aca="false">CONCATENATE("[",CONCATENATE("Al",IF(H266=0,"",CONCATENATE("O",IF(H266&gt;1,VALUE(H266),""))),CONCATENATE(IF((4-H266)&gt;0,"(OH)",""),IF((4-H266)&gt;1,VALUE(4-H266),""))),"]")</f>
        <v>[Al(OH)4]</v>
      </c>
      <c r="U266" s="5" t="str">
        <f aca="false">IF(B266&gt;0,IF(M266="","",CONCATENATE("[",IF(M266="","",CONCATENATE("Al",IF(D266&gt;1,VALUE(D266),""),IF(E266=0,"",CONCATENATE(" O",IF(E266&gt;1,VALUE(E266),""))),IF(F266=0,"",CONCATENATE("(OH)",IF(F266&gt;1,VALUE(F266),""))),IF(G266=0,"",CONCATENATE("(OH2)",IF(G266&gt;1,VALUE(G266),""))))),"]",IF(M266="","",IF(J266&gt;1,(CONCATENATE(VALUE(J266),"+")),"+")))),"")</f>
        <v/>
      </c>
    </row>
    <row r="267" s="4" customFormat="true" ht="14.05" hidden="false" customHeight="false" outlineLevel="0" collapsed="false">
      <c r="A267" s="5" t="n">
        <v>4</v>
      </c>
      <c r="B267" s="5" t="n">
        <v>0</v>
      </c>
      <c r="C267" s="5" t="n">
        <v>0</v>
      </c>
      <c r="D267" s="5" t="n">
        <v>6</v>
      </c>
      <c r="E267" s="5" t="n">
        <v>4</v>
      </c>
      <c r="F267" s="5" t="n">
        <v>8</v>
      </c>
      <c r="G267" s="5" t="n">
        <v>2</v>
      </c>
      <c r="H267" s="5" t="n">
        <v>0</v>
      </c>
      <c r="I267" s="5" t="n">
        <v>398</v>
      </c>
      <c r="J267" s="5" t="n">
        <v>2</v>
      </c>
      <c r="K267" s="6" t="n">
        <v>199</v>
      </c>
      <c r="L267" s="7" t="n">
        <v>199</v>
      </c>
      <c r="M267" s="5" t="str">
        <f aca="false">IF(K267="no cation","",IF(L267="","non-candidate",""))</f>
        <v/>
      </c>
      <c r="N267" s="5" t="str">
        <f aca="false">IF(M267="","",IF(B267&gt;0,U267,CONCATENATE("[",IF(M267="","",CONCATENATE("Al",IF(C267+(D267*(1+(C267*3)))&gt;1,VALUE(C267+(D267*(1+(C267*3)))),""),CONCATENATE(IF((E267*(1+(C267*3)))+(C267*H267)&gt;0," O",""),IF((E267*(1+(C267*3)))+(C267*H267)&gt;1,VALUE((E267*(1+(C267*3)))+(C267*H267)),"")),IF(F267=0,"",CONCATENATE("(OH)",IF((F267*(1+(C267*3)))+(C267*(4-H267))&gt;1,VALUE((F267*(1+(C267*3)))+(C267*(4-H267))),""))),IF(G267=0,"",CONCATENATE("(OH2)",IF(G267&gt;1,VALUE(G267),""))))),"]",IF(M267="","",IF(J267&gt;1,(CONCATENATE(VALUE(J267),"+")),"+")))))</f>
        <v/>
      </c>
      <c r="O267" s="5" t="str">
        <f aca="false">IF(B267&gt;0,"",IF(C267=0,CONCATENATE("[",CONCATENATE("Al",IF(D267&gt;1,VALUE(D267),""),IF(E267=0,"",CONCATENATE(" O",IF(E267&gt;1,VALUE(E267),""))),IF(F267=0,"",CONCATENATE("(OH)",IF(F267&gt;1,VALUE(F267),""))),IF(G267=0,"",CONCATENATE("(OH2)",IF(G267&gt;1,VALUE(G267),"")))),"]",IF(J267&gt;1,(CONCATENATE(VALUE(J267),"+")),"+")),CONCATENATE("[",S267,IF(P267&gt;1,VALUE(P267),""),IF((D267*3)&gt;((E267*2)+F267),"+","")," ]",VALUE(4)," ",T267,IF(H267&gt;0,VALUE(H267+1),""),"-"," ")))</f>
        <v>[Al6 O4(OH)8(OH2)2]2+</v>
      </c>
      <c r="P267" s="5" t="str">
        <f aca="false">IF(C267&lt;1,"",(IF((3*D267)-(2*E267)-F267&gt;0, (3*D267)-(2*E267)-F267, 0)))</f>
        <v/>
      </c>
      <c r="Q267" s="5" t="str">
        <f aca="false">IF(C267&lt;1,"",(27*D267)+(16*(E267+F267+G267))+(F267+(G267*2)))</f>
        <v/>
      </c>
      <c r="R267" s="5" t="str">
        <f aca="false">IF(C267&lt;1,"",27+(16*(H267+(4-H267)))+(4-H267))</f>
        <v/>
      </c>
      <c r="S267" s="5" t="str">
        <f aca="false">CONCATENATE("[",CONCATENATE("Al",IF(D267&gt;1,VALUE(D267),""),IF(E267=0,"",CONCATENATE(" O",IF(E267&gt;1,VALUE(E267),""))),IF(F267=0,"",CONCATENATE("(OH)",IF(F267&gt;1,VALUE(F267),""))),IF(G267=0,"",CONCATENATE("(OH2)",IF(G267&gt;1,VALUE(G267),"")))),"]")</f>
        <v>[Al6 O4(OH)8(OH2)2]</v>
      </c>
      <c r="T267" s="5" t="str">
        <f aca="false">CONCATENATE("[",CONCATENATE("Al",IF(H267=0,"",CONCATENATE("O",IF(H267&gt;1,VALUE(H267),""))),CONCATENATE(IF((4-H267)&gt;0,"(OH)",""),IF((4-H267)&gt;1,VALUE(4-H267),""))),"]")</f>
        <v>[Al(OH)4]</v>
      </c>
      <c r="U267" s="5" t="str">
        <f aca="false">IF(B267&gt;0,IF(M267="","",CONCATENATE("[",IF(M267="","",CONCATENATE("Al",IF(D267&gt;1,VALUE(D267),""),IF(E267=0,"",CONCATENATE(" O",IF(E267&gt;1,VALUE(E267),""))),IF(F267=0,"",CONCATENATE("(OH)",IF(F267&gt;1,VALUE(F267),""))),IF(G267=0,"",CONCATENATE("(OH2)",IF(G267&gt;1,VALUE(G267),""))))),"]",IF(M267="","",IF(J267&gt;1,(CONCATENATE(VALUE(J267),"+")),"+")))),"")</f>
        <v/>
      </c>
    </row>
    <row r="268" s="4" customFormat="true" ht="14.05" hidden="false" customHeight="false" outlineLevel="0" collapsed="false">
      <c r="A268" s="5" t="n">
        <v>4</v>
      </c>
      <c r="B268" s="5" t="n">
        <v>0</v>
      </c>
      <c r="C268" s="5" t="n">
        <v>0</v>
      </c>
      <c r="D268" s="5" t="n">
        <v>6</v>
      </c>
      <c r="E268" s="5" t="n">
        <v>6</v>
      </c>
      <c r="F268" s="5" t="n">
        <v>4</v>
      </c>
      <c r="G268" s="5" t="n">
        <v>4</v>
      </c>
      <c r="H268" s="5" t="n">
        <v>0</v>
      </c>
      <c r="I268" s="5" t="n">
        <v>398</v>
      </c>
      <c r="J268" s="5" t="n">
        <v>2</v>
      </c>
      <c r="K268" s="6" t="n">
        <v>199</v>
      </c>
      <c r="L268" s="7" t="n">
        <v>199</v>
      </c>
      <c r="M268" s="5" t="str">
        <f aca="false">IF(K268="no cation","",IF(L268="","non-candidate",""))</f>
        <v/>
      </c>
      <c r="N268" s="5" t="str">
        <f aca="false">IF(M268="","",IF(B268&gt;0,U268,CONCATENATE("[",IF(M268="","",CONCATENATE("Al",IF(C268+(D268*(1+(C268*3)))&gt;1,VALUE(C268+(D268*(1+(C268*3)))),""),CONCATENATE(IF((E268*(1+(C268*3)))+(C268*H268)&gt;0," O",""),IF((E268*(1+(C268*3)))+(C268*H268)&gt;1,VALUE((E268*(1+(C268*3)))+(C268*H268)),"")),IF(F268=0,"",CONCATENATE("(OH)",IF((F268*(1+(C268*3)))+(C268*(4-H268))&gt;1,VALUE((F268*(1+(C268*3)))+(C268*(4-H268))),""))),IF(G268=0,"",CONCATENATE("(OH2)",IF(G268&gt;1,VALUE(G268),""))))),"]",IF(M268="","",IF(J268&gt;1,(CONCATENATE(VALUE(J268),"+")),"+")))))</f>
        <v/>
      </c>
      <c r="O268" s="5" t="str">
        <f aca="false">IF(B268&gt;0,"",IF(C268=0,CONCATENATE("[",CONCATENATE("Al",IF(D268&gt;1,VALUE(D268),""),IF(E268=0,"",CONCATENATE(" O",IF(E268&gt;1,VALUE(E268),""))),IF(F268=0,"",CONCATENATE("(OH)",IF(F268&gt;1,VALUE(F268),""))),IF(G268=0,"",CONCATENATE("(OH2)",IF(G268&gt;1,VALUE(G268),"")))),"]",IF(J268&gt;1,(CONCATENATE(VALUE(J268),"+")),"+")),CONCATENATE("[",S268,IF(P268&gt;1,VALUE(P268),""),IF((D268*3)&gt;((E268*2)+F268),"+","")," ]",VALUE(4)," ",T268,IF(H268&gt;0,VALUE(H268+1),""),"-"," ")))</f>
        <v>[Al6 O6(OH)4(OH2)4]2+</v>
      </c>
      <c r="P268" s="5" t="str">
        <f aca="false">IF(C268&lt;1,"",(IF((3*D268)-(2*E268)-F268&gt;0, (3*D268)-(2*E268)-F268, 0)))</f>
        <v/>
      </c>
      <c r="Q268" s="5" t="str">
        <f aca="false">IF(C268&lt;1,"",(27*D268)+(16*(E268+F268+G268))+(F268+(G268*2)))</f>
        <v/>
      </c>
      <c r="R268" s="5" t="str">
        <f aca="false">IF(C268&lt;1,"",27+(16*(H268+(4-H268)))+(4-H268))</f>
        <v/>
      </c>
      <c r="S268" s="5" t="str">
        <f aca="false">CONCATENATE("[",CONCATENATE("Al",IF(D268&gt;1,VALUE(D268),""),IF(E268=0,"",CONCATENATE(" O",IF(E268&gt;1,VALUE(E268),""))),IF(F268=0,"",CONCATENATE("(OH)",IF(F268&gt;1,VALUE(F268),""))),IF(G268=0,"",CONCATENATE("(OH2)",IF(G268&gt;1,VALUE(G268),"")))),"]")</f>
        <v>[Al6 O6(OH)4(OH2)4]</v>
      </c>
      <c r="T268" s="5" t="str">
        <f aca="false">CONCATENATE("[",CONCATENATE("Al",IF(H268=0,"",CONCATENATE("O",IF(H268&gt;1,VALUE(H268),""))),CONCATENATE(IF((4-H268)&gt;0,"(OH)",""),IF((4-H268)&gt;1,VALUE(4-H268),""))),"]")</f>
        <v>[Al(OH)4]</v>
      </c>
      <c r="U268" s="5" t="str">
        <f aca="false">IF(B268&gt;0,IF(M268="","",CONCATENATE("[",IF(M268="","",CONCATENATE("Al",IF(D268&gt;1,VALUE(D268),""),IF(E268=0,"",CONCATENATE(" O",IF(E268&gt;1,VALUE(E268),""))),IF(F268=0,"",CONCATENATE("(OH)",IF(F268&gt;1,VALUE(F268),""))),IF(G268=0,"",CONCATENATE("(OH2)",IF(G268&gt;1,VALUE(G268),""))))),"]",IF(M268="","",IF(J268&gt;1,(CONCATENATE(VALUE(J268),"+")),"+")))),"")</f>
        <v/>
      </c>
    </row>
    <row r="269" s="4" customFormat="true" ht="14.05" hidden="false" customHeight="false" outlineLevel="0" collapsed="false">
      <c r="A269" s="5" t="n">
        <v>4</v>
      </c>
      <c r="B269" s="5" t="n">
        <v>0</v>
      </c>
      <c r="C269" s="5" t="n">
        <v>0</v>
      </c>
      <c r="D269" s="5" t="n">
        <v>6</v>
      </c>
      <c r="E269" s="5" t="n">
        <v>8</v>
      </c>
      <c r="F269" s="5" t="n">
        <v>0</v>
      </c>
      <c r="G269" s="5" t="n">
        <v>6</v>
      </c>
      <c r="H269" s="5" t="n">
        <v>0</v>
      </c>
      <c r="I269" s="5" t="n">
        <v>398</v>
      </c>
      <c r="J269" s="5" t="n">
        <v>2</v>
      </c>
      <c r="K269" s="6" t="n">
        <v>199</v>
      </c>
      <c r="L269" s="7" t="n">
        <v>199</v>
      </c>
      <c r="M269" s="5" t="str">
        <f aca="false">IF(K269="no cation","",IF(L269="","non-candidate",""))</f>
        <v/>
      </c>
      <c r="N269" s="5" t="str">
        <f aca="false">IF(M269="","",IF(B269&gt;0,U269,CONCATENATE("[",IF(M269="","",CONCATENATE("Al",IF(C269+(D269*(1+(C269*3)))&gt;1,VALUE(C269+(D269*(1+(C269*3)))),""),CONCATENATE(IF((E269*(1+(C269*3)))+(C269*H269)&gt;0," O",""),IF((E269*(1+(C269*3)))+(C269*H269)&gt;1,VALUE((E269*(1+(C269*3)))+(C269*H269)),"")),IF(F269=0,"",CONCATENATE("(OH)",IF((F269*(1+(C269*3)))+(C269*(4-H269))&gt;1,VALUE((F269*(1+(C269*3)))+(C269*(4-H269))),""))),IF(G269=0,"",CONCATENATE("(OH2)",IF(G269&gt;1,VALUE(G269),""))))),"]",IF(M269="","",IF(J269&gt;1,(CONCATENATE(VALUE(J269),"+")),"+")))))</f>
        <v/>
      </c>
      <c r="O269" s="5" t="str">
        <f aca="false">IF(B269&gt;0,"",IF(C269=0,CONCATENATE("[",CONCATENATE("Al",IF(D269&gt;1,VALUE(D269),""),IF(E269=0,"",CONCATENATE(" O",IF(E269&gt;1,VALUE(E269),""))),IF(F269=0,"",CONCATENATE("(OH)",IF(F269&gt;1,VALUE(F269),""))),IF(G269=0,"",CONCATENATE("(OH2)",IF(G269&gt;1,VALUE(G269),"")))),"]",IF(J269&gt;1,(CONCATENATE(VALUE(J269),"+")),"+")),CONCATENATE("[",S269,IF(P269&gt;1,VALUE(P269),""),IF((D269*3)&gt;((E269*2)+F269),"+","")," ]",VALUE(4)," ",T269,IF(H269&gt;0,VALUE(H269+1),""),"-"," ")))</f>
        <v>[Al6 O8(OH2)6]2+</v>
      </c>
      <c r="P269" s="5" t="str">
        <f aca="false">IF(C269&lt;1,"",(IF((3*D269)-(2*E269)-F269&gt;0, (3*D269)-(2*E269)-F269, 0)))</f>
        <v/>
      </c>
      <c r="Q269" s="5" t="str">
        <f aca="false">IF(C269&lt;1,"",(27*D269)+(16*(E269+F269+G269))+(F269+(G269*2)))</f>
        <v/>
      </c>
      <c r="R269" s="5" t="str">
        <f aca="false">IF(C269&lt;1,"",27+(16*(H269+(4-H269)))+(4-H269))</f>
        <v/>
      </c>
      <c r="S269" s="5" t="str">
        <f aca="false">CONCATENATE("[",CONCATENATE("Al",IF(D269&gt;1,VALUE(D269),""),IF(E269=0,"",CONCATENATE(" O",IF(E269&gt;1,VALUE(E269),""))),IF(F269=0,"",CONCATENATE("(OH)",IF(F269&gt;1,VALUE(F269),""))),IF(G269=0,"",CONCATENATE("(OH2)",IF(G269&gt;1,VALUE(G269),"")))),"]")</f>
        <v>[Al6 O8(OH2)6]</v>
      </c>
      <c r="T269" s="5" t="str">
        <f aca="false">CONCATENATE("[",CONCATENATE("Al",IF(H269=0,"",CONCATENATE("O",IF(H269&gt;1,VALUE(H269),""))),CONCATENATE(IF((4-H269)&gt;0,"(OH)",""),IF((4-H269)&gt;1,VALUE(4-H269),""))),"]")</f>
        <v>[Al(OH)4]</v>
      </c>
      <c r="U269" s="5" t="str">
        <f aca="false">IF(B269&gt;0,IF(M269="","",CONCATENATE("[",IF(M269="","",CONCATENATE("Al",IF(D269&gt;1,VALUE(D269),""),IF(E269=0,"",CONCATENATE(" O",IF(E269&gt;1,VALUE(E269),""))),IF(F269=0,"",CONCATENATE("(OH)",IF(F269&gt;1,VALUE(F269),""))),IF(G269=0,"",CONCATENATE("(OH2)",IF(G269&gt;1,VALUE(G269),""))))),"]",IF(M269="","",IF(J269&gt;1,(CONCATENATE(VALUE(J269),"+")),"+")))),"")</f>
        <v/>
      </c>
    </row>
    <row r="270" s="4" customFormat="true" ht="14.05" hidden="false" customHeight="false" outlineLevel="0" collapsed="false">
      <c r="A270" s="5" t="n">
        <v>6</v>
      </c>
      <c r="B270" s="5" t="n">
        <v>0</v>
      </c>
      <c r="C270" s="5" t="n">
        <v>0</v>
      </c>
      <c r="D270" s="5" t="n">
        <v>6</v>
      </c>
      <c r="E270" s="5" t="n">
        <v>0</v>
      </c>
      <c r="F270" s="5" t="n">
        <v>15</v>
      </c>
      <c r="G270" s="5" t="n">
        <v>11</v>
      </c>
      <c r="H270" s="5" t="n">
        <v>0</v>
      </c>
      <c r="I270" s="5" t="n">
        <v>615</v>
      </c>
      <c r="J270" s="5" t="n">
        <v>3</v>
      </c>
      <c r="K270" s="6" t="n">
        <v>205</v>
      </c>
      <c r="L270" s="7" t="n">
        <v>205</v>
      </c>
      <c r="M270" s="5" t="str">
        <f aca="false">IF(K270="no cation","",IF(L270="","non-candidate",""))</f>
        <v/>
      </c>
      <c r="N270" s="5" t="str">
        <f aca="false">IF(M270="","",IF(B270&gt;0,U270,CONCATENATE("[",IF(M270="","",CONCATENATE("Al",IF(C270+(D270*(1+(C270*3)))&gt;1,VALUE(C270+(D270*(1+(C270*3)))),""),CONCATENATE(IF((E270*(1+(C270*3)))+(C270*H270)&gt;0," O",""),IF((E270*(1+(C270*3)))+(C270*H270)&gt;1,VALUE((E270*(1+(C270*3)))+(C270*H270)),"")),IF(F270=0,"",CONCATENATE("(OH)",IF((F270*(1+(C270*3)))+(C270*(4-H270))&gt;1,VALUE((F270*(1+(C270*3)))+(C270*(4-H270))),""))),IF(G270=0,"",CONCATENATE("(OH2)",IF(G270&gt;1,VALUE(G270),""))))),"]",IF(M270="","",IF(J270&gt;1,(CONCATENATE(VALUE(J270),"+")),"+")))))</f>
        <v/>
      </c>
      <c r="O270" s="5" t="str">
        <f aca="false">IF(B270&gt;0,"",IF(C270=0,CONCATENATE("[",CONCATENATE("Al",IF(D270&gt;1,VALUE(D270),""),IF(E270=0,"",CONCATENATE(" O",IF(E270&gt;1,VALUE(E270),""))),IF(F270=0,"",CONCATENATE("(OH)",IF(F270&gt;1,VALUE(F270),""))),IF(G270=0,"",CONCATENATE("(OH2)",IF(G270&gt;1,VALUE(G270),"")))),"]",IF(J270&gt;1,(CONCATENATE(VALUE(J270),"+")),"+")),CONCATENATE("[",S270,IF(P270&gt;1,VALUE(P270),""),IF((D270*3)&gt;((E270*2)+F270),"+","")," ]",VALUE(4)," ",T270,IF(H270&gt;0,VALUE(H270+1),""),"-"," ")))</f>
        <v>[Al6(OH)15(OH2)11]3+</v>
      </c>
      <c r="P270" s="5" t="str">
        <f aca="false">IF(C270&lt;1,"",(IF((3*D270)-(2*E270)-F270&gt;0, (3*D270)-(2*E270)-F270, 0)))</f>
        <v/>
      </c>
      <c r="Q270" s="5" t="str">
        <f aca="false">IF(C270&lt;1,"",(27*D270)+(16*(E270+F270+G270))+(F270+(G270*2)))</f>
        <v/>
      </c>
      <c r="R270" s="5" t="str">
        <f aca="false">IF(C270&lt;1,"",27+(16*(H270+(4-H270)))+(4-H270))</f>
        <v/>
      </c>
      <c r="S270" s="5" t="str">
        <f aca="false">CONCATENATE("[",CONCATENATE("Al",IF(D270&gt;1,VALUE(D270),""),IF(E270=0,"",CONCATENATE(" O",IF(E270&gt;1,VALUE(E270),""))),IF(F270=0,"",CONCATENATE("(OH)",IF(F270&gt;1,VALUE(F270),""))),IF(G270=0,"",CONCATENATE("(OH2)",IF(G270&gt;1,VALUE(G270),"")))),"]")</f>
        <v>[Al6(OH)15(OH2)11]</v>
      </c>
      <c r="T270" s="5" t="str">
        <f aca="false">CONCATENATE("[",CONCATENATE("Al",IF(H270=0,"",CONCATENATE("O",IF(H270&gt;1,VALUE(H270),""))),CONCATENATE(IF((4-H270)&gt;0,"(OH)",""),IF((4-H270)&gt;1,VALUE(4-H270),""))),"]")</f>
        <v>[Al(OH)4]</v>
      </c>
      <c r="U270" s="5" t="str">
        <f aca="false">IF(B270&gt;0,IF(M270="","",CONCATENATE("[",IF(M270="","",CONCATENATE("Al",IF(D270&gt;1,VALUE(D270),""),IF(E270=0,"",CONCATENATE(" O",IF(E270&gt;1,VALUE(E270),""))),IF(F270=0,"",CONCATENATE("(OH)",IF(F270&gt;1,VALUE(F270),""))),IF(G270=0,"",CONCATENATE("(OH2)",IF(G270&gt;1,VALUE(G270),""))))),"]",IF(M270="","",IF(J270&gt;1,(CONCATENATE(VALUE(J270),"+")),"+")))),"")</f>
        <v/>
      </c>
    </row>
    <row r="271" s="4" customFormat="true" ht="14.05" hidden="false" customHeight="false" outlineLevel="0" collapsed="false">
      <c r="A271" s="5" t="n">
        <v>6</v>
      </c>
      <c r="B271" s="5" t="n">
        <v>0</v>
      </c>
      <c r="C271" s="5" t="n">
        <v>0</v>
      </c>
      <c r="D271" s="5" t="n">
        <v>6</v>
      </c>
      <c r="E271" s="5" t="n">
        <v>2</v>
      </c>
      <c r="F271" s="5" t="n">
        <v>11</v>
      </c>
      <c r="G271" s="5" t="n">
        <v>13</v>
      </c>
      <c r="H271" s="5" t="n">
        <v>0</v>
      </c>
      <c r="I271" s="5" t="n">
        <v>615</v>
      </c>
      <c r="J271" s="5" t="n">
        <v>3</v>
      </c>
      <c r="K271" s="6" t="n">
        <v>205</v>
      </c>
      <c r="L271" s="7" t="n">
        <v>205</v>
      </c>
      <c r="M271" s="5" t="str">
        <f aca="false">IF(K271="no cation","",IF(L271="","non-candidate",""))</f>
        <v/>
      </c>
      <c r="N271" s="5" t="str">
        <f aca="false">IF(M271="","",IF(B271&gt;0,U271,CONCATENATE("[",IF(M271="","",CONCATENATE("Al",IF(C271+(D271*(1+(C271*3)))&gt;1,VALUE(C271+(D271*(1+(C271*3)))),""),CONCATENATE(IF((E271*(1+(C271*3)))+(C271*H271)&gt;0," O",""),IF((E271*(1+(C271*3)))+(C271*H271)&gt;1,VALUE((E271*(1+(C271*3)))+(C271*H271)),"")),IF(F271=0,"",CONCATENATE("(OH)",IF((F271*(1+(C271*3)))+(C271*(4-H271))&gt;1,VALUE((F271*(1+(C271*3)))+(C271*(4-H271))),""))),IF(G271=0,"",CONCATENATE("(OH2)",IF(G271&gt;1,VALUE(G271),""))))),"]",IF(M271="","",IF(J271&gt;1,(CONCATENATE(VALUE(J271),"+")),"+")))))</f>
        <v/>
      </c>
      <c r="O271" s="5" t="str">
        <f aca="false">IF(B271&gt;0,"",IF(C271=0,CONCATENATE("[",CONCATENATE("Al",IF(D271&gt;1,VALUE(D271),""),IF(E271=0,"",CONCATENATE(" O",IF(E271&gt;1,VALUE(E271),""))),IF(F271=0,"",CONCATENATE("(OH)",IF(F271&gt;1,VALUE(F271),""))),IF(G271=0,"",CONCATENATE("(OH2)",IF(G271&gt;1,VALUE(G271),"")))),"]",IF(J271&gt;1,(CONCATENATE(VALUE(J271),"+")),"+")),CONCATENATE("[",S271,IF(P271&gt;1,VALUE(P271),""),IF((D271*3)&gt;((E271*2)+F271),"+","")," ]",VALUE(4)," ",T271,IF(H271&gt;0,VALUE(H271+1),""),"-"," ")))</f>
        <v>[Al6 O2(OH)11(OH2)13]3+</v>
      </c>
      <c r="P271" s="5" t="str">
        <f aca="false">IF(C271&lt;1,"",(IF((3*D271)-(2*E271)-F271&gt;0, (3*D271)-(2*E271)-F271, 0)))</f>
        <v/>
      </c>
      <c r="Q271" s="5" t="str">
        <f aca="false">IF(C271&lt;1,"",(27*D271)+(16*(E271+F271+G271))+(F271+(G271*2)))</f>
        <v/>
      </c>
      <c r="R271" s="5" t="str">
        <f aca="false">IF(C271&lt;1,"",27+(16*(H271+(4-H271)))+(4-H271))</f>
        <v/>
      </c>
      <c r="S271" s="5" t="str">
        <f aca="false">CONCATENATE("[",CONCATENATE("Al",IF(D271&gt;1,VALUE(D271),""),IF(E271=0,"",CONCATENATE(" O",IF(E271&gt;1,VALUE(E271),""))),IF(F271=0,"",CONCATENATE("(OH)",IF(F271&gt;1,VALUE(F271),""))),IF(G271=0,"",CONCATENATE("(OH2)",IF(G271&gt;1,VALUE(G271),"")))),"]")</f>
        <v>[Al6 O2(OH)11(OH2)13]</v>
      </c>
      <c r="T271" s="5" t="str">
        <f aca="false">CONCATENATE("[",CONCATENATE("Al",IF(H271=0,"",CONCATENATE("O",IF(H271&gt;1,VALUE(H271),""))),CONCATENATE(IF((4-H271)&gt;0,"(OH)",""),IF((4-H271)&gt;1,VALUE(4-H271),""))),"]")</f>
        <v>[Al(OH)4]</v>
      </c>
      <c r="U271" s="5" t="str">
        <f aca="false">IF(B271&gt;0,IF(M271="","",CONCATENATE("[",IF(M271="","",CONCATENATE("Al",IF(D271&gt;1,VALUE(D271),""),IF(E271=0,"",CONCATENATE(" O",IF(E271&gt;1,VALUE(E271),""))),IF(F271=0,"",CONCATENATE("(OH)",IF(F271&gt;1,VALUE(F271),""))),IF(G271=0,"",CONCATENATE("(OH2)",IF(G271&gt;1,VALUE(G271),""))))),"]",IF(M271="","",IF(J271&gt;1,(CONCATENATE(VALUE(J271),"+")),"+")))),"")</f>
        <v/>
      </c>
    </row>
    <row r="272" s="4" customFormat="true" ht="14.05" hidden="false" customHeight="false" outlineLevel="0" collapsed="false">
      <c r="A272" s="5" t="n">
        <v>6</v>
      </c>
      <c r="B272" s="5" t="n">
        <v>0</v>
      </c>
      <c r="C272" s="5" t="n">
        <v>0</v>
      </c>
      <c r="D272" s="5" t="n">
        <v>6</v>
      </c>
      <c r="E272" s="5" t="n">
        <v>4</v>
      </c>
      <c r="F272" s="5" t="n">
        <v>7</v>
      </c>
      <c r="G272" s="5" t="n">
        <v>15</v>
      </c>
      <c r="H272" s="5" t="n">
        <v>0</v>
      </c>
      <c r="I272" s="5" t="n">
        <v>615</v>
      </c>
      <c r="J272" s="5" t="n">
        <v>3</v>
      </c>
      <c r="K272" s="6" t="n">
        <v>205</v>
      </c>
      <c r="L272" s="7" t="n">
        <v>205</v>
      </c>
      <c r="M272" s="5" t="str">
        <f aca="false">IF(K272="no cation","",IF(L272="","non-candidate",""))</f>
        <v/>
      </c>
      <c r="N272" s="5" t="str">
        <f aca="false">IF(M272="","",IF(B272&gt;0,U272,CONCATENATE("[",IF(M272="","",CONCATENATE("Al",IF(C272+(D272*(1+(C272*3)))&gt;1,VALUE(C272+(D272*(1+(C272*3)))),""),CONCATENATE(IF((E272*(1+(C272*3)))+(C272*H272)&gt;0," O",""),IF((E272*(1+(C272*3)))+(C272*H272)&gt;1,VALUE((E272*(1+(C272*3)))+(C272*H272)),"")),IF(F272=0,"",CONCATENATE("(OH)",IF((F272*(1+(C272*3)))+(C272*(4-H272))&gt;1,VALUE((F272*(1+(C272*3)))+(C272*(4-H272))),""))),IF(G272=0,"",CONCATENATE("(OH2)",IF(G272&gt;1,VALUE(G272),""))))),"]",IF(M272="","",IF(J272&gt;1,(CONCATENATE(VALUE(J272),"+")),"+")))))</f>
        <v/>
      </c>
      <c r="O272" s="5" t="str">
        <f aca="false">IF(B272&gt;0,"",IF(C272=0,CONCATENATE("[",CONCATENATE("Al",IF(D272&gt;1,VALUE(D272),""),IF(E272=0,"",CONCATENATE(" O",IF(E272&gt;1,VALUE(E272),""))),IF(F272=0,"",CONCATENATE("(OH)",IF(F272&gt;1,VALUE(F272),""))),IF(G272=0,"",CONCATENATE("(OH2)",IF(G272&gt;1,VALUE(G272),"")))),"]",IF(J272&gt;1,(CONCATENATE(VALUE(J272),"+")),"+")),CONCATENATE("[",S272,IF(P272&gt;1,VALUE(P272),""),IF((D272*3)&gt;((E272*2)+F272),"+","")," ]",VALUE(4)," ",T272,IF(H272&gt;0,VALUE(H272+1),""),"-"," ")))</f>
        <v>[Al6 O4(OH)7(OH2)15]3+</v>
      </c>
      <c r="P272" s="5" t="str">
        <f aca="false">IF(C272&lt;1,"",(IF((3*D272)-(2*E272)-F272&gt;0, (3*D272)-(2*E272)-F272, 0)))</f>
        <v/>
      </c>
      <c r="Q272" s="5" t="str">
        <f aca="false">IF(C272&lt;1,"",(27*D272)+(16*(E272+F272+G272))+(F272+(G272*2)))</f>
        <v/>
      </c>
      <c r="R272" s="5" t="str">
        <f aca="false">IF(C272&lt;1,"",27+(16*(H272+(4-H272)))+(4-H272))</f>
        <v/>
      </c>
      <c r="S272" s="5" t="str">
        <f aca="false">CONCATENATE("[",CONCATENATE("Al",IF(D272&gt;1,VALUE(D272),""),IF(E272=0,"",CONCATENATE(" O",IF(E272&gt;1,VALUE(E272),""))),IF(F272=0,"",CONCATENATE("(OH)",IF(F272&gt;1,VALUE(F272),""))),IF(G272=0,"",CONCATENATE("(OH2)",IF(G272&gt;1,VALUE(G272),"")))),"]")</f>
        <v>[Al6 O4(OH)7(OH2)15]</v>
      </c>
      <c r="T272" s="5" t="str">
        <f aca="false">CONCATENATE("[",CONCATENATE("Al",IF(H272=0,"",CONCATENATE("O",IF(H272&gt;1,VALUE(H272),""))),CONCATENATE(IF((4-H272)&gt;0,"(OH)",""),IF((4-H272)&gt;1,VALUE(4-H272),""))),"]")</f>
        <v>[Al(OH)4]</v>
      </c>
      <c r="U272" s="5" t="str">
        <f aca="false">IF(B272&gt;0,IF(M272="","",CONCATENATE("[",IF(M272="","",CONCATENATE("Al",IF(D272&gt;1,VALUE(D272),""),IF(E272=0,"",CONCATENATE(" O",IF(E272&gt;1,VALUE(E272),""))),IF(F272=0,"",CONCATENATE("(OH)",IF(F272&gt;1,VALUE(F272),""))),IF(G272=0,"",CONCATENATE("(OH2)",IF(G272&gt;1,VALUE(G272),""))))),"]",IF(M272="","",IF(J272&gt;1,(CONCATENATE(VALUE(J272),"+")),"+")))),"")</f>
        <v/>
      </c>
    </row>
    <row r="273" s="4" customFormat="true" ht="14.05" hidden="false" customHeight="false" outlineLevel="0" collapsed="false">
      <c r="A273" s="5" t="n">
        <v>6</v>
      </c>
      <c r="B273" s="5" t="n">
        <v>0</v>
      </c>
      <c r="C273" s="5" t="n">
        <v>0</v>
      </c>
      <c r="D273" s="5" t="n">
        <v>6</v>
      </c>
      <c r="E273" s="5" t="n">
        <v>6</v>
      </c>
      <c r="F273" s="5" t="n">
        <v>3</v>
      </c>
      <c r="G273" s="5" t="n">
        <v>17</v>
      </c>
      <c r="H273" s="5" t="n">
        <v>0</v>
      </c>
      <c r="I273" s="5" t="n">
        <v>615</v>
      </c>
      <c r="J273" s="5" t="n">
        <v>3</v>
      </c>
      <c r="K273" s="6" t="n">
        <v>205</v>
      </c>
      <c r="L273" s="7" t="n">
        <v>205</v>
      </c>
      <c r="M273" s="5" t="str">
        <f aca="false">IF(K273="no cation","",IF(L273="","non-candidate",""))</f>
        <v/>
      </c>
      <c r="N273" s="5" t="str">
        <f aca="false">IF(M273="","",IF(B273&gt;0,U273,CONCATENATE("[",IF(M273="","",CONCATENATE("Al",IF(C273+(D273*(1+(C273*3)))&gt;1,VALUE(C273+(D273*(1+(C273*3)))),""),CONCATENATE(IF((E273*(1+(C273*3)))+(C273*H273)&gt;0," O",""),IF((E273*(1+(C273*3)))+(C273*H273)&gt;1,VALUE((E273*(1+(C273*3)))+(C273*H273)),"")),IF(F273=0,"",CONCATENATE("(OH)",IF((F273*(1+(C273*3)))+(C273*(4-H273))&gt;1,VALUE((F273*(1+(C273*3)))+(C273*(4-H273))),""))),IF(G273=0,"",CONCATENATE("(OH2)",IF(G273&gt;1,VALUE(G273),""))))),"]",IF(M273="","",IF(J273&gt;1,(CONCATENATE(VALUE(J273),"+")),"+")))))</f>
        <v/>
      </c>
      <c r="O273" s="5" t="str">
        <f aca="false">IF(B273&gt;0,"",IF(C273=0,CONCATENATE("[",CONCATENATE("Al",IF(D273&gt;1,VALUE(D273),""),IF(E273=0,"",CONCATENATE(" O",IF(E273&gt;1,VALUE(E273),""))),IF(F273=0,"",CONCATENATE("(OH)",IF(F273&gt;1,VALUE(F273),""))),IF(G273=0,"",CONCATENATE("(OH2)",IF(G273&gt;1,VALUE(G273),"")))),"]",IF(J273&gt;1,(CONCATENATE(VALUE(J273),"+")),"+")),CONCATENATE("[",S273,IF(P273&gt;1,VALUE(P273),""),IF((D273*3)&gt;((E273*2)+F273),"+","")," ]",VALUE(4)," ",T273,IF(H273&gt;0,VALUE(H273+1),""),"-"," ")))</f>
        <v>[Al6 O6(OH)3(OH2)17]3+</v>
      </c>
      <c r="P273" s="5" t="str">
        <f aca="false">IF(C273&lt;1,"",(IF((3*D273)-(2*E273)-F273&gt;0, (3*D273)-(2*E273)-F273, 0)))</f>
        <v/>
      </c>
      <c r="Q273" s="5" t="str">
        <f aca="false">IF(C273&lt;1,"",(27*D273)+(16*(E273+F273+G273))+(F273+(G273*2)))</f>
        <v/>
      </c>
      <c r="R273" s="5" t="str">
        <f aca="false">IF(C273&lt;1,"",27+(16*(H273+(4-H273)))+(4-H273))</f>
        <v/>
      </c>
      <c r="S273" s="5" t="str">
        <f aca="false">CONCATENATE("[",CONCATENATE("Al",IF(D273&gt;1,VALUE(D273),""),IF(E273=0,"",CONCATENATE(" O",IF(E273&gt;1,VALUE(E273),""))),IF(F273=0,"",CONCATENATE("(OH)",IF(F273&gt;1,VALUE(F273),""))),IF(G273=0,"",CONCATENATE("(OH2)",IF(G273&gt;1,VALUE(G273),"")))),"]")</f>
        <v>[Al6 O6(OH)3(OH2)17]</v>
      </c>
      <c r="T273" s="5" t="str">
        <f aca="false">CONCATENATE("[",CONCATENATE("Al",IF(H273=0,"",CONCATENATE("O",IF(H273&gt;1,VALUE(H273),""))),CONCATENATE(IF((4-H273)&gt;0,"(OH)",""),IF((4-H273)&gt;1,VALUE(4-H273),""))),"]")</f>
        <v>[Al(OH)4]</v>
      </c>
      <c r="U273" s="5" t="str">
        <f aca="false">IF(B273&gt;0,IF(M273="","",CONCATENATE("[",IF(M273="","",CONCATENATE("Al",IF(D273&gt;1,VALUE(D273),""),IF(E273=0,"",CONCATENATE(" O",IF(E273&gt;1,VALUE(E273),""))),IF(F273=0,"",CONCATENATE("(OH)",IF(F273&gt;1,VALUE(F273),""))),IF(G273=0,"",CONCATENATE("(OH2)",IF(G273&gt;1,VALUE(G273),""))))),"]",IF(M273="","",IF(J273&gt;1,(CONCATENATE(VALUE(J273),"+")),"+")))),"")</f>
        <v/>
      </c>
    </row>
    <row r="274" s="4" customFormat="true" ht="14.05" hidden="false" customHeight="false" outlineLevel="0" collapsed="false">
      <c r="A274" s="5" t="n">
        <v>4</v>
      </c>
      <c r="B274" s="5" t="n">
        <v>0</v>
      </c>
      <c r="C274" s="5" t="n">
        <v>0</v>
      </c>
      <c r="D274" s="5" t="n">
        <v>3</v>
      </c>
      <c r="E274" s="5" t="n">
        <v>0</v>
      </c>
      <c r="F274" s="5" t="n">
        <v>8</v>
      </c>
      <c r="G274" s="5" t="n">
        <v>0</v>
      </c>
      <c r="H274" s="5" t="n">
        <v>0</v>
      </c>
      <c r="I274" s="5" t="n">
        <v>217</v>
      </c>
      <c r="J274" s="5" t="n">
        <v>1</v>
      </c>
      <c r="K274" s="6" t="n">
        <v>217</v>
      </c>
      <c r="L274" s="7" t="n">
        <v>217</v>
      </c>
      <c r="M274" s="5" t="str">
        <f aca="false">IF(K274="no cation","",IF(L274="","non-candidate",""))</f>
        <v/>
      </c>
      <c r="N274" s="5" t="str">
        <f aca="false">IF(M274="","",IF(B274&gt;0,U274,CONCATENATE("[",IF(M274="","",CONCATENATE("Al",IF(C274+(D274*(1+(C274*3)))&gt;1,VALUE(C274+(D274*(1+(C274*3)))),""),CONCATENATE(IF((E274*(1+(C274*3)))+(C274*H274)&gt;0," O",""),IF((E274*(1+(C274*3)))+(C274*H274)&gt;1,VALUE((E274*(1+(C274*3)))+(C274*H274)),"")),IF(F274=0,"",CONCATENATE("(OH)",IF((F274*(1+(C274*3)))+(C274*(4-H274))&gt;1,VALUE((F274*(1+(C274*3)))+(C274*(4-H274))),""))),IF(G274=0,"",CONCATENATE("(OH2)",IF(G274&gt;1,VALUE(G274),""))))),"]",IF(M274="","",IF(J274&gt;1,(CONCATENATE(VALUE(J274),"+")),"+")))))</f>
        <v/>
      </c>
      <c r="O274" s="5" t="str">
        <f aca="false">IF(B274&gt;0,"",IF(C274=0,CONCATENATE("[",CONCATENATE("Al",IF(D274&gt;1,VALUE(D274),""),IF(E274=0,"",CONCATENATE(" O",IF(E274&gt;1,VALUE(E274),""))),IF(F274=0,"",CONCATENATE("(OH)",IF(F274&gt;1,VALUE(F274),""))),IF(G274=0,"",CONCATENATE("(OH2)",IF(G274&gt;1,VALUE(G274),"")))),"]",IF(J274&gt;1,(CONCATENATE(VALUE(J274),"+")),"+")),CONCATENATE("[",S274,IF(P274&gt;1,VALUE(P274),""),IF((D274*3)&gt;((E274*2)+F274),"+","")," ]",VALUE(4)," ",T274,IF(H274&gt;0,VALUE(H274+1),""),"-"," ")))</f>
        <v>[Al3(OH)8]+</v>
      </c>
      <c r="P274" s="5" t="str">
        <f aca="false">IF(C274&lt;1,"",(IF((3*D274)-(2*E274)-F274&gt;0, (3*D274)-(2*E274)-F274, 0)))</f>
        <v/>
      </c>
      <c r="Q274" s="5" t="str">
        <f aca="false">IF(C274&lt;1,"",(27*D274)+(16*(E274+F274+G274))+(F274+(G274*2)))</f>
        <v/>
      </c>
      <c r="R274" s="5" t="str">
        <f aca="false">IF(C274&lt;1,"",27+(16*(H274+(4-H274)))+(4-H274))</f>
        <v/>
      </c>
      <c r="S274" s="5" t="str">
        <f aca="false">CONCATENATE("[",CONCATENATE("Al",IF(D274&gt;1,VALUE(D274),""),IF(E274=0,"",CONCATENATE(" O",IF(E274&gt;1,VALUE(E274),""))),IF(F274=0,"",CONCATENATE("(OH)",IF(F274&gt;1,VALUE(F274),""))),IF(G274=0,"",CONCATENATE("(OH2)",IF(G274&gt;1,VALUE(G274),"")))),"]")</f>
        <v>[Al3(OH)8]</v>
      </c>
      <c r="T274" s="5" t="str">
        <f aca="false">CONCATENATE("[",CONCATENATE("Al",IF(H274=0,"",CONCATENATE("O",IF(H274&gt;1,VALUE(H274),""))),CONCATENATE(IF((4-H274)&gt;0,"(OH)",""),IF((4-H274)&gt;1,VALUE(4-H274),""))),"]")</f>
        <v>[Al(OH)4]</v>
      </c>
      <c r="U274" s="5" t="str">
        <f aca="false">IF(B274&gt;0,IF(M274="","",CONCATENATE("[",IF(M274="","",CONCATENATE("Al",IF(D274&gt;1,VALUE(D274),""),IF(E274=0,"",CONCATENATE(" O",IF(E274&gt;1,VALUE(E274),""))),IF(F274=0,"",CONCATENATE("(OH)",IF(F274&gt;1,VALUE(F274),""))),IF(G274=0,"",CONCATENATE("(OH2)",IF(G274&gt;1,VALUE(G274),""))))),"]",IF(M274="","",IF(J274&gt;1,(CONCATENATE(VALUE(J274),"+")),"+")))),"")</f>
        <v/>
      </c>
    </row>
    <row r="275" s="4" customFormat="true" ht="14.05" hidden="false" customHeight="false" outlineLevel="0" collapsed="false">
      <c r="A275" s="5" t="n">
        <v>4</v>
      </c>
      <c r="B275" s="5" t="n">
        <v>0</v>
      </c>
      <c r="C275" s="5" t="n">
        <v>0</v>
      </c>
      <c r="D275" s="5" t="n">
        <v>3</v>
      </c>
      <c r="E275" s="5" t="n">
        <v>2</v>
      </c>
      <c r="F275" s="5" t="n">
        <v>4</v>
      </c>
      <c r="G275" s="5" t="n">
        <v>2</v>
      </c>
      <c r="H275" s="5" t="n">
        <v>0</v>
      </c>
      <c r="I275" s="5" t="n">
        <v>217</v>
      </c>
      <c r="J275" s="5" t="n">
        <v>1</v>
      </c>
      <c r="K275" s="6" t="n">
        <v>217</v>
      </c>
      <c r="L275" s="7" t="n">
        <v>217</v>
      </c>
      <c r="M275" s="5" t="str">
        <f aca="false">IF(K275="no cation","",IF(L275="","non-candidate",""))</f>
        <v/>
      </c>
      <c r="N275" s="5" t="str">
        <f aca="false">IF(M275="","",IF(B275&gt;0,U275,CONCATENATE("[",IF(M275="","",CONCATENATE("Al",IF(C275+(D275*(1+(C275*3)))&gt;1,VALUE(C275+(D275*(1+(C275*3)))),""),CONCATENATE(IF((E275*(1+(C275*3)))+(C275*H275)&gt;0," O",""),IF((E275*(1+(C275*3)))+(C275*H275)&gt;1,VALUE((E275*(1+(C275*3)))+(C275*H275)),"")),IF(F275=0,"",CONCATENATE("(OH)",IF((F275*(1+(C275*3)))+(C275*(4-H275))&gt;1,VALUE((F275*(1+(C275*3)))+(C275*(4-H275))),""))),IF(G275=0,"",CONCATENATE("(OH2)",IF(G275&gt;1,VALUE(G275),""))))),"]",IF(M275="","",IF(J275&gt;1,(CONCATENATE(VALUE(J275),"+")),"+")))))</f>
        <v/>
      </c>
      <c r="O275" s="5" t="str">
        <f aca="false">IF(B275&gt;0,"",IF(C275=0,CONCATENATE("[",CONCATENATE("Al",IF(D275&gt;1,VALUE(D275),""),IF(E275=0,"",CONCATENATE(" O",IF(E275&gt;1,VALUE(E275),""))),IF(F275=0,"",CONCATENATE("(OH)",IF(F275&gt;1,VALUE(F275),""))),IF(G275=0,"",CONCATENATE("(OH2)",IF(G275&gt;1,VALUE(G275),"")))),"]",IF(J275&gt;1,(CONCATENATE(VALUE(J275),"+")),"+")),CONCATENATE("[",S275,IF(P275&gt;1,VALUE(P275),""),IF((D275*3)&gt;((E275*2)+F275),"+","")," ]",VALUE(4)," ",T275,IF(H275&gt;0,VALUE(H275+1),""),"-"," ")))</f>
        <v>[Al3 O2(OH)4(OH2)2]+</v>
      </c>
      <c r="P275" s="5" t="str">
        <f aca="false">IF(C275&lt;1,"",(IF((3*D275)-(2*E275)-F275&gt;0, (3*D275)-(2*E275)-F275, 0)))</f>
        <v/>
      </c>
      <c r="Q275" s="5" t="str">
        <f aca="false">IF(C275&lt;1,"",(27*D275)+(16*(E275+F275+G275))+(F275+(G275*2)))</f>
        <v/>
      </c>
      <c r="R275" s="5" t="str">
        <f aca="false">IF(C275&lt;1,"",27+(16*(H275+(4-H275)))+(4-H275))</f>
        <v/>
      </c>
      <c r="S275" s="5" t="str">
        <f aca="false">CONCATENATE("[",CONCATENATE("Al",IF(D275&gt;1,VALUE(D275),""),IF(E275=0,"",CONCATENATE(" O",IF(E275&gt;1,VALUE(E275),""))),IF(F275=0,"",CONCATENATE("(OH)",IF(F275&gt;1,VALUE(F275),""))),IF(G275=0,"",CONCATENATE("(OH2)",IF(G275&gt;1,VALUE(G275),"")))),"]")</f>
        <v>[Al3 O2(OH)4(OH2)2]</v>
      </c>
      <c r="T275" s="5" t="str">
        <f aca="false">CONCATENATE("[",CONCATENATE("Al",IF(H275=0,"",CONCATENATE("O",IF(H275&gt;1,VALUE(H275),""))),CONCATENATE(IF((4-H275)&gt;0,"(OH)",""),IF((4-H275)&gt;1,VALUE(4-H275),""))),"]")</f>
        <v>[Al(OH)4]</v>
      </c>
      <c r="U275" s="5" t="str">
        <f aca="false">IF(B275&gt;0,IF(M275="","",CONCATENATE("[",IF(M275="","",CONCATENATE("Al",IF(D275&gt;1,VALUE(D275),""),IF(E275=0,"",CONCATENATE(" O",IF(E275&gt;1,VALUE(E275),""))),IF(F275=0,"",CONCATENATE("(OH)",IF(F275&gt;1,VALUE(F275),""))),IF(G275=0,"",CONCATENATE("(OH2)",IF(G275&gt;1,VALUE(G275),""))))),"]",IF(M275="","",IF(J275&gt;1,(CONCATENATE(VALUE(J275),"+")),"+")))),"")</f>
        <v/>
      </c>
    </row>
    <row r="276" s="4" customFormat="true" ht="14.05" hidden="false" customHeight="false" outlineLevel="0" collapsed="false">
      <c r="A276" s="5" t="n">
        <v>4</v>
      </c>
      <c r="B276" s="5" t="n">
        <v>0</v>
      </c>
      <c r="C276" s="5" t="n">
        <v>0</v>
      </c>
      <c r="D276" s="5" t="n">
        <v>3</v>
      </c>
      <c r="E276" s="5" t="n">
        <v>4</v>
      </c>
      <c r="F276" s="5" t="n">
        <v>0</v>
      </c>
      <c r="G276" s="5" t="n">
        <v>4</v>
      </c>
      <c r="H276" s="5" t="n">
        <v>0</v>
      </c>
      <c r="I276" s="5" t="n">
        <v>217</v>
      </c>
      <c r="J276" s="5" t="n">
        <v>1</v>
      </c>
      <c r="K276" s="6" t="n">
        <v>217</v>
      </c>
      <c r="L276" s="7" t="n">
        <v>217</v>
      </c>
      <c r="M276" s="5" t="str">
        <f aca="false">IF(K276="no cation","",IF(L276="","non-candidate",""))</f>
        <v/>
      </c>
      <c r="N276" s="5" t="str">
        <f aca="false">IF(M276="","",IF(B276&gt;0,U276,CONCATENATE("[",IF(M276="","",CONCATENATE("Al",IF(C276+(D276*(1+(C276*3)))&gt;1,VALUE(C276+(D276*(1+(C276*3)))),""),CONCATENATE(IF((E276*(1+(C276*3)))+(C276*H276)&gt;0," O",""),IF((E276*(1+(C276*3)))+(C276*H276)&gt;1,VALUE((E276*(1+(C276*3)))+(C276*H276)),"")),IF(F276=0,"",CONCATENATE("(OH)",IF((F276*(1+(C276*3)))+(C276*(4-H276))&gt;1,VALUE((F276*(1+(C276*3)))+(C276*(4-H276))),""))),IF(G276=0,"",CONCATENATE("(OH2)",IF(G276&gt;1,VALUE(G276),""))))),"]",IF(M276="","",IF(J276&gt;1,(CONCATENATE(VALUE(J276),"+")),"+")))))</f>
        <v/>
      </c>
      <c r="O276" s="5" t="str">
        <f aca="false">IF(B276&gt;0,"",IF(C276=0,CONCATENATE("[",CONCATENATE("Al",IF(D276&gt;1,VALUE(D276),""),IF(E276=0,"",CONCATENATE(" O",IF(E276&gt;1,VALUE(E276),""))),IF(F276=0,"",CONCATENATE("(OH)",IF(F276&gt;1,VALUE(F276),""))),IF(G276=0,"",CONCATENATE("(OH2)",IF(G276&gt;1,VALUE(G276),"")))),"]",IF(J276&gt;1,(CONCATENATE(VALUE(J276),"+")),"+")),CONCATENATE("[",S276,IF(P276&gt;1,VALUE(P276),""),IF((D276*3)&gt;((E276*2)+F276),"+","")," ]",VALUE(4)," ",T276,IF(H276&gt;0,VALUE(H276+1),""),"-"," ")))</f>
        <v>[Al3 O4(OH2)4]+</v>
      </c>
      <c r="P276" s="5" t="str">
        <f aca="false">IF(C276&lt;1,"",(IF((3*D276)-(2*E276)-F276&gt;0, (3*D276)-(2*E276)-F276, 0)))</f>
        <v/>
      </c>
      <c r="Q276" s="5" t="str">
        <f aca="false">IF(C276&lt;1,"",(27*D276)+(16*(E276+F276+G276))+(F276+(G276*2)))</f>
        <v/>
      </c>
      <c r="R276" s="5" t="str">
        <f aca="false">IF(C276&lt;1,"",27+(16*(H276+(4-H276)))+(4-H276))</f>
        <v/>
      </c>
      <c r="S276" s="5" t="str">
        <f aca="false">CONCATENATE("[",CONCATENATE("Al",IF(D276&gt;1,VALUE(D276),""),IF(E276=0,"",CONCATENATE(" O",IF(E276&gt;1,VALUE(E276),""))),IF(F276=0,"",CONCATENATE("(OH)",IF(F276&gt;1,VALUE(F276),""))),IF(G276=0,"",CONCATENATE("(OH2)",IF(G276&gt;1,VALUE(G276),"")))),"]")</f>
        <v>[Al3 O4(OH2)4]</v>
      </c>
      <c r="T276" s="5" t="str">
        <f aca="false">CONCATENATE("[",CONCATENATE("Al",IF(H276=0,"",CONCATENATE("O",IF(H276&gt;1,VALUE(H276),""))),CONCATENATE(IF((4-H276)&gt;0,"(OH)",""),IF((4-H276)&gt;1,VALUE(4-H276),""))),"]")</f>
        <v>[Al(OH)4]</v>
      </c>
      <c r="U276" s="5" t="str">
        <f aca="false">IF(B276&gt;0,IF(M276="","",CONCATENATE("[",IF(M276="","",CONCATENATE("Al",IF(D276&gt;1,VALUE(D276),""),IF(E276=0,"",CONCATENATE(" O",IF(E276&gt;1,VALUE(E276),""))),IF(F276=0,"",CONCATENATE("(OH)",IF(F276&gt;1,VALUE(F276),""))),IF(G276=0,"",CONCATENATE("(OH2)",IF(G276&gt;1,VALUE(G276),""))))),"]",IF(M276="","",IF(J276&gt;1,(CONCATENATE(VALUE(J276),"+")),"+")))),"")</f>
        <v/>
      </c>
    </row>
    <row r="277" s="4" customFormat="true" ht="14.05" hidden="false" customHeight="false" outlineLevel="0" collapsed="false">
      <c r="A277" s="5" t="n">
        <v>6</v>
      </c>
      <c r="B277" s="5" t="n">
        <v>0</v>
      </c>
      <c r="C277" s="5" t="n">
        <v>0</v>
      </c>
      <c r="D277" s="3" t="n">
        <v>2</v>
      </c>
      <c r="E277" s="3" t="n">
        <v>0</v>
      </c>
      <c r="F277" s="5" t="n">
        <v>5</v>
      </c>
      <c r="G277" s="5" t="n">
        <v>5</v>
      </c>
      <c r="H277" s="5" t="n">
        <v>0</v>
      </c>
      <c r="I277" s="5" t="n">
        <v>229</v>
      </c>
      <c r="J277" s="5" t="n">
        <v>1</v>
      </c>
      <c r="K277" s="6" t="n">
        <v>229</v>
      </c>
      <c r="L277" s="7" t="n">
        <v>229</v>
      </c>
      <c r="M277" s="5" t="str">
        <f aca="false">IF(K277="no cation","",IF(L277="","non-candidate",""))</f>
        <v/>
      </c>
      <c r="N277" s="5" t="str">
        <f aca="false">IF(M277="","",IF(B277&gt;0,U277,CONCATENATE("[",IF(M277="","",CONCATENATE("Al",IF(C277+(D277*(1+(C277*3)))&gt;1,VALUE(C277+(D277*(1+(C277*3)))),""),CONCATENATE(IF((E277*(1+(C277*3)))+(C277*H277)&gt;0," O",""),IF((E277*(1+(C277*3)))+(C277*H277)&gt;1,VALUE((E277*(1+(C277*3)))+(C277*H277)),"")),IF(F277=0,"",CONCATENATE("(OH)",IF((F277*(1+(C277*3)))+(C277*(4-H277))&gt;1,VALUE((F277*(1+(C277*3)))+(C277*(4-H277))),""))),IF(G277=0,"",CONCATENATE("(OH2)",IF(G277&gt;1,VALUE(G277),""))))),"]",IF(M277="","",IF(J277&gt;1,(CONCATENATE(VALUE(J277),"+")),"+")))))</f>
        <v/>
      </c>
      <c r="O277" s="5" t="str">
        <f aca="false">IF(B277&gt;0,"",IF(C277=0,CONCATENATE("[",CONCATENATE("Al",IF(D277&gt;1,VALUE(D277),""),IF(E277=0,"",CONCATENATE(" O",IF(E277&gt;1,VALUE(E277),""))),IF(F277=0,"",CONCATENATE("(OH)",IF(F277&gt;1,VALUE(F277),""))),IF(G277=0,"",CONCATENATE("(OH2)",IF(G277&gt;1,VALUE(G277),"")))),"]",IF(J277&gt;1,(CONCATENATE(VALUE(J277),"+")),"+")),CONCATENATE("[",S277,IF(P277&gt;1,VALUE(P277),""),IF((D277*3)&gt;((E277*2)+F277),"+","")," ]",VALUE(4)," ",T277,IF(H277&gt;0,VALUE(H277+1),""),"-"," ")))</f>
        <v>[Al2(OH)5(OH2)5]+</v>
      </c>
      <c r="P277" s="5" t="str">
        <f aca="false">IF(C277&lt;1,"",(IF((3*D277)-(2*E277)-F277&gt;0, (3*D277)-(2*E277)-F277, 0)))</f>
        <v/>
      </c>
      <c r="Q277" s="5" t="str">
        <f aca="false">IF(C277&lt;1,"",(27*D277)+(16*(E277+F277+G277))+(F277+(G277*2)))</f>
        <v/>
      </c>
      <c r="R277" s="5" t="str">
        <f aca="false">IF(C277&lt;1,"",27+(16*(H277+(4-H277)))+(4-H277))</f>
        <v/>
      </c>
      <c r="S277" s="5" t="str">
        <f aca="false">CONCATENATE("[",CONCATENATE("Al",IF(D277&gt;1,VALUE(D277),""),IF(E277=0,"",CONCATENATE(" O",IF(E277&gt;1,VALUE(E277),""))),IF(F277=0,"",CONCATENATE("(OH)",IF(F277&gt;1,VALUE(F277),""))),IF(G277=0,"",CONCATENATE("(OH2)",IF(G277&gt;1,VALUE(G277),"")))),"]")</f>
        <v>[Al2(OH)5(OH2)5]</v>
      </c>
      <c r="T277" s="5" t="str">
        <f aca="false">CONCATENATE("[",CONCATENATE("Al",IF(H277=0,"",CONCATENATE("O",IF(H277&gt;1,VALUE(H277),""))),CONCATENATE(IF((4-H277)&gt;0,"(OH)",""),IF((4-H277)&gt;1,VALUE(4-H277),""))),"]")</f>
        <v>[Al(OH)4]</v>
      </c>
      <c r="U277" s="5" t="str">
        <f aca="false">IF(B277&gt;0,IF(M277="","",CONCATENATE("[",IF(M277="","",CONCATENATE("Al",IF(D277&gt;1,VALUE(D277),""),IF(E277=0,"",CONCATENATE(" O",IF(E277&gt;1,VALUE(E277),""))),IF(F277=0,"",CONCATENATE("(OH)",IF(F277&gt;1,VALUE(F277),""))),IF(G277=0,"",CONCATENATE("(OH2)",IF(G277&gt;1,VALUE(G277),""))))),"]",IF(M277="","",IF(J277&gt;1,(CONCATENATE(VALUE(J277),"+")),"+")))),"")</f>
        <v/>
      </c>
    </row>
    <row r="278" s="4" customFormat="true" ht="14.05" hidden="false" customHeight="false" outlineLevel="0" collapsed="false">
      <c r="A278" s="5" t="n">
        <v>6</v>
      </c>
      <c r="B278" s="5" t="n">
        <v>0</v>
      </c>
      <c r="C278" s="5" t="n">
        <v>0</v>
      </c>
      <c r="D278" s="5" t="n">
        <v>2</v>
      </c>
      <c r="E278" s="5" t="n">
        <v>2</v>
      </c>
      <c r="F278" s="5" t="n">
        <v>1</v>
      </c>
      <c r="G278" s="5" t="n">
        <v>7</v>
      </c>
      <c r="H278" s="5" t="n">
        <v>0</v>
      </c>
      <c r="I278" s="5" t="n">
        <v>229</v>
      </c>
      <c r="J278" s="5" t="n">
        <v>1</v>
      </c>
      <c r="K278" s="6" t="n">
        <v>229</v>
      </c>
      <c r="L278" s="7" t="n">
        <v>229</v>
      </c>
      <c r="M278" s="5" t="str">
        <f aca="false">IF(K278="no cation","",IF(L278="","non-candidate",""))</f>
        <v/>
      </c>
      <c r="N278" s="5" t="str">
        <f aca="false">IF(M278="","",IF(B278&gt;0,U278,CONCATENATE("[",IF(M278="","",CONCATENATE("Al",IF(C278+(D278*(1+(C278*3)))&gt;1,VALUE(C278+(D278*(1+(C278*3)))),""),CONCATENATE(IF((E278*(1+(C278*3)))+(C278*H278)&gt;0," O",""),IF((E278*(1+(C278*3)))+(C278*H278)&gt;1,VALUE((E278*(1+(C278*3)))+(C278*H278)),"")),IF(F278=0,"",CONCATENATE("(OH)",IF((F278*(1+(C278*3)))+(C278*(4-H278))&gt;1,VALUE((F278*(1+(C278*3)))+(C278*(4-H278))),""))),IF(G278=0,"",CONCATENATE("(OH2)",IF(G278&gt;1,VALUE(G278),""))))),"]",IF(M278="","",IF(J278&gt;1,(CONCATENATE(VALUE(J278),"+")),"+")))))</f>
        <v/>
      </c>
      <c r="O278" s="5" t="str">
        <f aca="false">IF(B278&gt;0,"",IF(C278=0,CONCATENATE("[",CONCATENATE("Al",IF(D278&gt;1,VALUE(D278),""),IF(E278=0,"",CONCATENATE(" O",IF(E278&gt;1,VALUE(E278),""))),IF(F278=0,"",CONCATENATE("(OH)",IF(F278&gt;1,VALUE(F278),""))),IF(G278=0,"",CONCATENATE("(OH2)",IF(G278&gt;1,VALUE(G278),"")))),"]",IF(J278&gt;1,(CONCATENATE(VALUE(J278),"+")),"+")),CONCATENATE("[",S278,IF(P278&gt;1,VALUE(P278),""),IF((D278*3)&gt;((E278*2)+F278),"+","")," ]",VALUE(4)," ",T278,IF(H278&gt;0,VALUE(H278+1),""),"-"," ")))</f>
        <v>[Al2 O2(OH)(OH2)7]+</v>
      </c>
      <c r="P278" s="5" t="str">
        <f aca="false">IF(C278&lt;1,"",(IF((3*D278)-(2*E278)-F278&gt;0, (3*D278)-(2*E278)-F278, 0)))</f>
        <v/>
      </c>
      <c r="Q278" s="5" t="str">
        <f aca="false">IF(C278&lt;1,"",(27*D278)+(16*(E278+F278+G278))+(F278+(G278*2)))</f>
        <v/>
      </c>
      <c r="R278" s="5" t="str">
        <f aca="false">IF(C278&lt;1,"",27+(16*(H278+(4-H278)))+(4-H278))</f>
        <v/>
      </c>
      <c r="S278" s="5" t="str">
        <f aca="false">CONCATENATE("[",CONCATENATE("Al",IF(D278&gt;1,VALUE(D278),""),IF(E278=0,"",CONCATENATE(" O",IF(E278&gt;1,VALUE(E278),""))),IF(F278=0,"",CONCATENATE("(OH)",IF(F278&gt;1,VALUE(F278),""))),IF(G278=0,"",CONCATENATE("(OH2)",IF(G278&gt;1,VALUE(G278),"")))),"]")</f>
        <v>[Al2 O2(OH)(OH2)7]</v>
      </c>
      <c r="T278" s="5" t="str">
        <f aca="false">CONCATENATE("[",CONCATENATE("Al",IF(H278=0,"",CONCATENATE("O",IF(H278&gt;1,VALUE(H278),""))),CONCATENATE(IF((4-H278)&gt;0,"(OH)",""),IF((4-H278)&gt;1,VALUE(4-H278),""))),"]")</f>
        <v>[Al(OH)4]</v>
      </c>
      <c r="U278" s="5" t="str">
        <f aca="false">IF(B278&gt;0,IF(M278="","",CONCATENATE("[",IF(M278="","",CONCATENATE("Al",IF(D278&gt;1,VALUE(D278),""),IF(E278=0,"",CONCATENATE(" O",IF(E278&gt;1,VALUE(E278),""))),IF(F278=0,"",CONCATENATE("(OH)",IF(F278&gt;1,VALUE(F278),""))),IF(G278=0,"",CONCATENATE("(OH2)",IF(G278&gt;1,VALUE(G278),""))))),"]",IF(M278="","",IF(J278&gt;1,(CONCATENATE(VALUE(J278),"+")),"+")))),"")</f>
        <v/>
      </c>
    </row>
    <row r="279" s="4" customFormat="true" ht="14.05" hidden="false" customHeight="false" outlineLevel="0" collapsed="false">
      <c r="A279" s="5" t="n">
        <v>6</v>
      </c>
      <c r="B279" s="5" t="n">
        <v>0</v>
      </c>
      <c r="C279" s="5" t="n">
        <v>0</v>
      </c>
      <c r="D279" s="5" t="n">
        <v>5</v>
      </c>
      <c r="E279" s="5" t="n">
        <v>0</v>
      </c>
      <c r="F279" s="5" t="n">
        <v>13</v>
      </c>
      <c r="G279" s="5" t="n">
        <v>9</v>
      </c>
      <c r="H279" s="5" t="n">
        <v>0</v>
      </c>
      <c r="I279" s="5" t="n">
        <v>518</v>
      </c>
      <c r="J279" s="5" t="n">
        <v>2</v>
      </c>
      <c r="K279" s="6" t="n">
        <v>259</v>
      </c>
      <c r="L279" s="7" t="n">
        <v>259</v>
      </c>
      <c r="M279" s="5" t="str">
        <f aca="false">IF(K279="no cation","",IF(L279="","non-candidate",""))</f>
        <v/>
      </c>
      <c r="N279" s="5" t="str">
        <f aca="false">IF(M279="","",IF(B279&gt;0,U279,CONCATENATE("[",IF(M279="","",CONCATENATE("Al",IF(C279+(D279*(1+(C279*3)))&gt;1,VALUE(C279+(D279*(1+(C279*3)))),""),CONCATENATE(IF((E279*(1+(C279*3)))+(C279*H279)&gt;0," O",""),IF((E279*(1+(C279*3)))+(C279*H279)&gt;1,VALUE((E279*(1+(C279*3)))+(C279*H279)),"")),IF(F279=0,"",CONCATENATE("(OH)",IF((F279*(1+(C279*3)))+(C279*(4-H279))&gt;1,VALUE((F279*(1+(C279*3)))+(C279*(4-H279))),""))),IF(G279=0,"",CONCATENATE("(OH2)",IF(G279&gt;1,VALUE(G279),""))))),"]",IF(M279="","",IF(J279&gt;1,(CONCATENATE(VALUE(J279),"+")),"+")))))</f>
        <v/>
      </c>
      <c r="O279" s="5" t="str">
        <f aca="false">IF(B279&gt;0,"",IF(C279=0,CONCATENATE("[",CONCATENATE("Al",IF(D279&gt;1,VALUE(D279),""),IF(E279=0,"",CONCATENATE(" O",IF(E279&gt;1,VALUE(E279),""))),IF(F279=0,"",CONCATENATE("(OH)",IF(F279&gt;1,VALUE(F279),""))),IF(G279=0,"",CONCATENATE("(OH2)",IF(G279&gt;1,VALUE(G279),"")))),"]",IF(J279&gt;1,(CONCATENATE(VALUE(J279),"+")),"+")),CONCATENATE("[",S279,IF(P279&gt;1,VALUE(P279),""),IF((D279*3)&gt;((E279*2)+F279),"+","")," ]",VALUE(4)," ",T279,IF(H279&gt;0,VALUE(H279+1),""),"-"," ")))</f>
        <v>[Al5(OH)13(OH2)9]2+</v>
      </c>
      <c r="P279" s="5" t="str">
        <f aca="false">IF(C279&lt;1,"",(IF((3*D279)-(2*E279)-F279&gt;0, (3*D279)-(2*E279)-F279, 0)))</f>
        <v/>
      </c>
      <c r="Q279" s="5" t="str">
        <f aca="false">IF(C279&lt;1,"",(27*D279)+(16*(E279+F279+G279))+(F279+(G279*2)))</f>
        <v/>
      </c>
      <c r="R279" s="5" t="str">
        <f aca="false">IF(C279&lt;1,"",27+(16*(H279+(4-H279)))+(4-H279))</f>
        <v/>
      </c>
      <c r="S279" s="5" t="str">
        <f aca="false">CONCATENATE("[",CONCATENATE("Al",IF(D279&gt;1,VALUE(D279),""),IF(E279=0,"",CONCATENATE(" O",IF(E279&gt;1,VALUE(E279),""))),IF(F279=0,"",CONCATENATE("(OH)",IF(F279&gt;1,VALUE(F279),""))),IF(G279=0,"",CONCATENATE("(OH2)",IF(G279&gt;1,VALUE(G279),"")))),"]")</f>
        <v>[Al5(OH)13(OH2)9]</v>
      </c>
      <c r="T279" s="5" t="str">
        <f aca="false">CONCATENATE("[",CONCATENATE("Al",IF(H279=0,"",CONCATENATE("O",IF(H279&gt;1,VALUE(H279),""))),CONCATENATE(IF((4-H279)&gt;0,"(OH)",""),IF((4-H279)&gt;1,VALUE(4-H279),""))),"]")</f>
        <v>[Al(OH)4]</v>
      </c>
      <c r="U279" s="5" t="str">
        <f aca="false">IF(B279&gt;0,IF(M279="","",CONCATENATE("[",IF(M279="","",CONCATENATE("Al",IF(D279&gt;1,VALUE(D279),""),IF(E279=0,"",CONCATENATE(" O",IF(E279&gt;1,VALUE(E279),""))),IF(F279=0,"",CONCATENATE("(OH)",IF(F279&gt;1,VALUE(F279),""))),IF(G279=0,"",CONCATENATE("(OH2)",IF(G279&gt;1,VALUE(G279),""))))),"]",IF(M279="","",IF(J279&gt;1,(CONCATENATE(VALUE(J279),"+")),"+")))),"")</f>
        <v/>
      </c>
    </row>
    <row r="280" s="4" customFormat="true" ht="14.05" hidden="false" customHeight="false" outlineLevel="0" collapsed="false">
      <c r="A280" s="5" t="n">
        <v>6</v>
      </c>
      <c r="B280" s="5" t="n">
        <v>0</v>
      </c>
      <c r="C280" s="5" t="n">
        <v>0</v>
      </c>
      <c r="D280" s="5" t="n">
        <v>5</v>
      </c>
      <c r="E280" s="5" t="n">
        <v>2</v>
      </c>
      <c r="F280" s="5" t="n">
        <v>9</v>
      </c>
      <c r="G280" s="5" t="n">
        <v>11</v>
      </c>
      <c r="H280" s="5" t="n">
        <v>0</v>
      </c>
      <c r="I280" s="5" t="n">
        <v>518</v>
      </c>
      <c r="J280" s="5" t="n">
        <v>2</v>
      </c>
      <c r="K280" s="6" t="n">
        <v>259</v>
      </c>
      <c r="L280" s="7" t="n">
        <v>259</v>
      </c>
      <c r="M280" s="5" t="str">
        <f aca="false">IF(K280="no cation","",IF(L280="","non-candidate",""))</f>
        <v/>
      </c>
      <c r="N280" s="5" t="str">
        <f aca="false">IF(M280="","",IF(B280&gt;0,U280,CONCATENATE("[",IF(M280="","",CONCATENATE("Al",IF(C280+(D280*(1+(C280*3)))&gt;1,VALUE(C280+(D280*(1+(C280*3)))),""),CONCATENATE(IF((E280*(1+(C280*3)))+(C280*H280)&gt;0," O",""),IF((E280*(1+(C280*3)))+(C280*H280)&gt;1,VALUE((E280*(1+(C280*3)))+(C280*H280)),"")),IF(F280=0,"",CONCATENATE("(OH)",IF((F280*(1+(C280*3)))+(C280*(4-H280))&gt;1,VALUE((F280*(1+(C280*3)))+(C280*(4-H280))),""))),IF(G280=0,"",CONCATENATE("(OH2)",IF(G280&gt;1,VALUE(G280),""))))),"]",IF(M280="","",IF(J280&gt;1,(CONCATENATE(VALUE(J280),"+")),"+")))))</f>
        <v/>
      </c>
      <c r="O280" s="5" t="str">
        <f aca="false">IF(B280&gt;0,"",IF(C280=0,CONCATENATE("[",CONCATENATE("Al",IF(D280&gt;1,VALUE(D280),""),IF(E280=0,"",CONCATENATE(" O",IF(E280&gt;1,VALUE(E280),""))),IF(F280=0,"",CONCATENATE("(OH)",IF(F280&gt;1,VALUE(F280),""))),IF(G280=0,"",CONCATENATE("(OH2)",IF(G280&gt;1,VALUE(G280),"")))),"]",IF(J280&gt;1,(CONCATENATE(VALUE(J280),"+")),"+")),CONCATENATE("[",S280,IF(P280&gt;1,VALUE(P280),""),IF((D280*3)&gt;((E280*2)+F280),"+","")," ]",VALUE(4)," ",T280,IF(H280&gt;0,VALUE(H280+1),""),"-"," ")))</f>
        <v>[Al5 O2(OH)9(OH2)11]2+</v>
      </c>
      <c r="P280" s="5" t="str">
        <f aca="false">IF(C280&lt;1,"",(IF((3*D280)-(2*E280)-F280&gt;0, (3*D280)-(2*E280)-F280, 0)))</f>
        <v/>
      </c>
      <c r="Q280" s="5" t="str">
        <f aca="false">IF(C280&lt;1,"",(27*D280)+(16*(E280+F280+G280))+(F280+(G280*2)))</f>
        <v/>
      </c>
      <c r="R280" s="5" t="str">
        <f aca="false">IF(C280&lt;1,"",27+(16*(H280+(4-H280)))+(4-H280))</f>
        <v/>
      </c>
      <c r="S280" s="5" t="str">
        <f aca="false">CONCATENATE("[",CONCATENATE("Al",IF(D280&gt;1,VALUE(D280),""),IF(E280=0,"",CONCATENATE(" O",IF(E280&gt;1,VALUE(E280),""))),IF(F280=0,"",CONCATENATE("(OH)",IF(F280&gt;1,VALUE(F280),""))),IF(G280=0,"",CONCATENATE("(OH2)",IF(G280&gt;1,VALUE(G280),"")))),"]")</f>
        <v>[Al5 O2(OH)9(OH2)11]</v>
      </c>
      <c r="T280" s="5" t="str">
        <f aca="false">CONCATENATE("[",CONCATENATE("Al",IF(H280=0,"",CONCATENATE("O",IF(H280&gt;1,VALUE(H280),""))),CONCATENATE(IF((4-H280)&gt;0,"(OH)",""),IF((4-H280)&gt;1,VALUE(4-H280),""))),"]")</f>
        <v>[Al(OH)4]</v>
      </c>
      <c r="U280" s="5" t="str">
        <f aca="false">IF(B280&gt;0,IF(M280="","",CONCATENATE("[",IF(M280="","",CONCATENATE("Al",IF(D280&gt;1,VALUE(D280),""),IF(E280=0,"",CONCATENATE(" O",IF(E280&gt;1,VALUE(E280),""))),IF(F280=0,"",CONCATENATE("(OH)",IF(F280&gt;1,VALUE(F280),""))),IF(G280=0,"",CONCATENATE("(OH2)",IF(G280&gt;1,VALUE(G280),""))))),"]",IF(M280="","",IF(J280&gt;1,(CONCATENATE(VALUE(J280),"+")),"+")))),"")</f>
        <v/>
      </c>
    </row>
    <row r="281" s="4" customFormat="true" ht="14.05" hidden="false" customHeight="false" outlineLevel="0" collapsed="false">
      <c r="A281" s="5" t="n">
        <v>6</v>
      </c>
      <c r="B281" s="5" t="n">
        <v>0</v>
      </c>
      <c r="C281" s="5" t="n">
        <v>0</v>
      </c>
      <c r="D281" s="5" t="n">
        <v>5</v>
      </c>
      <c r="E281" s="5" t="n">
        <v>4</v>
      </c>
      <c r="F281" s="5" t="n">
        <v>5</v>
      </c>
      <c r="G281" s="5" t="n">
        <v>13</v>
      </c>
      <c r="H281" s="5" t="n">
        <v>0</v>
      </c>
      <c r="I281" s="5" t="n">
        <v>518</v>
      </c>
      <c r="J281" s="5" t="n">
        <v>2</v>
      </c>
      <c r="K281" s="6" t="n">
        <v>259</v>
      </c>
      <c r="L281" s="7" t="n">
        <v>259</v>
      </c>
      <c r="M281" s="5" t="str">
        <f aca="false">IF(K281="no cation","",IF(L281="","non-candidate",""))</f>
        <v/>
      </c>
      <c r="N281" s="5" t="str">
        <f aca="false">IF(M281="","",IF(B281&gt;0,U281,CONCATENATE("[",IF(M281="","",CONCATENATE("Al",IF(C281+(D281*(1+(C281*3)))&gt;1,VALUE(C281+(D281*(1+(C281*3)))),""),CONCATENATE(IF((E281*(1+(C281*3)))+(C281*H281)&gt;0," O",""),IF((E281*(1+(C281*3)))+(C281*H281)&gt;1,VALUE((E281*(1+(C281*3)))+(C281*H281)),"")),IF(F281=0,"",CONCATENATE("(OH)",IF((F281*(1+(C281*3)))+(C281*(4-H281))&gt;1,VALUE((F281*(1+(C281*3)))+(C281*(4-H281))),""))),IF(G281=0,"",CONCATENATE("(OH2)",IF(G281&gt;1,VALUE(G281),""))))),"]",IF(M281="","",IF(J281&gt;1,(CONCATENATE(VALUE(J281),"+")),"+")))))</f>
        <v/>
      </c>
      <c r="O281" s="5" t="str">
        <f aca="false">IF(B281&gt;0,"",IF(C281=0,CONCATENATE("[",CONCATENATE("Al",IF(D281&gt;1,VALUE(D281),""),IF(E281=0,"",CONCATENATE(" O",IF(E281&gt;1,VALUE(E281),""))),IF(F281=0,"",CONCATENATE("(OH)",IF(F281&gt;1,VALUE(F281),""))),IF(G281=0,"",CONCATENATE("(OH2)",IF(G281&gt;1,VALUE(G281),"")))),"]",IF(J281&gt;1,(CONCATENATE(VALUE(J281),"+")),"+")),CONCATENATE("[",S281,IF(P281&gt;1,VALUE(P281),""),IF((D281*3)&gt;((E281*2)+F281),"+","")," ]",VALUE(4)," ",T281,IF(H281&gt;0,VALUE(H281+1),""),"-"," ")))</f>
        <v>[Al5 O4(OH)5(OH2)13]2+</v>
      </c>
      <c r="P281" s="5" t="str">
        <f aca="false">IF(C281&lt;1,"",(IF((3*D281)-(2*E281)-F281&gt;0, (3*D281)-(2*E281)-F281, 0)))</f>
        <v/>
      </c>
      <c r="Q281" s="5" t="str">
        <f aca="false">IF(C281&lt;1,"",(27*D281)+(16*(E281+F281+G281))+(F281+(G281*2)))</f>
        <v/>
      </c>
      <c r="R281" s="5" t="str">
        <f aca="false">IF(C281&lt;1,"",27+(16*(H281+(4-H281)))+(4-H281))</f>
        <v/>
      </c>
      <c r="S281" s="5" t="str">
        <f aca="false">CONCATENATE("[",CONCATENATE("Al",IF(D281&gt;1,VALUE(D281),""),IF(E281=0,"",CONCATENATE(" O",IF(E281&gt;1,VALUE(E281),""))),IF(F281=0,"",CONCATENATE("(OH)",IF(F281&gt;1,VALUE(F281),""))),IF(G281=0,"",CONCATENATE("(OH2)",IF(G281&gt;1,VALUE(G281),"")))),"]")</f>
        <v>[Al5 O4(OH)5(OH2)13]</v>
      </c>
      <c r="T281" s="5" t="str">
        <f aca="false">CONCATENATE("[",CONCATENATE("Al",IF(H281=0,"",CONCATENATE("O",IF(H281&gt;1,VALUE(H281),""))),CONCATENATE(IF((4-H281)&gt;0,"(OH)",""),IF((4-H281)&gt;1,VALUE(4-H281),""))),"]")</f>
        <v>[Al(OH)4]</v>
      </c>
      <c r="U281" s="5" t="str">
        <f aca="false">IF(B281&gt;0,IF(M281="","",CONCATENATE("[",IF(M281="","",CONCATENATE("Al",IF(D281&gt;1,VALUE(D281),""),IF(E281=0,"",CONCATENATE(" O",IF(E281&gt;1,VALUE(E281),""))),IF(F281=0,"",CONCATENATE("(OH)",IF(F281&gt;1,VALUE(F281),""))),IF(G281=0,"",CONCATENATE("(OH2)",IF(G281&gt;1,VALUE(G281),""))))),"]",IF(M281="","",IF(J281&gt;1,(CONCATENATE(VALUE(J281),"+")),"+")))),"")</f>
        <v/>
      </c>
    </row>
    <row r="282" s="4" customFormat="true" ht="14.05" hidden="false" customHeight="false" outlineLevel="0" collapsed="false">
      <c r="A282" s="3" t="n">
        <v>6</v>
      </c>
      <c r="B282" s="5" t="n">
        <v>0</v>
      </c>
      <c r="C282" s="5" t="n">
        <v>0</v>
      </c>
      <c r="D282" s="3" t="n">
        <v>5</v>
      </c>
      <c r="E282" s="3" t="n">
        <v>6</v>
      </c>
      <c r="F282" s="5" t="n">
        <v>1</v>
      </c>
      <c r="G282" s="5" t="n">
        <v>15</v>
      </c>
      <c r="H282" s="5" t="n">
        <v>0</v>
      </c>
      <c r="I282" s="5" t="n">
        <v>518</v>
      </c>
      <c r="J282" s="5" t="n">
        <v>2</v>
      </c>
      <c r="K282" s="6" t="n">
        <v>259</v>
      </c>
      <c r="L282" s="7" t="n">
        <v>259</v>
      </c>
      <c r="M282" s="5" t="str">
        <f aca="false">IF(K282="no cation","",IF(L282="","non-candidate",""))</f>
        <v/>
      </c>
      <c r="N282" s="5" t="str">
        <f aca="false">IF(M282="","",IF(B282&gt;0,U282,CONCATENATE("[",IF(M282="","",CONCATENATE("Al",IF(C282+(D282*(1+(C282*3)))&gt;1,VALUE(C282+(D282*(1+(C282*3)))),""),CONCATENATE(IF((E282*(1+(C282*3)))+(C282*H282)&gt;0," O",""),IF((E282*(1+(C282*3)))+(C282*H282)&gt;1,VALUE((E282*(1+(C282*3)))+(C282*H282)),"")),IF(F282=0,"",CONCATENATE("(OH)",IF((F282*(1+(C282*3)))+(C282*(4-H282))&gt;1,VALUE((F282*(1+(C282*3)))+(C282*(4-H282))),""))),IF(G282=0,"",CONCATENATE("(OH2)",IF(G282&gt;1,VALUE(G282),""))))),"]",IF(M282="","",IF(J282&gt;1,(CONCATENATE(VALUE(J282),"+")),"+")))))</f>
        <v/>
      </c>
      <c r="O282" s="5" t="str">
        <f aca="false">IF(B282&gt;0,"",IF(C282=0,CONCATENATE("[",CONCATENATE("Al",IF(D282&gt;1,VALUE(D282),""),IF(E282=0,"",CONCATENATE(" O",IF(E282&gt;1,VALUE(E282),""))),IF(F282=0,"",CONCATENATE("(OH)",IF(F282&gt;1,VALUE(F282),""))),IF(G282=0,"",CONCATENATE("(OH2)",IF(G282&gt;1,VALUE(G282),"")))),"]",IF(J282&gt;1,(CONCATENATE(VALUE(J282),"+")),"+")),CONCATENATE("[",S282,IF(P282&gt;1,VALUE(P282),""),IF((D282*3)&gt;((E282*2)+F282),"+","")," ]",VALUE(4)," ",T282,IF(H282&gt;0,VALUE(H282+1),""),"-"," ")))</f>
        <v>[Al5 O6(OH)(OH2)15]2+</v>
      </c>
      <c r="P282" s="5" t="str">
        <f aca="false">IF(C282&lt;1,"",(IF((3*D282)-(2*E282)-F282&gt;0, (3*D282)-(2*E282)-F282, 0)))</f>
        <v/>
      </c>
      <c r="Q282" s="5" t="str">
        <f aca="false">IF(C282&lt;1,"",(27*D282)+(16*(E282+F282+G282))+(F282+(G282*2)))</f>
        <v/>
      </c>
      <c r="R282" s="5" t="str">
        <f aca="false">IF(C282&lt;1,"",27+(16*(H282+(4-H282)))+(4-H282))</f>
        <v/>
      </c>
      <c r="S282" s="5" t="str">
        <f aca="false">CONCATENATE("[",CONCATENATE("Al",IF(D282&gt;1,VALUE(D282),""),IF(E282=0,"",CONCATENATE(" O",IF(E282&gt;1,VALUE(E282),""))),IF(F282=0,"",CONCATENATE("(OH)",IF(F282&gt;1,VALUE(F282),""))),IF(G282=0,"",CONCATENATE("(OH2)",IF(G282&gt;1,VALUE(G282),"")))),"]")</f>
        <v>[Al5 O6(OH)(OH2)15]</v>
      </c>
      <c r="T282" s="5" t="str">
        <f aca="false">CONCATENATE("[",CONCATENATE("Al",IF(H282=0,"",CONCATENATE("O",IF(H282&gt;1,VALUE(H282),""))),CONCATENATE(IF((4-H282)&gt;0,"(OH)",""),IF((4-H282)&gt;1,VALUE(4-H282),""))),"]")</f>
        <v>[Al(OH)4]</v>
      </c>
      <c r="U282" s="5" t="str">
        <f aca="false">IF(B282&gt;0,IF(M282="","",CONCATENATE("[",IF(M282="","",CONCATENATE("Al",IF(D282&gt;1,VALUE(D282),""),IF(E282=0,"",CONCATENATE(" O",IF(E282&gt;1,VALUE(E282),""))),IF(F282=0,"",CONCATENATE("(OH)",IF(F282&gt;1,VALUE(F282),""))),IF(G282=0,"",CONCATENATE("(OH2)",IF(G282&gt;1,VALUE(G282),""))))),"]",IF(M282="","",IF(J282&gt;1,(CONCATENATE(VALUE(J282),"+")),"+")))),"")</f>
        <v/>
      </c>
    </row>
    <row r="283" s="4" customFormat="true" ht="14.05" hidden="false" customHeight="false" outlineLevel="0" collapsed="false">
      <c r="A283" s="5" t="n">
        <v>4</v>
      </c>
      <c r="B283" s="5" t="n">
        <v>0</v>
      </c>
      <c r="C283" s="5" t="n">
        <v>0</v>
      </c>
      <c r="D283" s="5" t="n">
        <v>4</v>
      </c>
      <c r="E283" s="5" t="n">
        <v>2</v>
      </c>
      <c r="F283" s="5" t="n">
        <v>7</v>
      </c>
      <c r="G283" s="5" t="n">
        <v>1</v>
      </c>
      <c r="H283" s="5" t="n">
        <v>0</v>
      </c>
      <c r="I283" s="5" t="n">
        <v>277</v>
      </c>
      <c r="J283" s="5" t="n">
        <v>1</v>
      </c>
      <c r="K283" s="6" t="n">
        <v>277</v>
      </c>
      <c r="L283" s="7" t="n">
        <v>277</v>
      </c>
      <c r="M283" s="5" t="str">
        <f aca="false">IF(K283="no cation","",IF(L283="","non-candidate",""))</f>
        <v/>
      </c>
      <c r="N283" s="5" t="str">
        <f aca="false">IF(M283="","",IF(B283&gt;0,U283,CONCATENATE("[",IF(M283="","",CONCATENATE("Al",IF(C283+(D283*(1+(C283*3)))&gt;1,VALUE(C283+(D283*(1+(C283*3)))),""),CONCATENATE(IF((E283*(1+(C283*3)))+(C283*H283)&gt;0," O",""),IF((E283*(1+(C283*3)))+(C283*H283)&gt;1,VALUE((E283*(1+(C283*3)))+(C283*H283)),"")),IF(F283=0,"",CONCATENATE("(OH)",IF((F283*(1+(C283*3)))+(C283*(4-H283))&gt;1,VALUE((F283*(1+(C283*3)))+(C283*(4-H283))),""))),IF(G283=0,"",CONCATENATE("(OH2)",IF(G283&gt;1,VALUE(G283),""))))),"]",IF(M283="","",IF(J283&gt;1,(CONCATENATE(VALUE(J283),"+")),"+")))))</f>
        <v/>
      </c>
      <c r="O283" s="5" t="str">
        <f aca="false">IF(B283&gt;0,"",IF(C283=0,CONCATENATE("[",CONCATENATE("Al",IF(D283&gt;1,VALUE(D283),""),IF(E283=0,"",CONCATENATE(" O",IF(E283&gt;1,VALUE(E283),""))),IF(F283=0,"",CONCATENATE("(OH)",IF(F283&gt;1,VALUE(F283),""))),IF(G283=0,"",CONCATENATE("(OH2)",IF(G283&gt;1,VALUE(G283),"")))),"]",IF(J283&gt;1,(CONCATENATE(VALUE(J283),"+")),"+")),CONCATENATE("[",S283,IF(P283&gt;1,VALUE(P283),""),IF((D283*3)&gt;((E283*2)+F283),"+","")," ]",VALUE(4)," ",T283,IF(H283&gt;0,VALUE(H283+1),""),"-"," ")))</f>
        <v>[Al4 O2(OH)7(OH2)]+</v>
      </c>
      <c r="P283" s="5" t="str">
        <f aca="false">IF(C283&lt;1,"",(IF((3*D283)-(2*E283)-F283&gt;0, (3*D283)-(2*E283)-F283, 0)))</f>
        <v/>
      </c>
      <c r="Q283" s="5" t="str">
        <f aca="false">IF(C283&lt;1,"",(27*D283)+(16*(E283+F283+G283))+(F283+(G283*2)))</f>
        <v/>
      </c>
      <c r="R283" s="5" t="str">
        <f aca="false">IF(C283&lt;1,"",27+(16*(H283+(4-H283)))+(4-H283))</f>
        <v/>
      </c>
      <c r="S283" s="5" t="str">
        <f aca="false">CONCATENATE("[",CONCATENATE("Al",IF(D283&gt;1,VALUE(D283),""),IF(E283=0,"",CONCATENATE(" O",IF(E283&gt;1,VALUE(E283),""))),IF(F283=0,"",CONCATENATE("(OH)",IF(F283&gt;1,VALUE(F283),""))),IF(G283=0,"",CONCATENATE("(OH2)",IF(G283&gt;1,VALUE(G283),"")))),"]")</f>
        <v>[Al4 O2(OH)7(OH2)]</v>
      </c>
      <c r="T283" s="5" t="str">
        <f aca="false">CONCATENATE("[",CONCATENATE("Al",IF(H283=0,"",CONCATENATE("O",IF(H283&gt;1,VALUE(H283),""))),CONCATENATE(IF((4-H283)&gt;0,"(OH)",""),IF((4-H283)&gt;1,VALUE(4-H283),""))),"]")</f>
        <v>[Al(OH)4]</v>
      </c>
      <c r="U283" s="5" t="str">
        <f aca="false">IF(B283&gt;0,IF(M283="","",CONCATENATE("[",IF(M283="","",CONCATENATE("Al",IF(D283&gt;1,VALUE(D283),""),IF(E283=0,"",CONCATENATE(" O",IF(E283&gt;1,VALUE(E283),""))),IF(F283=0,"",CONCATENATE("(OH)",IF(F283&gt;1,VALUE(F283),""))),IF(G283=0,"",CONCATENATE("(OH2)",IF(G283&gt;1,VALUE(G283),""))))),"]",IF(M283="","",IF(J283&gt;1,(CONCATENATE(VALUE(J283),"+")),"+")))),"")</f>
        <v/>
      </c>
    </row>
    <row r="284" s="4" customFormat="true" ht="14.05" hidden="false" customHeight="false" outlineLevel="0" collapsed="false">
      <c r="A284" s="5" t="n">
        <v>4</v>
      </c>
      <c r="B284" s="5" t="n">
        <v>0</v>
      </c>
      <c r="C284" s="5" t="n">
        <v>0</v>
      </c>
      <c r="D284" s="5" t="n">
        <v>4</v>
      </c>
      <c r="E284" s="5" t="n">
        <v>4</v>
      </c>
      <c r="F284" s="5" t="n">
        <v>3</v>
      </c>
      <c r="G284" s="5" t="n">
        <v>3</v>
      </c>
      <c r="H284" s="5" t="n">
        <v>0</v>
      </c>
      <c r="I284" s="5" t="n">
        <v>277</v>
      </c>
      <c r="J284" s="5" t="n">
        <v>1</v>
      </c>
      <c r="K284" s="6" t="n">
        <v>277</v>
      </c>
      <c r="L284" s="7" t="n">
        <v>277</v>
      </c>
      <c r="M284" s="5" t="str">
        <f aca="false">IF(K284="no cation","",IF(L284="","non-candidate",""))</f>
        <v/>
      </c>
      <c r="N284" s="5" t="str">
        <f aca="false">IF(M284="","",IF(B284&gt;0,U284,CONCATENATE("[",IF(M284="","",CONCATENATE("Al",IF(C284+(D284*(1+(C284*3)))&gt;1,VALUE(C284+(D284*(1+(C284*3)))),""),CONCATENATE(IF((E284*(1+(C284*3)))+(C284*H284)&gt;0," O",""),IF((E284*(1+(C284*3)))+(C284*H284)&gt;1,VALUE((E284*(1+(C284*3)))+(C284*H284)),"")),IF(F284=0,"",CONCATENATE("(OH)",IF((F284*(1+(C284*3)))+(C284*(4-H284))&gt;1,VALUE((F284*(1+(C284*3)))+(C284*(4-H284))),""))),IF(G284=0,"",CONCATENATE("(OH2)",IF(G284&gt;1,VALUE(G284),""))))),"]",IF(M284="","",IF(J284&gt;1,(CONCATENATE(VALUE(J284),"+")),"+")))))</f>
        <v/>
      </c>
      <c r="O284" s="5" t="str">
        <f aca="false">IF(B284&gt;0,"",IF(C284=0,CONCATENATE("[",CONCATENATE("Al",IF(D284&gt;1,VALUE(D284),""),IF(E284=0,"",CONCATENATE(" O",IF(E284&gt;1,VALUE(E284),""))),IF(F284=0,"",CONCATENATE("(OH)",IF(F284&gt;1,VALUE(F284),""))),IF(G284=0,"",CONCATENATE("(OH2)",IF(G284&gt;1,VALUE(G284),"")))),"]",IF(J284&gt;1,(CONCATENATE(VALUE(J284),"+")),"+")),CONCATENATE("[",S284,IF(P284&gt;1,VALUE(P284),""),IF((D284*3)&gt;((E284*2)+F284),"+","")," ]",VALUE(4)," ",T284,IF(H284&gt;0,VALUE(H284+1),""),"-"," ")))</f>
        <v>[Al4 O4(OH)3(OH2)3]+</v>
      </c>
      <c r="P284" s="5" t="str">
        <f aca="false">IF(C284&lt;1,"",(IF((3*D284)-(2*E284)-F284&gt;0, (3*D284)-(2*E284)-F284, 0)))</f>
        <v/>
      </c>
      <c r="Q284" s="5" t="str">
        <f aca="false">IF(C284&lt;1,"",(27*D284)+(16*(E284+F284+G284))+(F284+(G284*2)))</f>
        <v/>
      </c>
      <c r="R284" s="5" t="str">
        <f aca="false">IF(C284&lt;1,"",27+(16*(H284+(4-H284)))+(4-H284))</f>
        <v/>
      </c>
      <c r="S284" s="5" t="str">
        <f aca="false">CONCATENATE("[",CONCATENATE("Al",IF(D284&gt;1,VALUE(D284),""),IF(E284=0,"",CONCATENATE(" O",IF(E284&gt;1,VALUE(E284),""))),IF(F284=0,"",CONCATENATE("(OH)",IF(F284&gt;1,VALUE(F284),""))),IF(G284=0,"",CONCATENATE("(OH2)",IF(G284&gt;1,VALUE(G284),"")))),"]")</f>
        <v>[Al4 O4(OH)3(OH2)3]</v>
      </c>
      <c r="T284" s="5" t="str">
        <f aca="false">CONCATENATE("[",CONCATENATE("Al",IF(H284=0,"",CONCATENATE("O",IF(H284&gt;1,VALUE(H284),""))),CONCATENATE(IF((4-H284)&gt;0,"(OH)",""),IF((4-H284)&gt;1,VALUE(4-H284),""))),"]")</f>
        <v>[Al(OH)4]</v>
      </c>
      <c r="U284" s="5" t="str">
        <f aca="false">IF(B284&gt;0,IF(M284="","",CONCATENATE("[",IF(M284="","",CONCATENATE("Al",IF(D284&gt;1,VALUE(D284),""),IF(E284=0,"",CONCATENATE(" O",IF(E284&gt;1,VALUE(E284),""))),IF(F284=0,"",CONCATENATE("(OH)",IF(F284&gt;1,VALUE(F284),""))),IF(G284=0,"",CONCATENATE("(OH2)",IF(G284&gt;1,VALUE(G284),""))))),"]",IF(M284="","",IF(J284&gt;1,(CONCATENATE(VALUE(J284),"+")),"+")))),"")</f>
        <v/>
      </c>
    </row>
    <row r="285" s="4" customFormat="true" ht="14.05" hidden="false" customHeight="false" outlineLevel="0" collapsed="false">
      <c r="A285" s="5" t="n">
        <v>6</v>
      </c>
      <c r="B285" s="5" t="n">
        <v>1</v>
      </c>
      <c r="C285" s="5" t="n">
        <v>0</v>
      </c>
      <c r="D285" s="5" t="n">
        <v>6</v>
      </c>
      <c r="E285" s="5" t="n">
        <v>4</v>
      </c>
      <c r="F285" s="5" t="n">
        <v>8</v>
      </c>
      <c r="G285" s="5" t="n">
        <v>12</v>
      </c>
      <c r="H285" s="5" t="n">
        <v>0</v>
      </c>
      <c r="I285" s="5" t="n">
        <v>578</v>
      </c>
      <c r="J285" s="5" t="n">
        <v>2</v>
      </c>
      <c r="K285" s="6" t="n">
        <v>289</v>
      </c>
      <c r="L285" s="7" t="n">
        <v>289</v>
      </c>
      <c r="M285" s="5" t="str">
        <f aca="false">IF(K285="no cation","",IF(L285="","non-candidate",""))</f>
        <v/>
      </c>
      <c r="N285" s="5" t="str">
        <f aca="false">IF(M285="","",IF(B285&gt;0,U285,CONCATENATE("[",IF(M285="","",CONCATENATE("Al",IF(C285+(D285*(1+(C285*3)))&gt;1,VALUE(C285+(D285*(1+(C285*3)))),""),CONCATENATE(IF((E285*(1+(C285*3)))+(C285*H285)&gt;0," O",""),IF((E285*(1+(C285*3)))+(C285*H285)&gt;1,VALUE((E285*(1+(C285*3)))+(C285*H285)),"")),IF(F285=0,"",CONCATENATE("(OH)",IF((F285*(1+(C285*3)))+(C285*(4-H285))&gt;1,VALUE((F285*(1+(C285*3)))+(C285*(4-H285))),""))),IF(G285=0,"",CONCATENATE("(OH2)",IF(G285&gt;1,VALUE(G285),""))))),"]",IF(M285="","",IF(J285&gt;1,(CONCATENATE(VALUE(J285),"+")),"+")))))</f>
        <v/>
      </c>
      <c r="O285" s="5" t="str">
        <f aca="false">IF(B285&gt;0,"",IF(C285=0,CONCATENATE("[",CONCATENATE("Al",IF(D285&gt;1,VALUE(D285),""),IF(E285=0,"",CONCATENATE(" O",IF(E285&gt;1,VALUE(E285),""))),IF(F285=0,"",CONCATENATE("(OH)",IF(F285&gt;1,VALUE(F285),""))),IF(G285=0,"",CONCATENATE("(OH2)",IF(G285&gt;1,VALUE(G285),"")))),"]",IF(J285&gt;1,(CONCATENATE(VALUE(J285),"+")),"+")),CONCATENATE("[",S285,IF(P285&gt;1,VALUE(P285),""),IF((D285*3)&gt;((E285*2)+F285),"+","")," ]",VALUE(4)," ",T285,IF(H285&gt;0,VALUE(H285+1),""),"-"," ")))</f>
        <v/>
      </c>
      <c r="P285" s="5" t="str">
        <f aca="false">IF(C285&lt;1,"",(IF((3*D285)-(2*E285)-F285&gt;0, (3*D285)-(2*E285)-F285, 0)))</f>
        <v/>
      </c>
      <c r="Q285" s="5" t="str">
        <f aca="false">IF(C285&lt;1,"",(27*D285)+(16*(E285+F285+G285))+(F285+(G285*2)))</f>
        <v/>
      </c>
      <c r="R285" s="5" t="str">
        <f aca="false">IF(C285&lt;1,"",27+(16*(H285+(4-H285)))+(4-H285))</f>
        <v/>
      </c>
      <c r="S285" s="5" t="str">
        <f aca="false">CONCATENATE("[",CONCATENATE("Al",IF(D285&gt;1,VALUE(D285),""),IF(E285=0,"",CONCATENATE(" O",IF(E285&gt;1,VALUE(E285),""))),IF(F285=0,"",CONCATENATE("(OH)",IF(F285&gt;1,VALUE(F285),""))),IF(G285=0,"",CONCATENATE("(OH2)",IF(G285&gt;1,VALUE(G285),"")))),"]")</f>
        <v>[Al6 O4(OH)8(OH2)12]</v>
      </c>
      <c r="T285" s="5" t="str">
        <f aca="false">CONCATENATE("[",CONCATENATE("Al",IF(H285=0,"",CONCATENATE("O",IF(H285&gt;1,VALUE(H285),""))),CONCATENATE(IF((4-H285)&gt;0,"(OH)",""),IF((4-H285)&gt;1,VALUE(4-H285),""))),"]")</f>
        <v>[Al(OH)4]</v>
      </c>
      <c r="U285" s="5" t="str">
        <f aca="false">IF(B285&gt;0,IF(M285="","",CONCATENATE("[",IF(M285="","",CONCATENATE("Al",IF(D285&gt;1,VALUE(D285),""),IF(E285=0,"",CONCATENATE(" O",IF(E285&gt;1,VALUE(E285),""))),IF(F285=0,"",CONCATENATE("(OH)",IF(F285&gt;1,VALUE(F285),""))),IF(G285=0,"",CONCATENATE("(OH2)",IF(G285&gt;1,VALUE(G285),""))))),"]",IF(M285="","",IF(J285&gt;1,(CONCATENATE(VALUE(J285),"+")),"+")))),"")</f>
        <v/>
      </c>
    </row>
    <row r="286" s="4" customFormat="true" ht="14.05" hidden="false" customHeight="false" outlineLevel="0" collapsed="false">
      <c r="A286" s="3" t="n">
        <v>6</v>
      </c>
      <c r="B286" s="3" t="n">
        <v>1</v>
      </c>
      <c r="C286" s="5" t="n">
        <v>0</v>
      </c>
      <c r="D286" s="3" t="n">
        <v>6</v>
      </c>
      <c r="E286" s="3" t="n">
        <v>6</v>
      </c>
      <c r="F286" s="3" t="n">
        <v>4</v>
      </c>
      <c r="G286" s="3" t="n">
        <v>14</v>
      </c>
      <c r="H286" s="5" t="n">
        <v>0</v>
      </c>
      <c r="I286" s="5" t="n">
        <v>578</v>
      </c>
      <c r="J286" s="5" t="n">
        <v>2</v>
      </c>
      <c r="K286" s="6" t="n">
        <v>289</v>
      </c>
      <c r="L286" s="7" t="n">
        <v>289</v>
      </c>
      <c r="M286" s="5" t="str">
        <f aca="false">IF(K286="no cation","",IF(L286="","non-candidate",""))</f>
        <v/>
      </c>
      <c r="N286" s="5" t="str">
        <f aca="false">IF(M286="","",IF(B286&gt;0,U286,CONCATENATE("[",IF(M286="","",CONCATENATE("Al",IF(C286+(D286*(1+(C286*3)))&gt;1,VALUE(C286+(D286*(1+(C286*3)))),""),CONCATENATE(IF((E286*(1+(C286*3)))+(C286*H286)&gt;0," O",""),IF((E286*(1+(C286*3)))+(C286*H286)&gt;1,VALUE((E286*(1+(C286*3)))+(C286*H286)),"")),IF(F286=0,"",CONCATENATE("(OH)",IF((F286*(1+(C286*3)))+(C286*(4-H286))&gt;1,VALUE((F286*(1+(C286*3)))+(C286*(4-H286))),""))),IF(G286=0,"",CONCATENATE("(OH2)",IF(G286&gt;1,VALUE(G286),""))))),"]",IF(M286="","",IF(J286&gt;1,(CONCATENATE(VALUE(J286),"+")),"+")))))</f>
        <v/>
      </c>
      <c r="O286" s="5" t="str">
        <f aca="false">IF(B286&gt;0,"",IF(C286=0,CONCATENATE("[",CONCATENATE("Al",IF(D286&gt;1,VALUE(D286),""),IF(E286=0,"",CONCATENATE(" O",IF(E286&gt;1,VALUE(E286),""))),IF(F286=0,"",CONCATENATE("(OH)",IF(F286&gt;1,VALUE(F286),""))),IF(G286=0,"",CONCATENATE("(OH2)",IF(G286&gt;1,VALUE(G286),"")))),"]",IF(J286&gt;1,(CONCATENATE(VALUE(J286),"+")),"+")),CONCATENATE("[",S286,IF(P286&gt;1,VALUE(P286),""),IF((D286*3)&gt;((E286*2)+F286),"+","")," ]",VALUE(4)," ",T286,IF(H286&gt;0,VALUE(H286+1),""),"-"," ")))</f>
        <v/>
      </c>
      <c r="P286" s="5" t="str">
        <f aca="false">IF(C286&lt;1,"",(IF((3*D286)-(2*E286)-F286&gt;0, (3*D286)-(2*E286)-F286, 0)))</f>
        <v/>
      </c>
      <c r="Q286" s="5" t="str">
        <f aca="false">IF(C286&lt;1,"",(27*D286)+(16*(E286+F286+G286))+(F286+(G286*2)))</f>
        <v/>
      </c>
      <c r="R286" s="5" t="str">
        <f aca="false">IF(C286&lt;1,"",27+(16*(H286+(4-H286)))+(4-H286))</f>
        <v/>
      </c>
      <c r="S286" s="5" t="str">
        <f aca="false">CONCATENATE("[",CONCATENATE("Al",IF(D286&gt;1,VALUE(D286),""),IF(E286=0,"",CONCATENATE(" O",IF(E286&gt;1,VALUE(E286),""))),IF(F286=0,"",CONCATENATE("(OH)",IF(F286&gt;1,VALUE(F286),""))),IF(G286=0,"",CONCATENATE("(OH2)",IF(G286&gt;1,VALUE(G286),"")))),"]")</f>
        <v>[Al6 O6(OH)4(OH2)14]</v>
      </c>
      <c r="T286" s="5" t="str">
        <f aca="false">CONCATENATE("[",CONCATENATE("Al",IF(H286=0,"",CONCATENATE("O",IF(H286&gt;1,VALUE(H286),""))),CONCATENATE(IF((4-H286)&gt;0,"(OH)",""),IF((4-H286)&gt;1,VALUE(4-H286),""))),"]")</f>
        <v>[Al(OH)4]</v>
      </c>
      <c r="U286" s="5" t="str">
        <f aca="false">IF(B286&gt;0,IF(M286="","",CONCATENATE("[",IF(M286="","",CONCATENATE("Al",IF(D286&gt;1,VALUE(D286),""),IF(E286=0,"",CONCATENATE(" O",IF(E286&gt;1,VALUE(E286),""))),IF(F286=0,"",CONCATENATE("(OH)",IF(F286&gt;1,VALUE(F286),""))),IF(G286=0,"",CONCATENATE("(OH2)",IF(G286&gt;1,VALUE(G286),""))))),"]",IF(M286="","",IF(J286&gt;1,(CONCATENATE(VALUE(J286),"+")),"+")))),"")</f>
        <v/>
      </c>
    </row>
    <row r="287" s="4" customFormat="true" ht="14.05" hidden="false" customHeight="false" outlineLevel="0" collapsed="false">
      <c r="A287" s="5" t="n">
        <v>6</v>
      </c>
      <c r="B287" s="5" t="n">
        <v>0</v>
      </c>
      <c r="C287" s="5" t="n">
        <v>0</v>
      </c>
      <c r="D287" s="5" t="n">
        <v>6</v>
      </c>
      <c r="E287" s="5" t="n">
        <v>0</v>
      </c>
      <c r="F287" s="5" t="n">
        <v>16</v>
      </c>
      <c r="G287" s="5" t="n">
        <v>10</v>
      </c>
      <c r="H287" s="5" t="n">
        <v>0</v>
      </c>
      <c r="I287" s="5" t="n">
        <v>614</v>
      </c>
      <c r="J287" s="5" t="n">
        <v>2</v>
      </c>
      <c r="K287" s="6" t="n">
        <v>307</v>
      </c>
      <c r="L287" s="7" t="n">
        <v>307</v>
      </c>
      <c r="M287" s="5" t="str">
        <f aca="false">IF(K287="no cation","",IF(L287="","non-candidate",""))</f>
        <v/>
      </c>
      <c r="N287" s="5" t="str">
        <f aca="false">IF(M287="","",IF(B287&gt;0,U287,CONCATENATE("[",IF(M287="","",CONCATENATE("Al",IF(C287+(D287*(1+(C287*3)))&gt;1,VALUE(C287+(D287*(1+(C287*3)))),""),CONCATENATE(IF((E287*(1+(C287*3)))+(C287*H287)&gt;0," O",""),IF((E287*(1+(C287*3)))+(C287*H287)&gt;1,VALUE((E287*(1+(C287*3)))+(C287*H287)),"")),IF(F287=0,"",CONCATENATE("(OH)",IF((F287*(1+(C287*3)))+(C287*(4-H287))&gt;1,VALUE((F287*(1+(C287*3)))+(C287*(4-H287))),""))),IF(G287=0,"",CONCATENATE("(OH2)",IF(G287&gt;1,VALUE(G287),""))))),"]",IF(M287="","",IF(J287&gt;1,(CONCATENATE(VALUE(J287),"+")),"+")))))</f>
        <v/>
      </c>
      <c r="O287" s="5" t="str">
        <f aca="false">IF(B287&gt;0,"",IF(C287=0,CONCATENATE("[",CONCATENATE("Al",IF(D287&gt;1,VALUE(D287),""),IF(E287=0,"",CONCATENATE(" O",IF(E287&gt;1,VALUE(E287),""))),IF(F287=0,"",CONCATENATE("(OH)",IF(F287&gt;1,VALUE(F287),""))),IF(G287=0,"",CONCATENATE("(OH2)",IF(G287&gt;1,VALUE(G287),"")))),"]",IF(J287&gt;1,(CONCATENATE(VALUE(J287),"+")),"+")),CONCATENATE("[",S287,IF(P287&gt;1,VALUE(P287),""),IF((D287*3)&gt;((E287*2)+F287),"+","")," ]",VALUE(4)," ",T287,IF(H287&gt;0,VALUE(H287+1),""),"-"," ")))</f>
        <v>[Al6(OH)16(OH2)10]2+</v>
      </c>
      <c r="P287" s="5" t="str">
        <f aca="false">IF(C287&lt;1,"",(IF((3*D287)-(2*E287)-F287&gt;0, (3*D287)-(2*E287)-F287, 0)))</f>
        <v/>
      </c>
      <c r="Q287" s="5" t="str">
        <f aca="false">IF(C287&lt;1,"",(27*D287)+(16*(E287+F287+G287))+(F287+(G287*2)))</f>
        <v/>
      </c>
      <c r="R287" s="5" t="str">
        <f aca="false">IF(C287&lt;1,"",27+(16*(H287+(4-H287)))+(4-H287))</f>
        <v/>
      </c>
      <c r="S287" s="5" t="str">
        <f aca="false">CONCATENATE("[",CONCATENATE("Al",IF(D287&gt;1,VALUE(D287),""),IF(E287=0,"",CONCATENATE(" O",IF(E287&gt;1,VALUE(E287),""))),IF(F287=0,"",CONCATENATE("(OH)",IF(F287&gt;1,VALUE(F287),""))),IF(G287=0,"",CONCATENATE("(OH2)",IF(G287&gt;1,VALUE(G287),"")))),"]")</f>
        <v>[Al6(OH)16(OH2)10]</v>
      </c>
      <c r="T287" s="5" t="str">
        <f aca="false">CONCATENATE("[",CONCATENATE("Al",IF(H287=0,"",CONCATENATE("O",IF(H287&gt;1,VALUE(H287),""))),CONCATENATE(IF((4-H287)&gt;0,"(OH)",""),IF((4-H287)&gt;1,VALUE(4-H287),""))),"]")</f>
        <v>[Al(OH)4]</v>
      </c>
      <c r="U287" s="5" t="str">
        <f aca="false">IF(B287&gt;0,IF(M287="","",CONCATENATE("[",IF(M287="","",CONCATENATE("Al",IF(D287&gt;1,VALUE(D287),""),IF(E287=0,"",CONCATENATE(" O",IF(E287&gt;1,VALUE(E287),""))),IF(F287=0,"",CONCATENATE("(OH)",IF(F287&gt;1,VALUE(F287),""))),IF(G287=0,"",CONCATENATE("(OH2)",IF(G287&gt;1,VALUE(G287),""))))),"]",IF(M287="","",IF(J287&gt;1,(CONCATENATE(VALUE(J287),"+")),"+")))),"")</f>
        <v/>
      </c>
    </row>
    <row r="288" s="4" customFormat="true" ht="14.05" hidden="false" customHeight="false" outlineLevel="0" collapsed="false">
      <c r="A288" s="5" t="n">
        <v>6</v>
      </c>
      <c r="B288" s="5" t="n">
        <v>0</v>
      </c>
      <c r="C288" s="5" t="n">
        <v>0</v>
      </c>
      <c r="D288" s="5" t="n">
        <v>6</v>
      </c>
      <c r="E288" s="5" t="n">
        <v>2</v>
      </c>
      <c r="F288" s="5" t="n">
        <v>12</v>
      </c>
      <c r="G288" s="5" t="n">
        <v>12</v>
      </c>
      <c r="H288" s="5" t="n">
        <v>0</v>
      </c>
      <c r="I288" s="5" t="n">
        <v>614</v>
      </c>
      <c r="J288" s="5" t="n">
        <v>2</v>
      </c>
      <c r="K288" s="6" t="n">
        <v>307</v>
      </c>
      <c r="L288" s="7" t="n">
        <v>307</v>
      </c>
      <c r="M288" s="5" t="str">
        <f aca="false">IF(K288="no cation","",IF(L288="","non-candidate",""))</f>
        <v/>
      </c>
      <c r="N288" s="5" t="str">
        <f aca="false">IF(M288="","",IF(B288&gt;0,U288,CONCATENATE("[",IF(M288="","",CONCATENATE("Al",IF(C288+(D288*(1+(C288*3)))&gt;1,VALUE(C288+(D288*(1+(C288*3)))),""),CONCATENATE(IF((E288*(1+(C288*3)))+(C288*H288)&gt;0," O",""),IF((E288*(1+(C288*3)))+(C288*H288)&gt;1,VALUE((E288*(1+(C288*3)))+(C288*H288)),"")),IF(F288=0,"",CONCATENATE("(OH)",IF((F288*(1+(C288*3)))+(C288*(4-H288))&gt;1,VALUE((F288*(1+(C288*3)))+(C288*(4-H288))),""))),IF(G288=0,"",CONCATENATE("(OH2)",IF(G288&gt;1,VALUE(G288),""))))),"]",IF(M288="","",IF(J288&gt;1,(CONCATENATE(VALUE(J288),"+")),"+")))))</f>
        <v/>
      </c>
      <c r="O288" s="5" t="str">
        <f aca="false">IF(B288&gt;0,"",IF(C288=0,CONCATENATE("[",CONCATENATE("Al",IF(D288&gt;1,VALUE(D288),""),IF(E288=0,"",CONCATENATE(" O",IF(E288&gt;1,VALUE(E288),""))),IF(F288=0,"",CONCATENATE("(OH)",IF(F288&gt;1,VALUE(F288),""))),IF(G288=0,"",CONCATENATE("(OH2)",IF(G288&gt;1,VALUE(G288),"")))),"]",IF(J288&gt;1,(CONCATENATE(VALUE(J288),"+")),"+")),CONCATENATE("[",S288,IF(P288&gt;1,VALUE(P288),""),IF((D288*3)&gt;((E288*2)+F288),"+","")," ]",VALUE(4)," ",T288,IF(H288&gt;0,VALUE(H288+1),""),"-"," ")))</f>
        <v>[Al6 O2(OH)12(OH2)12]2+</v>
      </c>
      <c r="P288" s="5" t="str">
        <f aca="false">IF(C288&lt;1,"",(IF((3*D288)-(2*E288)-F288&gt;0, (3*D288)-(2*E288)-F288, 0)))</f>
        <v/>
      </c>
      <c r="Q288" s="5" t="str">
        <f aca="false">IF(C288&lt;1,"",(27*D288)+(16*(E288+F288+G288))+(F288+(G288*2)))</f>
        <v/>
      </c>
      <c r="R288" s="5" t="str">
        <f aca="false">IF(C288&lt;1,"",27+(16*(H288+(4-H288)))+(4-H288))</f>
        <v/>
      </c>
      <c r="S288" s="5" t="str">
        <f aca="false">CONCATENATE("[",CONCATENATE("Al",IF(D288&gt;1,VALUE(D288),""),IF(E288=0,"",CONCATENATE(" O",IF(E288&gt;1,VALUE(E288),""))),IF(F288=0,"",CONCATENATE("(OH)",IF(F288&gt;1,VALUE(F288),""))),IF(G288=0,"",CONCATENATE("(OH2)",IF(G288&gt;1,VALUE(G288),"")))),"]")</f>
        <v>[Al6 O2(OH)12(OH2)12]</v>
      </c>
      <c r="T288" s="5" t="str">
        <f aca="false">CONCATENATE("[",CONCATENATE("Al",IF(H288=0,"",CONCATENATE("O",IF(H288&gt;1,VALUE(H288),""))),CONCATENATE(IF((4-H288)&gt;0,"(OH)",""),IF((4-H288)&gt;1,VALUE(4-H288),""))),"]")</f>
        <v>[Al(OH)4]</v>
      </c>
      <c r="U288" s="5" t="str">
        <f aca="false">IF(B288&gt;0,IF(M288="","",CONCATENATE("[",IF(M288="","",CONCATENATE("Al",IF(D288&gt;1,VALUE(D288),""),IF(E288=0,"",CONCATENATE(" O",IF(E288&gt;1,VALUE(E288),""))),IF(F288=0,"",CONCATENATE("(OH)",IF(F288&gt;1,VALUE(F288),""))),IF(G288=0,"",CONCATENATE("(OH2)",IF(G288&gt;1,VALUE(G288),""))))),"]",IF(M288="","",IF(J288&gt;1,(CONCATENATE(VALUE(J288),"+")),"+")))),"")</f>
        <v/>
      </c>
    </row>
    <row r="289" s="4" customFormat="true" ht="14.05" hidden="false" customHeight="false" outlineLevel="0" collapsed="false">
      <c r="A289" s="5" t="n">
        <v>6</v>
      </c>
      <c r="B289" s="5" t="n">
        <v>0</v>
      </c>
      <c r="C289" s="5" t="n">
        <v>0</v>
      </c>
      <c r="D289" s="5" t="n">
        <v>6</v>
      </c>
      <c r="E289" s="5" t="n">
        <v>4</v>
      </c>
      <c r="F289" s="5" t="n">
        <v>8</v>
      </c>
      <c r="G289" s="5" t="n">
        <v>14</v>
      </c>
      <c r="H289" s="5" t="n">
        <v>0</v>
      </c>
      <c r="I289" s="5" t="n">
        <v>614</v>
      </c>
      <c r="J289" s="5" t="n">
        <v>2</v>
      </c>
      <c r="K289" s="6" t="n">
        <v>307</v>
      </c>
      <c r="L289" s="7" t="n">
        <v>307</v>
      </c>
      <c r="M289" s="5" t="str">
        <f aca="false">IF(K289="no cation","",IF(L289="","non-candidate",""))</f>
        <v/>
      </c>
      <c r="N289" s="5" t="str">
        <f aca="false">IF(M289="","",IF(B289&gt;0,U289,CONCATENATE("[",IF(M289="","",CONCATENATE("Al",IF(C289+(D289*(1+(C289*3)))&gt;1,VALUE(C289+(D289*(1+(C289*3)))),""),CONCATENATE(IF((E289*(1+(C289*3)))+(C289*H289)&gt;0," O",""),IF((E289*(1+(C289*3)))+(C289*H289)&gt;1,VALUE((E289*(1+(C289*3)))+(C289*H289)),"")),IF(F289=0,"",CONCATENATE("(OH)",IF((F289*(1+(C289*3)))+(C289*(4-H289))&gt;1,VALUE((F289*(1+(C289*3)))+(C289*(4-H289))),""))),IF(G289=0,"",CONCATENATE("(OH2)",IF(G289&gt;1,VALUE(G289),""))))),"]",IF(M289="","",IF(J289&gt;1,(CONCATENATE(VALUE(J289),"+")),"+")))))</f>
        <v/>
      </c>
      <c r="O289" s="5" t="str">
        <f aca="false">IF(B289&gt;0,"",IF(C289=0,CONCATENATE("[",CONCATENATE("Al",IF(D289&gt;1,VALUE(D289),""),IF(E289=0,"",CONCATENATE(" O",IF(E289&gt;1,VALUE(E289),""))),IF(F289=0,"",CONCATENATE("(OH)",IF(F289&gt;1,VALUE(F289),""))),IF(G289=0,"",CONCATENATE("(OH2)",IF(G289&gt;1,VALUE(G289),"")))),"]",IF(J289&gt;1,(CONCATENATE(VALUE(J289),"+")),"+")),CONCATENATE("[",S289,IF(P289&gt;1,VALUE(P289),""),IF((D289*3)&gt;((E289*2)+F289),"+","")," ]",VALUE(4)," ",T289,IF(H289&gt;0,VALUE(H289+1),""),"-"," ")))</f>
        <v>[Al6 O4(OH)8(OH2)14]2+</v>
      </c>
      <c r="P289" s="5" t="str">
        <f aca="false">IF(C289&lt;1,"",(IF((3*D289)-(2*E289)-F289&gt;0, (3*D289)-(2*E289)-F289, 0)))</f>
        <v/>
      </c>
      <c r="Q289" s="5" t="str">
        <f aca="false">IF(C289&lt;1,"",(27*D289)+(16*(E289+F289+G289))+(F289+(G289*2)))</f>
        <v/>
      </c>
      <c r="R289" s="5" t="str">
        <f aca="false">IF(C289&lt;1,"",27+(16*(H289+(4-H289)))+(4-H289))</f>
        <v/>
      </c>
      <c r="S289" s="5" t="str">
        <f aca="false">CONCATENATE("[",CONCATENATE("Al",IF(D289&gt;1,VALUE(D289),""),IF(E289=0,"",CONCATENATE(" O",IF(E289&gt;1,VALUE(E289),""))),IF(F289=0,"",CONCATENATE("(OH)",IF(F289&gt;1,VALUE(F289),""))),IF(G289=0,"",CONCATENATE("(OH2)",IF(G289&gt;1,VALUE(G289),"")))),"]")</f>
        <v>[Al6 O4(OH)8(OH2)14]</v>
      </c>
      <c r="T289" s="5" t="str">
        <f aca="false">CONCATENATE("[",CONCATENATE("Al",IF(H289=0,"",CONCATENATE("O",IF(H289&gt;1,VALUE(H289),""))),CONCATENATE(IF((4-H289)&gt;0,"(OH)",""),IF((4-H289)&gt;1,VALUE(4-H289),""))),"]")</f>
        <v>[Al(OH)4]</v>
      </c>
      <c r="U289" s="5" t="str">
        <f aca="false">IF(B289&gt;0,IF(M289="","",CONCATENATE("[",IF(M289="","",CONCATENATE("Al",IF(D289&gt;1,VALUE(D289),""),IF(E289=0,"",CONCATENATE(" O",IF(E289&gt;1,VALUE(E289),""))),IF(F289=0,"",CONCATENATE("(OH)",IF(F289&gt;1,VALUE(F289),""))),IF(G289=0,"",CONCATENATE("(OH2)",IF(G289&gt;1,VALUE(G289),""))))),"]",IF(M289="","",IF(J289&gt;1,(CONCATENATE(VALUE(J289),"+")),"+")))),"")</f>
        <v/>
      </c>
    </row>
    <row r="290" s="4" customFormat="true" ht="14.05" hidden="false" customHeight="false" outlineLevel="0" collapsed="false">
      <c r="A290" s="5" t="n">
        <v>6</v>
      </c>
      <c r="B290" s="5" t="n">
        <v>0</v>
      </c>
      <c r="C290" s="5" t="n">
        <v>0</v>
      </c>
      <c r="D290" s="5" t="n">
        <v>6</v>
      </c>
      <c r="E290" s="5" t="n">
        <v>6</v>
      </c>
      <c r="F290" s="5" t="n">
        <v>4</v>
      </c>
      <c r="G290" s="5" t="n">
        <v>16</v>
      </c>
      <c r="H290" s="5" t="n">
        <v>0</v>
      </c>
      <c r="I290" s="5" t="n">
        <v>614</v>
      </c>
      <c r="J290" s="5" t="n">
        <v>2</v>
      </c>
      <c r="K290" s="6" t="n">
        <v>307</v>
      </c>
      <c r="L290" s="7" t="n">
        <v>307</v>
      </c>
      <c r="M290" s="5" t="str">
        <f aca="false">IF(K290="no cation","",IF(L290="","non-candidate",""))</f>
        <v/>
      </c>
      <c r="N290" s="5" t="str">
        <f aca="false">IF(M290="","",IF(B290&gt;0,U290,CONCATENATE("[",IF(M290="","",CONCATENATE("Al",IF(C290+(D290*(1+(C290*3)))&gt;1,VALUE(C290+(D290*(1+(C290*3)))),""),CONCATENATE(IF((E290*(1+(C290*3)))+(C290*H290)&gt;0," O",""),IF((E290*(1+(C290*3)))+(C290*H290)&gt;1,VALUE((E290*(1+(C290*3)))+(C290*H290)),"")),IF(F290=0,"",CONCATENATE("(OH)",IF((F290*(1+(C290*3)))+(C290*(4-H290))&gt;1,VALUE((F290*(1+(C290*3)))+(C290*(4-H290))),""))),IF(G290=0,"",CONCATENATE("(OH2)",IF(G290&gt;1,VALUE(G290),""))))),"]",IF(M290="","",IF(J290&gt;1,(CONCATENATE(VALUE(J290),"+")),"+")))))</f>
        <v/>
      </c>
      <c r="O290" s="5" t="str">
        <f aca="false">IF(B290&gt;0,"",IF(C290=0,CONCATENATE("[",CONCATENATE("Al",IF(D290&gt;1,VALUE(D290),""),IF(E290=0,"",CONCATENATE(" O",IF(E290&gt;1,VALUE(E290),""))),IF(F290=0,"",CONCATENATE("(OH)",IF(F290&gt;1,VALUE(F290),""))),IF(G290=0,"",CONCATENATE("(OH2)",IF(G290&gt;1,VALUE(G290),"")))),"]",IF(J290&gt;1,(CONCATENATE(VALUE(J290),"+")),"+")),CONCATENATE("[",S290,IF(P290&gt;1,VALUE(P290),""),IF((D290*3)&gt;((E290*2)+F290),"+","")," ]",VALUE(4)," ",T290,IF(H290&gt;0,VALUE(H290+1),""),"-"," ")))</f>
        <v>[Al6 O6(OH)4(OH2)16]2+</v>
      </c>
      <c r="P290" s="5" t="str">
        <f aca="false">IF(C290&lt;1,"",(IF((3*D290)-(2*E290)-F290&gt;0, (3*D290)-(2*E290)-F290, 0)))</f>
        <v/>
      </c>
      <c r="Q290" s="5" t="str">
        <f aca="false">IF(C290&lt;1,"",(27*D290)+(16*(E290+F290+G290))+(F290+(G290*2)))</f>
        <v/>
      </c>
      <c r="R290" s="5" t="str">
        <f aca="false">IF(C290&lt;1,"",27+(16*(H290+(4-H290)))+(4-H290))</f>
        <v/>
      </c>
      <c r="S290" s="5" t="str">
        <f aca="false">CONCATENATE("[",CONCATENATE("Al",IF(D290&gt;1,VALUE(D290),""),IF(E290=0,"",CONCATENATE(" O",IF(E290&gt;1,VALUE(E290),""))),IF(F290=0,"",CONCATENATE("(OH)",IF(F290&gt;1,VALUE(F290),""))),IF(G290=0,"",CONCATENATE("(OH2)",IF(G290&gt;1,VALUE(G290),"")))),"]")</f>
        <v>[Al6 O6(OH)4(OH2)16]</v>
      </c>
      <c r="T290" s="5" t="str">
        <f aca="false">CONCATENATE("[",CONCATENATE("Al",IF(H290=0,"",CONCATENATE("O",IF(H290&gt;1,VALUE(H290),""))),CONCATENATE(IF((4-H290)&gt;0,"(OH)",""),IF((4-H290)&gt;1,VALUE(4-H290),""))),"]")</f>
        <v>[Al(OH)4]</v>
      </c>
      <c r="U290" s="5" t="str">
        <f aca="false">IF(B290&gt;0,IF(M290="","",CONCATENATE("[",IF(M290="","",CONCATENATE("Al",IF(D290&gt;1,VALUE(D290),""),IF(E290=0,"",CONCATENATE(" O",IF(E290&gt;1,VALUE(E290),""))),IF(F290=0,"",CONCATENATE("(OH)",IF(F290&gt;1,VALUE(F290),""))),IF(G290=0,"",CONCATENATE("(OH2)",IF(G290&gt;1,VALUE(G290),""))))),"]",IF(M290="","",IF(J290&gt;1,(CONCATENATE(VALUE(J290),"+")),"+")))),"")</f>
        <v/>
      </c>
    </row>
    <row r="291" s="4" customFormat="true" ht="14.05" hidden="false" customHeight="false" outlineLevel="0" collapsed="false">
      <c r="A291" s="5" t="n">
        <v>6</v>
      </c>
      <c r="B291" s="5" t="n">
        <v>0</v>
      </c>
      <c r="C291" s="5" t="n">
        <v>0</v>
      </c>
      <c r="D291" s="5" t="n">
        <v>6</v>
      </c>
      <c r="E291" s="5" t="n">
        <v>8</v>
      </c>
      <c r="F291" s="5" t="n">
        <v>0</v>
      </c>
      <c r="G291" s="5" t="n">
        <v>18</v>
      </c>
      <c r="H291" s="5" t="n">
        <v>0</v>
      </c>
      <c r="I291" s="5" t="n">
        <v>614</v>
      </c>
      <c r="J291" s="5" t="n">
        <v>2</v>
      </c>
      <c r="K291" s="6" t="n">
        <v>307</v>
      </c>
      <c r="L291" s="7" t="n">
        <v>307</v>
      </c>
      <c r="M291" s="5" t="str">
        <f aca="false">IF(K291="no cation","",IF(L291="","non-candidate",""))</f>
        <v/>
      </c>
      <c r="N291" s="5" t="str">
        <f aca="false">IF(M291="","",IF(B291&gt;0,U291,CONCATENATE("[",IF(M291="","",CONCATENATE("Al",IF(C291+(D291*(1+(C291*3)))&gt;1,VALUE(C291+(D291*(1+(C291*3)))),""),CONCATENATE(IF((E291*(1+(C291*3)))+(C291*H291)&gt;0," O",""),IF((E291*(1+(C291*3)))+(C291*H291)&gt;1,VALUE((E291*(1+(C291*3)))+(C291*H291)),"")),IF(F291=0,"",CONCATENATE("(OH)",IF((F291*(1+(C291*3)))+(C291*(4-H291))&gt;1,VALUE((F291*(1+(C291*3)))+(C291*(4-H291))),""))),IF(G291=0,"",CONCATENATE("(OH2)",IF(G291&gt;1,VALUE(G291),""))))),"]",IF(M291="","",IF(J291&gt;1,(CONCATENATE(VALUE(J291),"+")),"+")))))</f>
        <v/>
      </c>
      <c r="O291" s="5" t="str">
        <f aca="false">IF(B291&gt;0,"",IF(C291=0,CONCATENATE("[",CONCATENATE("Al",IF(D291&gt;1,VALUE(D291),""),IF(E291=0,"",CONCATENATE(" O",IF(E291&gt;1,VALUE(E291),""))),IF(F291=0,"",CONCATENATE("(OH)",IF(F291&gt;1,VALUE(F291),""))),IF(G291=0,"",CONCATENATE("(OH2)",IF(G291&gt;1,VALUE(G291),"")))),"]",IF(J291&gt;1,(CONCATENATE(VALUE(J291),"+")),"+")),CONCATENATE("[",S291,IF(P291&gt;1,VALUE(P291),""),IF((D291*3)&gt;((E291*2)+F291),"+","")," ]",VALUE(4)," ",T291,IF(H291&gt;0,VALUE(H291+1),""),"-"," ")))</f>
        <v>[Al6 O8(OH2)18]2+</v>
      </c>
      <c r="P291" s="5" t="str">
        <f aca="false">IF(C291&lt;1,"",(IF((3*D291)-(2*E291)-F291&gt;0, (3*D291)-(2*E291)-F291, 0)))</f>
        <v/>
      </c>
      <c r="Q291" s="5" t="str">
        <f aca="false">IF(C291&lt;1,"",(27*D291)+(16*(E291+F291+G291))+(F291+(G291*2)))</f>
        <v/>
      </c>
      <c r="R291" s="5" t="str">
        <f aca="false">IF(C291&lt;1,"",27+(16*(H291+(4-H291)))+(4-H291))</f>
        <v/>
      </c>
      <c r="S291" s="5" t="str">
        <f aca="false">CONCATENATE("[",CONCATENATE("Al",IF(D291&gt;1,VALUE(D291),""),IF(E291=0,"",CONCATENATE(" O",IF(E291&gt;1,VALUE(E291),""))),IF(F291=0,"",CONCATENATE("(OH)",IF(F291&gt;1,VALUE(F291),""))),IF(G291=0,"",CONCATENATE("(OH2)",IF(G291&gt;1,VALUE(G291),"")))),"]")</f>
        <v>[Al6 O8(OH2)18]</v>
      </c>
      <c r="T291" s="5" t="str">
        <f aca="false">CONCATENATE("[",CONCATENATE("Al",IF(H291=0,"",CONCATENATE("O",IF(H291&gt;1,VALUE(H291),""))),CONCATENATE(IF((4-H291)&gt;0,"(OH)",""),IF((4-H291)&gt;1,VALUE(4-H291),""))),"]")</f>
        <v>[Al(OH)4]</v>
      </c>
      <c r="U291" s="5" t="str">
        <f aca="false">IF(B291&gt;0,IF(M291="","",CONCATENATE("[",IF(M291="","",CONCATENATE("Al",IF(D291&gt;1,VALUE(D291),""),IF(E291=0,"",CONCATENATE(" O",IF(E291&gt;1,VALUE(E291),""))),IF(F291=0,"",CONCATENATE("(OH)",IF(F291&gt;1,VALUE(F291),""))),IF(G291=0,"",CONCATENATE("(OH2)",IF(G291&gt;1,VALUE(G291),""))))),"]",IF(M291="","",IF(J291&gt;1,(CONCATENATE(VALUE(J291),"+")),"+")))),"")</f>
        <v/>
      </c>
    </row>
    <row r="292" s="4" customFormat="true" ht="14.05" hidden="false" customHeight="false" outlineLevel="0" collapsed="false">
      <c r="A292" s="5" t="n">
        <v>6</v>
      </c>
      <c r="B292" s="5" t="n">
        <v>0</v>
      </c>
      <c r="C292" s="5" t="n">
        <v>0</v>
      </c>
      <c r="D292" s="5" t="n">
        <v>3</v>
      </c>
      <c r="E292" s="5" t="n">
        <v>0</v>
      </c>
      <c r="F292" s="5" t="n">
        <v>8</v>
      </c>
      <c r="G292" s="5" t="n">
        <v>6</v>
      </c>
      <c r="H292" s="5" t="n">
        <v>0</v>
      </c>
      <c r="I292" s="5" t="n">
        <v>325</v>
      </c>
      <c r="J292" s="5" t="n">
        <v>1</v>
      </c>
      <c r="K292" s="6" t="n">
        <v>325</v>
      </c>
      <c r="L292" s="7" t="n">
        <v>325</v>
      </c>
      <c r="M292" s="5" t="str">
        <f aca="false">IF(K292="no cation","",IF(L292="","non-candidate",""))</f>
        <v/>
      </c>
      <c r="N292" s="5" t="str">
        <f aca="false">IF(M292="","",IF(B292&gt;0,U292,CONCATENATE("[",IF(M292="","",CONCATENATE("Al",IF(C292+(D292*(1+(C292*3)))&gt;1,VALUE(C292+(D292*(1+(C292*3)))),""),CONCATENATE(IF((E292*(1+(C292*3)))+(C292*H292)&gt;0," O",""),IF((E292*(1+(C292*3)))+(C292*H292)&gt;1,VALUE((E292*(1+(C292*3)))+(C292*H292)),"")),IF(F292=0,"",CONCATENATE("(OH)",IF((F292*(1+(C292*3)))+(C292*(4-H292))&gt;1,VALUE((F292*(1+(C292*3)))+(C292*(4-H292))),""))),IF(G292=0,"",CONCATENATE("(OH2)",IF(G292&gt;1,VALUE(G292),""))))),"]",IF(M292="","",IF(J292&gt;1,(CONCATENATE(VALUE(J292),"+")),"+")))))</f>
        <v/>
      </c>
      <c r="O292" s="5" t="str">
        <f aca="false">IF(B292&gt;0,"",IF(C292=0,CONCATENATE("[",CONCATENATE("Al",IF(D292&gt;1,VALUE(D292),""),IF(E292=0,"",CONCATENATE(" O",IF(E292&gt;1,VALUE(E292),""))),IF(F292=0,"",CONCATENATE("(OH)",IF(F292&gt;1,VALUE(F292),""))),IF(G292=0,"",CONCATENATE("(OH2)",IF(G292&gt;1,VALUE(G292),"")))),"]",IF(J292&gt;1,(CONCATENATE(VALUE(J292),"+")),"+")),CONCATENATE("[",S292,IF(P292&gt;1,VALUE(P292),""),IF((D292*3)&gt;((E292*2)+F292),"+","")," ]",VALUE(4)," ",T292,IF(H292&gt;0,VALUE(H292+1),""),"-"," ")))</f>
        <v>[Al3(OH)8(OH2)6]+</v>
      </c>
      <c r="P292" s="5" t="str">
        <f aca="false">IF(C292&lt;1,"",(IF((3*D292)-(2*E292)-F292&gt;0, (3*D292)-(2*E292)-F292, 0)))</f>
        <v/>
      </c>
      <c r="Q292" s="5" t="str">
        <f aca="false">IF(C292&lt;1,"",(27*D292)+(16*(E292+F292+G292))+(F292+(G292*2)))</f>
        <v/>
      </c>
      <c r="R292" s="5" t="str">
        <f aca="false">IF(C292&lt;1,"",27+(16*(H292+(4-H292)))+(4-H292))</f>
        <v/>
      </c>
      <c r="S292" s="5" t="str">
        <f aca="false">CONCATENATE("[",CONCATENATE("Al",IF(D292&gt;1,VALUE(D292),""),IF(E292=0,"",CONCATENATE(" O",IF(E292&gt;1,VALUE(E292),""))),IF(F292=0,"",CONCATENATE("(OH)",IF(F292&gt;1,VALUE(F292),""))),IF(G292=0,"",CONCATENATE("(OH2)",IF(G292&gt;1,VALUE(G292),"")))),"]")</f>
        <v>[Al3(OH)8(OH2)6]</v>
      </c>
      <c r="T292" s="5" t="str">
        <f aca="false">CONCATENATE("[",CONCATENATE("Al",IF(H292=0,"",CONCATENATE("O",IF(H292&gt;1,VALUE(H292),""))),CONCATENATE(IF((4-H292)&gt;0,"(OH)",""),IF((4-H292)&gt;1,VALUE(4-H292),""))),"]")</f>
        <v>[Al(OH)4]</v>
      </c>
      <c r="U292" s="5" t="str">
        <f aca="false">IF(B292&gt;0,IF(M292="","",CONCATENATE("[",IF(M292="","",CONCATENATE("Al",IF(D292&gt;1,VALUE(D292),""),IF(E292=0,"",CONCATENATE(" O",IF(E292&gt;1,VALUE(E292),""))),IF(F292=0,"",CONCATENATE("(OH)",IF(F292&gt;1,VALUE(F292),""))),IF(G292=0,"",CONCATENATE("(OH2)",IF(G292&gt;1,VALUE(G292),""))))),"]",IF(M292="","",IF(J292&gt;1,(CONCATENATE(VALUE(J292),"+")),"+")))),"")</f>
        <v/>
      </c>
    </row>
    <row r="293" s="4" customFormat="true" ht="14.05" hidden="false" customHeight="false" outlineLevel="0" collapsed="false">
      <c r="A293" s="5" t="n">
        <v>6</v>
      </c>
      <c r="B293" s="5" t="n">
        <v>0</v>
      </c>
      <c r="C293" s="5" t="n">
        <v>0</v>
      </c>
      <c r="D293" s="5" t="n">
        <v>3</v>
      </c>
      <c r="E293" s="5" t="n">
        <v>2</v>
      </c>
      <c r="F293" s="5" t="n">
        <v>4</v>
      </c>
      <c r="G293" s="5" t="n">
        <v>8</v>
      </c>
      <c r="H293" s="5" t="n">
        <v>0</v>
      </c>
      <c r="I293" s="5" t="n">
        <v>325</v>
      </c>
      <c r="J293" s="5" t="n">
        <v>1</v>
      </c>
      <c r="K293" s="6" t="n">
        <v>325</v>
      </c>
      <c r="L293" s="7" t="n">
        <v>325</v>
      </c>
      <c r="M293" s="5" t="str">
        <f aca="false">IF(K293="no cation","",IF(L293="","non-candidate",""))</f>
        <v/>
      </c>
      <c r="N293" s="5" t="str">
        <f aca="false">IF(M293="","",IF(B293&gt;0,U293,CONCATENATE("[",IF(M293="","",CONCATENATE("Al",IF(C293+(D293*(1+(C293*3)))&gt;1,VALUE(C293+(D293*(1+(C293*3)))),""),CONCATENATE(IF((E293*(1+(C293*3)))+(C293*H293)&gt;0," O",""),IF((E293*(1+(C293*3)))+(C293*H293)&gt;1,VALUE((E293*(1+(C293*3)))+(C293*H293)),"")),IF(F293=0,"",CONCATENATE("(OH)",IF((F293*(1+(C293*3)))+(C293*(4-H293))&gt;1,VALUE((F293*(1+(C293*3)))+(C293*(4-H293))),""))),IF(G293=0,"",CONCATENATE("(OH2)",IF(G293&gt;1,VALUE(G293),""))))),"]",IF(M293="","",IF(J293&gt;1,(CONCATENATE(VALUE(J293),"+")),"+")))))</f>
        <v/>
      </c>
      <c r="O293" s="5" t="str">
        <f aca="false">IF(B293&gt;0,"",IF(C293=0,CONCATENATE("[",CONCATENATE("Al",IF(D293&gt;1,VALUE(D293),""),IF(E293=0,"",CONCATENATE(" O",IF(E293&gt;1,VALUE(E293),""))),IF(F293=0,"",CONCATENATE("(OH)",IF(F293&gt;1,VALUE(F293),""))),IF(G293=0,"",CONCATENATE("(OH2)",IF(G293&gt;1,VALUE(G293),"")))),"]",IF(J293&gt;1,(CONCATENATE(VALUE(J293),"+")),"+")),CONCATENATE("[",S293,IF(P293&gt;1,VALUE(P293),""),IF((D293*3)&gt;((E293*2)+F293),"+","")," ]",VALUE(4)," ",T293,IF(H293&gt;0,VALUE(H293+1),""),"-"," ")))</f>
        <v>[Al3 O2(OH)4(OH2)8]+</v>
      </c>
      <c r="P293" s="5" t="str">
        <f aca="false">IF(C293&lt;1,"",(IF((3*D293)-(2*E293)-F293&gt;0, (3*D293)-(2*E293)-F293, 0)))</f>
        <v/>
      </c>
      <c r="Q293" s="5" t="str">
        <f aca="false">IF(C293&lt;1,"",(27*D293)+(16*(E293+F293+G293))+(F293+(G293*2)))</f>
        <v/>
      </c>
      <c r="R293" s="5" t="str">
        <f aca="false">IF(C293&lt;1,"",27+(16*(H293+(4-H293)))+(4-H293))</f>
        <v/>
      </c>
      <c r="S293" s="5" t="str">
        <f aca="false">CONCATENATE("[",CONCATENATE("Al",IF(D293&gt;1,VALUE(D293),""),IF(E293=0,"",CONCATENATE(" O",IF(E293&gt;1,VALUE(E293),""))),IF(F293=0,"",CONCATENATE("(OH)",IF(F293&gt;1,VALUE(F293),""))),IF(G293=0,"",CONCATENATE("(OH2)",IF(G293&gt;1,VALUE(G293),"")))),"]")</f>
        <v>[Al3 O2(OH)4(OH2)8]</v>
      </c>
      <c r="T293" s="5" t="str">
        <f aca="false">CONCATENATE("[",CONCATENATE("Al",IF(H293=0,"",CONCATENATE("O",IF(H293&gt;1,VALUE(H293),""))),CONCATENATE(IF((4-H293)&gt;0,"(OH)",""),IF((4-H293)&gt;1,VALUE(4-H293),""))),"]")</f>
        <v>[Al(OH)4]</v>
      </c>
      <c r="U293" s="5" t="str">
        <f aca="false">IF(B293&gt;0,IF(M293="","",CONCATENATE("[",IF(M293="","",CONCATENATE("Al",IF(D293&gt;1,VALUE(D293),""),IF(E293=0,"",CONCATENATE(" O",IF(E293&gt;1,VALUE(E293),""))),IF(F293=0,"",CONCATENATE("(OH)",IF(F293&gt;1,VALUE(F293),""))),IF(G293=0,"",CONCATENATE("(OH2)",IF(G293&gt;1,VALUE(G293),""))))),"]",IF(M293="","",IF(J293&gt;1,(CONCATENATE(VALUE(J293),"+")),"+")))),"")</f>
        <v/>
      </c>
    </row>
    <row r="294" s="4" customFormat="true" ht="14.05" hidden="false" customHeight="false" outlineLevel="0" collapsed="false">
      <c r="A294" s="5" t="n">
        <v>6</v>
      </c>
      <c r="B294" s="5" t="n">
        <v>0</v>
      </c>
      <c r="C294" s="5" t="n">
        <v>0</v>
      </c>
      <c r="D294" s="5" t="n">
        <v>3</v>
      </c>
      <c r="E294" s="5" t="n">
        <v>4</v>
      </c>
      <c r="F294" s="5" t="n">
        <v>0</v>
      </c>
      <c r="G294" s="5" t="n">
        <v>10</v>
      </c>
      <c r="H294" s="5" t="n">
        <v>0</v>
      </c>
      <c r="I294" s="5" t="n">
        <v>325</v>
      </c>
      <c r="J294" s="5" t="n">
        <v>1</v>
      </c>
      <c r="K294" s="6" t="n">
        <v>325</v>
      </c>
      <c r="L294" s="7" t="n">
        <v>325</v>
      </c>
      <c r="M294" s="5" t="str">
        <f aca="false">IF(K294="no cation","",IF(L294="","non-candidate",""))</f>
        <v/>
      </c>
      <c r="N294" s="5" t="str">
        <f aca="false">IF(M294="","",IF(B294&gt;0,U294,CONCATENATE("[",IF(M294="","",CONCATENATE("Al",IF(C294+(D294*(1+(C294*3)))&gt;1,VALUE(C294+(D294*(1+(C294*3)))),""),CONCATENATE(IF((E294*(1+(C294*3)))+(C294*H294)&gt;0," O",""),IF((E294*(1+(C294*3)))+(C294*H294)&gt;1,VALUE((E294*(1+(C294*3)))+(C294*H294)),"")),IF(F294=0,"",CONCATENATE("(OH)",IF((F294*(1+(C294*3)))+(C294*(4-H294))&gt;1,VALUE((F294*(1+(C294*3)))+(C294*(4-H294))),""))),IF(G294=0,"",CONCATENATE("(OH2)",IF(G294&gt;1,VALUE(G294),""))))),"]",IF(M294="","",IF(J294&gt;1,(CONCATENATE(VALUE(J294),"+")),"+")))))</f>
        <v/>
      </c>
      <c r="O294" s="5" t="str">
        <f aca="false">IF(B294&gt;0,"",IF(C294=0,CONCATENATE("[",CONCATENATE("Al",IF(D294&gt;1,VALUE(D294),""),IF(E294=0,"",CONCATENATE(" O",IF(E294&gt;1,VALUE(E294),""))),IF(F294=0,"",CONCATENATE("(OH)",IF(F294&gt;1,VALUE(F294),""))),IF(G294=0,"",CONCATENATE("(OH2)",IF(G294&gt;1,VALUE(G294),"")))),"]",IF(J294&gt;1,(CONCATENATE(VALUE(J294),"+")),"+")),CONCATENATE("[",S294,IF(P294&gt;1,VALUE(P294),""),IF((D294*3)&gt;((E294*2)+F294),"+","")," ]",VALUE(4)," ",T294,IF(H294&gt;0,VALUE(H294+1),""),"-"," ")))</f>
        <v>[Al3 O4(OH2)10]+</v>
      </c>
      <c r="P294" s="5" t="str">
        <f aca="false">IF(C294&lt;1,"",(IF((3*D294)-(2*E294)-F294&gt;0, (3*D294)-(2*E294)-F294, 0)))</f>
        <v/>
      </c>
      <c r="Q294" s="5" t="str">
        <f aca="false">IF(C294&lt;1,"",(27*D294)+(16*(E294+F294+G294))+(F294+(G294*2)))</f>
        <v/>
      </c>
      <c r="R294" s="5" t="str">
        <f aca="false">IF(C294&lt;1,"",27+(16*(H294+(4-H294)))+(4-H294))</f>
        <v/>
      </c>
      <c r="S294" s="5" t="str">
        <f aca="false">CONCATENATE("[",CONCATENATE("Al",IF(D294&gt;1,VALUE(D294),""),IF(E294=0,"",CONCATENATE(" O",IF(E294&gt;1,VALUE(E294),""))),IF(F294=0,"",CONCATENATE("(OH)",IF(F294&gt;1,VALUE(F294),""))),IF(G294=0,"",CONCATENATE("(OH2)",IF(G294&gt;1,VALUE(G294),"")))),"]")</f>
        <v>[Al3 O4(OH2)10]</v>
      </c>
      <c r="T294" s="5" t="str">
        <f aca="false">CONCATENATE("[",CONCATENATE("Al",IF(H294=0,"",CONCATENATE("O",IF(H294&gt;1,VALUE(H294),""))),CONCATENATE(IF((4-H294)&gt;0,"(OH)",""),IF((4-H294)&gt;1,VALUE(4-H294),""))),"]")</f>
        <v>[Al(OH)4]</v>
      </c>
      <c r="U294" s="5" t="str">
        <f aca="false">IF(B294&gt;0,IF(M294="","",CONCATENATE("[",IF(M294="","",CONCATENATE("Al",IF(D294&gt;1,VALUE(D294),""),IF(E294=0,"",CONCATENATE(" O",IF(E294&gt;1,VALUE(E294),""))),IF(F294=0,"",CONCATENATE("(OH)",IF(F294&gt;1,VALUE(F294),""))),IF(G294=0,"",CONCATENATE("(OH2)",IF(G294&gt;1,VALUE(G294),""))))),"]",IF(M294="","",IF(J294&gt;1,(CONCATENATE(VALUE(J294),"+")),"+")))),"")</f>
        <v/>
      </c>
    </row>
    <row r="295" s="4" customFormat="true" ht="14.05" hidden="false" customHeight="false" outlineLevel="0" collapsed="false">
      <c r="A295" s="5" t="n">
        <v>4</v>
      </c>
      <c r="B295" s="5" t="n">
        <v>0</v>
      </c>
      <c r="C295" s="5" t="n">
        <v>0</v>
      </c>
      <c r="D295" s="5" t="n">
        <v>5</v>
      </c>
      <c r="E295" s="5" t="n">
        <v>2</v>
      </c>
      <c r="F295" s="5" t="n">
        <v>10</v>
      </c>
      <c r="G295" s="5" t="n">
        <v>0</v>
      </c>
      <c r="H295" s="5" t="n">
        <v>0</v>
      </c>
      <c r="I295" s="5" t="n">
        <v>337</v>
      </c>
      <c r="J295" s="5" t="n">
        <v>1</v>
      </c>
      <c r="K295" s="6" t="n">
        <v>337</v>
      </c>
      <c r="L295" s="7" t="n">
        <v>337</v>
      </c>
      <c r="M295" s="5" t="str">
        <f aca="false">IF(K295="no cation","",IF(L295="","non-candidate",""))</f>
        <v/>
      </c>
      <c r="N295" s="5" t="str">
        <f aca="false">IF(M295="","",IF(B295&gt;0,U295,CONCATENATE("[",IF(M295="","",CONCATENATE("Al",IF(C295+(D295*(1+(C295*3)))&gt;1,VALUE(C295+(D295*(1+(C295*3)))),""),CONCATENATE(IF((E295*(1+(C295*3)))+(C295*H295)&gt;0," O",""),IF((E295*(1+(C295*3)))+(C295*H295)&gt;1,VALUE((E295*(1+(C295*3)))+(C295*H295)),"")),IF(F295=0,"",CONCATENATE("(OH)",IF((F295*(1+(C295*3)))+(C295*(4-H295))&gt;1,VALUE((F295*(1+(C295*3)))+(C295*(4-H295))),""))),IF(G295=0,"",CONCATENATE("(OH2)",IF(G295&gt;1,VALUE(G295),""))))),"]",IF(M295="","",IF(J295&gt;1,(CONCATENATE(VALUE(J295),"+")),"+")))))</f>
        <v/>
      </c>
      <c r="O295" s="5" t="str">
        <f aca="false">IF(B295&gt;0,"",IF(C295=0,CONCATENATE("[",CONCATENATE("Al",IF(D295&gt;1,VALUE(D295),""),IF(E295=0,"",CONCATENATE(" O",IF(E295&gt;1,VALUE(E295),""))),IF(F295=0,"",CONCATENATE("(OH)",IF(F295&gt;1,VALUE(F295),""))),IF(G295=0,"",CONCATENATE("(OH2)",IF(G295&gt;1,VALUE(G295),"")))),"]",IF(J295&gt;1,(CONCATENATE(VALUE(J295),"+")),"+")),CONCATENATE("[",S295,IF(P295&gt;1,VALUE(P295),""),IF((D295*3)&gt;((E295*2)+F295),"+","")," ]",VALUE(4)," ",T295,IF(H295&gt;0,VALUE(H295+1),""),"-"," ")))</f>
        <v>[Al5 O2(OH)10]+</v>
      </c>
      <c r="P295" s="5" t="str">
        <f aca="false">IF(C295&lt;1,"",(IF((3*D295)-(2*E295)-F295&gt;0, (3*D295)-(2*E295)-F295, 0)))</f>
        <v/>
      </c>
      <c r="Q295" s="5" t="str">
        <f aca="false">IF(C295&lt;1,"",(27*D295)+(16*(E295+F295+G295))+(F295+(G295*2)))</f>
        <v/>
      </c>
      <c r="R295" s="5" t="str">
        <f aca="false">IF(C295&lt;1,"",27+(16*(H295+(4-H295)))+(4-H295))</f>
        <v/>
      </c>
      <c r="S295" s="5" t="str">
        <f aca="false">CONCATENATE("[",CONCATENATE("Al",IF(D295&gt;1,VALUE(D295),""),IF(E295=0,"",CONCATENATE(" O",IF(E295&gt;1,VALUE(E295),""))),IF(F295=0,"",CONCATENATE("(OH)",IF(F295&gt;1,VALUE(F295),""))),IF(G295=0,"",CONCATENATE("(OH2)",IF(G295&gt;1,VALUE(G295),"")))),"]")</f>
        <v>[Al5 O2(OH)10]</v>
      </c>
      <c r="T295" s="5" t="str">
        <f aca="false">CONCATENATE("[",CONCATENATE("Al",IF(H295=0,"",CONCATENATE("O",IF(H295&gt;1,VALUE(H295),""))),CONCATENATE(IF((4-H295)&gt;0,"(OH)",""),IF((4-H295)&gt;1,VALUE(4-H295),""))),"]")</f>
        <v>[Al(OH)4]</v>
      </c>
      <c r="U295" s="5" t="str">
        <f aca="false">IF(B295&gt;0,IF(M295="","",CONCATENATE("[",IF(M295="","",CONCATENATE("Al",IF(D295&gt;1,VALUE(D295),""),IF(E295=0,"",CONCATENATE(" O",IF(E295&gt;1,VALUE(E295),""))),IF(F295=0,"",CONCATENATE("(OH)",IF(F295&gt;1,VALUE(F295),""))),IF(G295=0,"",CONCATENATE("(OH2)",IF(G295&gt;1,VALUE(G295),""))))),"]",IF(M295="","",IF(J295&gt;1,(CONCATENATE(VALUE(J295),"+")),"+")))),"")</f>
        <v/>
      </c>
    </row>
    <row r="296" s="4" customFormat="true" ht="14.05" hidden="false" customHeight="false" outlineLevel="0" collapsed="false">
      <c r="A296" s="5" t="n">
        <v>4</v>
      </c>
      <c r="B296" s="5" t="n">
        <v>0</v>
      </c>
      <c r="C296" s="5" t="n">
        <v>0</v>
      </c>
      <c r="D296" s="5" t="n">
        <v>5</v>
      </c>
      <c r="E296" s="5" t="n">
        <v>4</v>
      </c>
      <c r="F296" s="5" t="n">
        <v>6</v>
      </c>
      <c r="G296" s="5" t="n">
        <v>2</v>
      </c>
      <c r="H296" s="5" t="n">
        <v>0</v>
      </c>
      <c r="I296" s="5" t="n">
        <v>337</v>
      </c>
      <c r="J296" s="5" t="n">
        <v>1</v>
      </c>
      <c r="K296" s="6" t="n">
        <v>337</v>
      </c>
      <c r="L296" s="7" t="n">
        <v>337</v>
      </c>
      <c r="M296" s="5" t="str">
        <f aca="false">IF(K296="no cation","",IF(L296="","non-candidate",""))</f>
        <v/>
      </c>
      <c r="N296" s="5" t="str">
        <f aca="false">IF(M296="","",IF(B296&gt;0,U296,CONCATENATE("[",IF(M296="","",CONCATENATE("Al",IF(C296+(D296*(1+(C296*3)))&gt;1,VALUE(C296+(D296*(1+(C296*3)))),""),CONCATENATE(IF((E296*(1+(C296*3)))+(C296*H296)&gt;0," O",""),IF((E296*(1+(C296*3)))+(C296*H296)&gt;1,VALUE((E296*(1+(C296*3)))+(C296*H296)),"")),IF(F296=0,"",CONCATENATE("(OH)",IF((F296*(1+(C296*3)))+(C296*(4-H296))&gt;1,VALUE((F296*(1+(C296*3)))+(C296*(4-H296))),""))),IF(G296=0,"",CONCATENATE("(OH2)",IF(G296&gt;1,VALUE(G296),""))))),"]",IF(M296="","",IF(J296&gt;1,(CONCATENATE(VALUE(J296),"+")),"+")))))</f>
        <v/>
      </c>
      <c r="O296" s="5" t="str">
        <f aca="false">IF(B296&gt;0,"",IF(C296=0,CONCATENATE("[",CONCATENATE("Al",IF(D296&gt;1,VALUE(D296),""),IF(E296=0,"",CONCATENATE(" O",IF(E296&gt;1,VALUE(E296),""))),IF(F296=0,"",CONCATENATE("(OH)",IF(F296&gt;1,VALUE(F296),""))),IF(G296=0,"",CONCATENATE("(OH2)",IF(G296&gt;1,VALUE(G296),"")))),"]",IF(J296&gt;1,(CONCATENATE(VALUE(J296),"+")),"+")),CONCATENATE("[",S296,IF(P296&gt;1,VALUE(P296),""),IF((D296*3)&gt;((E296*2)+F296),"+","")," ]",VALUE(4)," ",T296,IF(H296&gt;0,VALUE(H296+1),""),"-"," ")))</f>
        <v>[Al5 O4(OH)6(OH2)2]+</v>
      </c>
      <c r="P296" s="5" t="str">
        <f aca="false">IF(C296&lt;1,"",(IF((3*D296)-(2*E296)-F296&gt;0, (3*D296)-(2*E296)-F296, 0)))</f>
        <v/>
      </c>
      <c r="Q296" s="5" t="str">
        <f aca="false">IF(C296&lt;1,"",(27*D296)+(16*(E296+F296+G296))+(F296+(G296*2)))</f>
        <v/>
      </c>
      <c r="R296" s="5" t="str">
        <f aca="false">IF(C296&lt;1,"",27+(16*(H296+(4-H296)))+(4-H296))</f>
        <v/>
      </c>
      <c r="S296" s="5" t="str">
        <f aca="false">CONCATENATE("[",CONCATENATE("Al",IF(D296&gt;1,VALUE(D296),""),IF(E296=0,"",CONCATENATE(" O",IF(E296&gt;1,VALUE(E296),""))),IF(F296=0,"",CONCATENATE("(OH)",IF(F296&gt;1,VALUE(F296),""))),IF(G296=0,"",CONCATENATE("(OH2)",IF(G296&gt;1,VALUE(G296),"")))),"]")</f>
        <v>[Al5 O4(OH)6(OH2)2]</v>
      </c>
      <c r="T296" s="5" t="str">
        <f aca="false">CONCATENATE("[",CONCATENATE("Al",IF(H296=0,"",CONCATENATE("O",IF(H296&gt;1,VALUE(H296),""))),CONCATENATE(IF((4-H296)&gt;0,"(OH)",""),IF((4-H296)&gt;1,VALUE(4-H296),""))),"]")</f>
        <v>[Al(OH)4]</v>
      </c>
      <c r="U296" s="5" t="str">
        <f aca="false">IF(B296&gt;0,IF(M296="","",CONCATENATE("[",IF(M296="","",CONCATENATE("Al",IF(D296&gt;1,VALUE(D296),""),IF(E296=0,"",CONCATENATE(" O",IF(E296&gt;1,VALUE(E296),""))),IF(F296=0,"",CONCATENATE("(OH)",IF(F296&gt;1,VALUE(F296),""))),IF(G296=0,"",CONCATENATE("(OH2)",IF(G296&gt;1,VALUE(G296),""))))),"]",IF(M296="","",IF(J296&gt;1,(CONCATENATE(VALUE(J296),"+")),"+")))),"")</f>
        <v/>
      </c>
    </row>
    <row r="297" s="4" customFormat="true" ht="14.05" hidden="false" customHeight="false" outlineLevel="0" collapsed="false">
      <c r="A297" s="3" t="n">
        <v>4</v>
      </c>
      <c r="B297" s="5" t="n">
        <v>0</v>
      </c>
      <c r="C297" s="5" t="n">
        <v>0</v>
      </c>
      <c r="D297" s="3" t="n">
        <v>5</v>
      </c>
      <c r="E297" s="3" t="n">
        <v>6</v>
      </c>
      <c r="F297" s="5" t="n">
        <v>2</v>
      </c>
      <c r="G297" s="5" t="n">
        <v>4</v>
      </c>
      <c r="H297" s="5" t="n">
        <v>0</v>
      </c>
      <c r="I297" s="5" t="n">
        <v>337</v>
      </c>
      <c r="J297" s="5" t="n">
        <v>1</v>
      </c>
      <c r="K297" s="6" t="n">
        <v>337</v>
      </c>
      <c r="L297" s="7" t="n">
        <v>337</v>
      </c>
      <c r="M297" s="5" t="str">
        <f aca="false">IF(K297="no cation","",IF(L297="","non-candidate",""))</f>
        <v/>
      </c>
      <c r="N297" s="5" t="str">
        <f aca="false">IF(M297="","",IF(B297&gt;0,U297,CONCATENATE("[",IF(M297="","",CONCATENATE("Al",IF(C297+(D297*(1+(C297*3)))&gt;1,VALUE(C297+(D297*(1+(C297*3)))),""),CONCATENATE(IF((E297*(1+(C297*3)))+(C297*H297)&gt;0," O",""),IF((E297*(1+(C297*3)))+(C297*H297)&gt;1,VALUE((E297*(1+(C297*3)))+(C297*H297)),"")),IF(F297=0,"",CONCATENATE("(OH)",IF((F297*(1+(C297*3)))+(C297*(4-H297))&gt;1,VALUE((F297*(1+(C297*3)))+(C297*(4-H297))),""))),IF(G297=0,"",CONCATENATE("(OH2)",IF(G297&gt;1,VALUE(G297),""))))),"]",IF(M297="","",IF(J297&gt;1,(CONCATENATE(VALUE(J297),"+")),"+")))))</f>
        <v/>
      </c>
      <c r="O297" s="5" t="str">
        <f aca="false">IF(B297&gt;0,"",IF(C297=0,CONCATENATE("[",CONCATENATE("Al",IF(D297&gt;1,VALUE(D297),""),IF(E297=0,"",CONCATENATE(" O",IF(E297&gt;1,VALUE(E297),""))),IF(F297=0,"",CONCATENATE("(OH)",IF(F297&gt;1,VALUE(F297),""))),IF(G297=0,"",CONCATENATE("(OH2)",IF(G297&gt;1,VALUE(G297),"")))),"]",IF(J297&gt;1,(CONCATENATE(VALUE(J297),"+")),"+")),CONCATENATE("[",S297,IF(P297&gt;1,VALUE(P297),""),IF((D297*3)&gt;((E297*2)+F297),"+","")," ]",VALUE(4)," ",T297,IF(H297&gt;0,VALUE(H297+1),""),"-"," ")))</f>
        <v>[Al5 O6(OH)2(OH2)4]+</v>
      </c>
      <c r="P297" s="5" t="str">
        <f aca="false">IF(C297&lt;1,"",(IF((3*D297)-(2*E297)-F297&gt;0, (3*D297)-(2*E297)-F297, 0)))</f>
        <v/>
      </c>
      <c r="Q297" s="5" t="str">
        <f aca="false">IF(C297&lt;1,"",(27*D297)+(16*(E297+F297+G297))+(F297+(G297*2)))</f>
        <v/>
      </c>
      <c r="R297" s="5" t="str">
        <f aca="false">IF(C297&lt;1,"",27+(16*(H297+(4-H297)))+(4-H297))</f>
        <v/>
      </c>
      <c r="S297" s="5" t="str">
        <f aca="false">CONCATENATE("[",CONCATENATE("Al",IF(D297&gt;1,VALUE(D297),""),IF(E297=0,"",CONCATENATE(" O",IF(E297&gt;1,VALUE(E297),""))),IF(F297=0,"",CONCATENATE("(OH)",IF(F297&gt;1,VALUE(F297),""))),IF(G297=0,"",CONCATENATE("(OH2)",IF(G297&gt;1,VALUE(G297),"")))),"]")</f>
        <v>[Al5 O6(OH)2(OH2)4]</v>
      </c>
      <c r="T297" s="5" t="str">
        <f aca="false">CONCATENATE("[",CONCATENATE("Al",IF(H297=0,"",CONCATENATE("O",IF(H297&gt;1,VALUE(H297),""))),CONCATENATE(IF((4-H297)&gt;0,"(OH)",""),IF((4-H297)&gt;1,VALUE(4-H297),""))),"]")</f>
        <v>[Al(OH)4]</v>
      </c>
      <c r="U297" s="5" t="str">
        <f aca="false">IF(B297&gt;0,IF(M297="","",CONCATENATE("[",IF(M297="","",CONCATENATE("Al",IF(D297&gt;1,VALUE(D297),""),IF(E297=0,"",CONCATENATE(" O",IF(E297&gt;1,VALUE(E297),""))),IF(F297=0,"",CONCATENATE("(OH)",IF(F297&gt;1,VALUE(F297),""))),IF(G297=0,"",CONCATENATE("(OH2)",IF(G297&gt;1,VALUE(G297),""))))),"]",IF(M297="","",IF(J297&gt;1,(CONCATENATE(VALUE(J297),"+")),"+")))),"")</f>
        <v/>
      </c>
    </row>
    <row r="298" s="4" customFormat="true" ht="14.05" hidden="false" customHeight="false" outlineLevel="0" collapsed="false">
      <c r="A298" s="5" t="n">
        <v>4</v>
      </c>
      <c r="B298" s="5" t="n">
        <v>0</v>
      </c>
      <c r="C298" s="5" t="n">
        <v>0</v>
      </c>
      <c r="D298" s="5" t="n">
        <v>6</v>
      </c>
      <c r="E298" s="5" t="n">
        <v>4</v>
      </c>
      <c r="F298" s="5" t="n">
        <v>9</v>
      </c>
      <c r="G298" s="5" t="n">
        <v>1</v>
      </c>
      <c r="H298" s="5" t="n">
        <v>0</v>
      </c>
      <c r="I298" s="5" t="n">
        <v>397</v>
      </c>
      <c r="J298" s="5" t="n">
        <v>1</v>
      </c>
      <c r="K298" s="6" t="n">
        <v>397</v>
      </c>
      <c r="L298" s="7" t="n">
        <v>397</v>
      </c>
      <c r="M298" s="5" t="str">
        <f aca="false">IF(K298="no cation","",IF(L298="","non-candidate",""))</f>
        <v/>
      </c>
      <c r="N298" s="5" t="str">
        <f aca="false">IF(M298="","",IF(B298&gt;0,U298,CONCATENATE("[",IF(M298="","",CONCATENATE("Al",IF(C298+(D298*(1+(C298*3)))&gt;1,VALUE(C298+(D298*(1+(C298*3)))),""),CONCATENATE(IF((E298*(1+(C298*3)))+(C298*H298)&gt;0," O",""),IF((E298*(1+(C298*3)))+(C298*H298)&gt;1,VALUE((E298*(1+(C298*3)))+(C298*H298)),"")),IF(F298=0,"",CONCATENATE("(OH)",IF((F298*(1+(C298*3)))+(C298*(4-H298))&gt;1,VALUE((F298*(1+(C298*3)))+(C298*(4-H298))),""))),IF(G298=0,"",CONCATENATE("(OH2)",IF(G298&gt;1,VALUE(G298),""))))),"]",IF(M298="","",IF(J298&gt;1,(CONCATENATE(VALUE(J298),"+")),"+")))))</f>
        <v/>
      </c>
      <c r="O298" s="5" t="str">
        <f aca="false">IF(B298&gt;0,"",IF(C298=0,CONCATENATE("[",CONCATENATE("Al",IF(D298&gt;1,VALUE(D298),""),IF(E298=0,"",CONCATENATE(" O",IF(E298&gt;1,VALUE(E298),""))),IF(F298=0,"",CONCATENATE("(OH)",IF(F298&gt;1,VALUE(F298),""))),IF(G298=0,"",CONCATENATE("(OH2)",IF(G298&gt;1,VALUE(G298),"")))),"]",IF(J298&gt;1,(CONCATENATE(VALUE(J298),"+")),"+")),CONCATENATE("[",S298,IF(P298&gt;1,VALUE(P298),""),IF((D298*3)&gt;((E298*2)+F298),"+","")," ]",VALUE(4)," ",T298,IF(H298&gt;0,VALUE(H298+1),""),"-"," ")))</f>
        <v>[Al6 O4(OH)9(OH2)]+</v>
      </c>
      <c r="P298" s="5" t="str">
        <f aca="false">IF(C298&lt;1,"",(IF((3*D298)-(2*E298)-F298&gt;0, (3*D298)-(2*E298)-F298, 0)))</f>
        <v/>
      </c>
      <c r="Q298" s="5" t="str">
        <f aca="false">IF(C298&lt;1,"",(27*D298)+(16*(E298+F298+G298))+(F298+(G298*2)))</f>
        <v/>
      </c>
      <c r="R298" s="5" t="str">
        <f aca="false">IF(C298&lt;1,"",27+(16*(H298+(4-H298)))+(4-H298))</f>
        <v/>
      </c>
      <c r="S298" s="5" t="str">
        <f aca="false">CONCATENATE("[",CONCATENATE("Al",IF(D298&gt;1,VALUE(D298),""),IF(E298=0,"",CONCATENATE(" O",IF(E298&gt;1,VALUE(E298),""))),IF(F298=0,"",CONCATENATE("(OH)",IF(F298&gt;1,VALUE(F298),""))),IF(G298=0,"",CONCATENATE("(OH2)",IF(G298&gt;1,VALUE(G298),"")))),"]")</f>
        <v>[Al6 O4(OH)9(OH2)]</v>
      </c>
      <c r="T298" s="5" t="str">
        <f aca="false">CONCATENATE("[",CONCATENATE("Al",IF(H298=0,"",CONCATENATE("O",IF(H298&gt;1,VALUE(H298),""))),CONCATENATE(IF((4-H298)&gt;0,"(OH)",""),IF((4-H298)&gt;1,VALUE(4-H298),""))),"]")</f>
        <v>[Al(OH)4]</v>
      </c>
      <c r="U298" s="5" t="str">
        <f aca="false">IF(B298&gt;0,IF(M298="","",CONCATENATE("[",IF(M298="","",CONCATENATE("Al",IF(D298&gt;1,VALUE(D298),""),IF(E298=0,"",CONCATENATE(" O",IF(E298&gt;1,VALUE(E298),""))),IF(F298=0,"",CONCATENATE("(OH)",IF(F298&gt;1,VALUE(F298),""))),IF(G298=0,"",CONCATENATE("(OH2)",IF(G298&gt;1,VALUE(G298),""))))),"]",IF(M298="","",IF(J298&gt;1,(CONCATENATE(VALUE(J298),"+")),"+")))),"")</f>
        <v/>
      </c>
    </row>
    <row r="299" s="4" customFormat="true" ht="14.05" hidden="false" customHeight="false" outlineLevel="0" collapsed="false">
      <c r="A299" s="5" t="n">
        <v>4</v>
      </c>
      <c r="B299" s="5" t="n">
        <v>0</v>
      </c>
      <c r="C299" s="5" t="n">
        <v>0</v>
      </c>
      <c r="D299" s="5" t="n">
        <v>6</v>
      </c>
      <c r="E299" s="5" t="n">
        <v>6</v>
      </c>
      <c r="F299" s="5" t="n">
        <v>5</v>
      </c>
      <c r="G299" s="5" t="n">
        <v>3</v>
      </c>
      <c r="H299" s="5" t="n">
        <v>0</v>
      </c>
      <c r="I299" s="5" t="n">
        <v>397</v>
      </c>
      <c r="J299" s="5" t="n">
        <v>1</v>
      </c>
      <c r="K299" s="6" t="n">
        <v>397</v>
      </c>
      <c r="L299" s="7" t="n">
        <v>397</v>
      </c>
      <c r="M299" s="5" t="str">
        <f aca="false">IF(K299="no cation","",IF(L299="","non-candidate",""))</f>
        <v/>
      </c>
      <c r="N299" s="5" t="str">
        <f aca="false">IF(M299="","",IF(B299&gt;0,U299,CONCATENATE("[",IF(M299="","",CONCATENATE("Al",IF(C299+(D299*(1+(C299*3)))&gt;1,VALUE(C299+(D299*(1+(C299*3)))),""),CONCATENATE(IF((E299*(1+(C299*3)))+(C299*H299)&gt;0," O",""),IF((E299*(1+(C299*3)))+(C299*H299)&gt;1,VALUE((E299*(1+(C299*3)))+(C299*H299)),"")),IF(F299=0,"",CONCATENATE("(OH)",IF((F299*(1+(C299*3)))+(C299*(4-H299))&gt;1,VALUE((F299*(1+(C299*3)))+(C299*(4-H299))),""))),IF(G299=0,"",CONCATENATE("(OH2)",IF(G299&gt;1,VALUE(G299),""))))),"]",IF(M299="","",IF(J299&gt;1,(CONCATENATE(VALUE(J299),"+")),"+")))))</f>
        <v/>
      </c>
      <c r="O299" s="5" t="str">
        <f aca="false">IF(B299&gt;0,"",IF(C299=0,CONCATENATE("[",CONCATENATE("Al",IF(D299&gt;1,VALUE(D299),""),IF(E299=0,"",CONCATENATE(" O",IF(E299&gt;1,VALUE(E299),""))),IF(F299=0,"",CONCATENATE("(OH)",IF(F299&gt;1,VALUE(F299),""))),IF(G299=0,"",CONCATENATE("(OH2)",IF(G299&gt;1,VALUE(G299),"")))),"]",IF(J299&gt;1,(CONCATENATE(VALUE(J299),"+")),"+")),CONCATENATE("[",S299,IF(P299&gt;1,VALUE(P299),""),IF((D299*3)&gt;((E299*2)+F299),"+","")," ]",VALUE(4)," ",T299,IF(H299&gt;0,VALUE(H299+1),""),"-"," ")))</f>
        <v>[Al6 O6(OH)5(OH2)3]+</v>
      </c>
      <c r="P299" s="5" t="str">
        <f aca="false">IF(C299&lt;1,"",(IF((3*D299)-(2*E299)-F299&gt;0, (3*D299)-(2*E299)-F299, 0)))</f>
        <v/>
      </c>
      <c r="Q299" s="5" t="str">
        <f aca="false">IF(C299&lt;1,"",(27*D299)+(16*(E299+F299+G299))+(F299+(G299*2)))</f>
        <v/>
      </c>
      <c r="R299" s="5" t="str">
        <f aca="false">IF(C299&lt;1,"",27+(16*(H299+(4-H299)))+(4-H299))</f>
        <v/>
      </c>
      <c r="S299" s="5" t="str">
        <f aca="false">CONCATENATE("[",CONCATENATE("Al",IF(D299&gt;1,VALUE(D299),""),IF(E299=0,"",CONCATENATE(" O",IF(E299&gt;1,VALUE(E299),""))),IF(F299=0,"",CONCATENATE("(OH)",IF(F299&gt;1,VALUE(F299),""))),IF(G299=0,"",CONCATENATE("(OH2)",IF(G299&gt;1,VALUE(G299),"")))),"]")</f>
        <v>[Al6 O6(OH)5(OH2)3]</v>
      </c>
      <c r="T299" s="5" t="str">
        <f aca="false">CONCATENATE("[",CONCATENATE("Al",IF(H299=0,"",CONCATENATE("O",IF(H299&gt;1,VALUE(H299),""))),CONCATENATE(IF((4-H299)&gt;0,"(OH)",""),IF((4-H299)&gt;1,VALUE(4-H299),""))),"]")</f>
        <v>[Al(OH)4]</v>
      </c>
      <c r="U299" s="5" t="str">
        <f aca="false">IF(B299&gt;0,IF(M299="","",CONCATENATE("[",IF(M299="","",CONCATENATE("Al",IF(D299&gt;1,VALUE(D299),""),IF(E299=0,"",CONCATENATE(" O",IF(E299&gt;1,VALUE(E299),""))),IF(F299=0,"",CONCATENATE("(OH)",IF(F299&gt;1,VALUE(F299),""))),IF(G299=0,"",CONCATENATE("(OH2)",IF(G299&gt;1,VALUE(G299),""))))),"]",IF(M299="","",IF(J299&gt;1,(CONCATENATE(VALUE(J299),"+")),"+")))),"")</f>
        <v/>
      </c>
    </row>
    <row r="300" s="4" customFormat="true" ht="14.05" hidden="false" customHeight="false" outlineLevel="0" collapsed="false">
      <c r="A300" s="5" t="n">
        <v>4</v>
      </c>
      <c r="B300" s="5" t="n">
        <v>0</v>
      </c>
      <c r="C300" s="5" t="n">
        <v>0</v>
      </c>
      <c r="D300" s="5" t="n">
        <v>6</v>
      </c>
      <c r="E300" s="5" t="n">
        <v>8</v>
      </c>
      <c r="F300" s="5" t="n">
        <v>1</v>
      </c>
      <c r="G300" s="5" t="n">
        <v>5</v>
      </c>
      <c r="H300" s="5" t="n">
        <v>0</v>
      </c>
      <c r="I300" s="5" t="n">
        <v>397</v>
      </c>
      <c r="J300" s="5" t="n">
        <v>1</v>
      </c>
      <c r="K300" s="6" t="n">
        <v>397</v>
      </c>
      <c r="L300" s="7" t="n">
        <v>397</v>
      </c>
      <c r="M300" s="5" t="str">
        <f aca="false">IF(K300="no cation","",IF(L300="","non-candidate",""))</f>
        <v/>
      </c>
      <c r="N300" s="5" t="str">
        <f aca="false">IF(M300="","",IF(B300&gt;0,U300,CONCATENATE("[",IF(M300="","",CONCATENATE("Al",IF(C300+(D300*(1+(C300*3)))&gt;1,VALUE(C300+(D300*(1+(C300*3)))),""),CONCATENATE(IF((E300*(1+(C300*3)))+(C300*H300)&gt;0," O",""),IF((E300*(1+(C300*3)))+(C300*H300)&gt;1,VALUE((E300*(1+(C300*3)))+(C300*H300)),"")),IF(F300=0,"",CONCATENATE("(OH)",IF((F300*(1+(C300*3)))+(C300*(4-H300))&gt;1,VALUE((F300*(1+(C300*3)))+(C300*(4-H300))),""))),IF(G300=0,"",CONCATENATE("(OH2)",IF(G300&gt;1,VALUE(G300),""))))),"]",IF(M300="","",IF(J300&gt;1,(CONCATENATE(VALUE(J300),"+")),"+")))))</f>
        <v/>
      </c>
      <c r="O300" s="5" t="str">
        <f aca="false">IF(B300&gt;0,"",IF(C300=0,CONCATENATE("[",CONCATENATE("Al",IF(D300&gt;1,VALUE(D300),""),IF(E300=0,"",CONCATENATE(" O",IF(E300&gt;1,VALUE(E300),""))),IF(F300=0,"",CONCATENATE("(OH)",IF(F300&gt;1,VALUE(F300),""))),IF(G300=0,"",CONCATENATE("(OH2)",IF(G300&gt;1,VALUE(G300),"")))),"]",IF(J300&gt;1,(CONCATENATE(VALUE(J300),"+")),"+")),CONCATENATE("[",S300,IF(P300&gt;1,VALUE(P300),""),IF((D300*3)&gt;((E300*2)+F300),"+","")," ]",VALUE(4)," ",T300,IF(H300&gt;0,VALUE(H300+1),""),"-"," ")))</f>
        <v>[Al6 O8(OH)(OH2)5]+</v>
      </c>
      <c r="P300" s="5" t="str">
        <f aca="false">IF(C300&lt;1,"",(IF((3*D300)-(2*E300)-F300&gt;0, (3*D300)-(2*E300)-F300, 0)))</f>
        <v/>
      </c>
      <c r="Q300" s="5" t="str">
        <f aca="false">IF(C300&lt;1,"",(27*D300)+(16*(E300+F300+G300))+(F300+(G300*2)))</f>
        <v/>
      </c>
      <c r="R300" s="5" t="str">
        <f aca="false">IF(C300&lt;1,"",27+(16*(H300+(4-H300)))+(4-H300))</f>
        <v/>
      </c>
      <c r="S300" s="5" t="str">
        <f aca="false">CONCATENATE("[",CONCATENATE("Al",IF(D300&gt;1,VALUE(D300),""),IF(E300=0,"",CONCATENATE(" O",IF(E300&gt;1,VALUE(E300),""))),IF(F300=0,"",CONCATENATE("(OH)",IF(F300&gt;1,VALUE(F300),""))),IF(G300=0,"",CONCATENATE("(OH2)",IF(G300&gt;1,VALUE(G300),"")))),"]")</f>
        <v>[Al6 O8(OH)(OH2)5]</v>
      </c>
      <c r="T300" s="5" t="str">
        <f aca="false">CONCATENATE("[",CONCATENATE("Al",IF(H300=0,"",CONCATENATE("O",IF(H300&gt;1,VALUE(H300),""))),CONCATENATE(IF((4-H300)&gt;0,"(OH)",""),IF((4-H300)&gt;1,VALUE(4-H300),""))),"]")</f>
        <v>[Al(OH)4]</v>
      </c>
      <c r="U300" s="5" t="str">
        <f aca="false">IF(B300&gt;0,IF(M300="","",CONCATENATE("[",IF(M300="","",CONCATENATE("Al",IF(D300&gt;1,VALUE(D300),""),IF(E300=0,"",CONCATENATE(" O",IF(E300&gt;1,VALUE(E300),""))),IF(F300=0,"",CONCATENATE("(OH)",IF(F300&gt;1,VALUE(F300),""))),IF(G300=0,"",CONCATENATE("(OH2)",IF(G300&gt;1,VALUE(G300),""))))),"]",IF(M300="","",IF(J300&gt;1,(CONCATENATE(VALUE(J300),"+")),"+")))),"")</f>
        <v/>
      </c>
    </row>
    <row r="301" s="4" customFormat="true" ht="14.05" hidden="false" customHeight="false" outlineLevel="0" collapsed="false">
      <c r="A301" s="5" t="n">
        <v>6</v>
      </c>
      <c r="B301" s="5" t="n">
        <v>0</v>
      </c>
      <c r="C301" s="5" t="n">
        <v>1</v>
      </c>
      <c r="D301" s="5" t="n">
        <v>3</v>
      </c>
      <c r="E301" s="5" t="n">
        <v>0</v>
      </c>
      <c r="F301" s="5" t="n">
        <v>7</v>
      </c>
      <c r="G301" s="5" t="n">
        <v>6</v>
      </c>
      <c r="H301" s="5" t="n">
        <v>4</v>
      </c>
      <c r="I301" s="5" t="n">
        <v>1323</v>
      </c>
      <c r="J301" s="5" t="n">
        <v>3</v>
      </c>
      <c r="K301" s="6" t="n">
        <v>441</v>
      </c>
      <c r="L301" s="7" t="n">
        <v>441</v>
      </c>
      <c r="M301" s="5" t="str">
        <f aca="false">IF(K301="no cation","",IF(L301="","non-candidate",""))</f>
        <v/>
      </c>
      <c r="N301" s="5" t="str">
        <f aca="false">IF(M301="","",IF(B301&gt;0,U301,CONCATENATE("[",IF(M301="","",CONCATENATE("Al",IF(C301+(D301*(1+(C301*3)))&gt;1,VALUE(C301+(D301*(1+(C301*3)))),""),CONCATENATE(IF((E301*(1+(C301*3)))+(C301*H301)&gt;0," O",""),IF((E301*(1+(C301*3)))+(C301*H301)&gt;1,VALUE((E301*(1+(C301*3)))+(C301*H301)),"")),IF(F301=0,"",CONCATENATE("(OH)",IF((F301*(1+(C301*3)))+(C301*(4-H301))&gt;1,VALUE((F301*(1+(C301*3)))+(C301*(4-H301))),""))),IF(G301=0,"",CONCATENATE("(OH2)",IF(G301&gt;1,VALUE(G301),""))))),"]",IF(M301="","",IF(J301&gt;1,(CONCATENATE(VALUE(J301),"+")),"+")))))</f>
        <v/>
      </c>
      <c r="O301" s="5" t="str">
        <f aca="false">IF(B301&gt;0,"",IF(C301=0,CONCATENATE("[",CONCATENATE("Al",IF(D301&gt;1,VALUE(D301),""),IF(E301=0,"",CONCATENATE(" O",IF(E301&gt;1,VALUE(E301),""))),IF(F301=0,"",CONCATENATE("(OH)",IF(F301&gt;1,VALUE(F301),""))),IF(G301=0,"",CONCATENATE("(OH2)",IF(G301&gt;1,VALUE(G301),"")))),"]",IF(J301&gt;1,(CONCATENATE(VALUE(J301),"+")),"+")),CONCATENATE("[",S301,IF(P301&gt;1,VALUE(P301),""),IF((D301*3)&gt;((E301*2)+F301),"+","")," ]",VALUE(4)," ",T301,IF(H301&gt;0,VALUE(H301+1),""),"-"," ")))</f>
        <v>[[Al3(OH)7(OH2)6]2+ ]4 [AlO4]5- </v>
      </c>
      <c r="P301" s="5" t="n">
        <f aca="false">IF(C301&lt;1,"",(IF((3*D301)-(2*E301)-F301&gt;0, (3*D301)-(2*E301)-F301, 0)))</f>
        <v>2</v>
      </c>
      <c r="Q301" s="5" t="n">
        <f aca="false">IF(C301&lt;1,"",(27*D301)+(16*(E301+F301+G301))+(F301+(G301*2)))</f>
        <v>308</v>
      </c>
      <c r="R301" s="5" t="n">
        <f aca="false">IF(C301&lt;1,"",27+(16*(H301+(4-H301)))+(4-H301))</f>
        <v>91</v>
      </c>
      <c r="S301" s="5" t="str">
        <f aca="false">CONCATENATE("[",CONCATENATE("Al",IF(D301&gt;1,VALUE(D301),""),IF(E301=0,"",CONCATENATE(" O",IF(E301&gt;1,VALUE(E301),""))),IF(F301=0,"",CONCATENATE("(OH)",IF(F301&gt;1,VALUE(F301),""))),IF(G301=0,"",CONCATENATE("(OH2)",IF(G301&gt;1,VALUE(G301),"")))),"]")</f>
        <v>[Al3(OH)7(OH2)6]</v>
      </c>
      <c r="T301" s="5" t="str">
        <f aca="false">CONCATENATE("[",CONCATENATE("Al",IF(H301=0,"",CONCATENATE("O",IF(H301&gt;1,VALUE(H301),""))),CONCATENATE(IF((4-H301)&gt;0,"(OH)",""),IF((4-H301)&gt;1,VALUE(4-H301),""))),"]")</f>
        <v>[AlO4]</v>
      </c>
      <c r="U301" s="5" t="str">
        <f aca="false">IF(B301&gt;0,IF(M301="","",CONCATENATE("[",IF(M301="","",CONCATENATE("Al",IF(D301&gt;1,VALUE(D301),""),IF(E301=0,"",CONCATENATE(" O",IF(E301&gt;1,VALUE(E301),""))),IF(F301=0,"",CONCATENATE("(OH)",IF(F301&gt;1,VALUE(F301),""))),IF(G301=0,"",CONCATENATE("(OH2)",IF(G301&gt;1,VALUE(G301),""))))),"]",IF(M301="","",IF(J301&gt;1,(CONCATENATE(VALUE(J301),"+")),"+")))),"")</f>
        <v/>
      </c>
    </row>
    <row r="302" s="4" customFormat="true" ht="14.05" hidden="false" customHeight="false" outlineLevel="0" collapsed="false">
      <c r="A302" s="5" t="n">
        <v>6</v>
      </c>
      <c r="B302" s="5" t="n">
        <v>0</v>
      </c>
      <c r="C302" s="5" t="n">
        <v>1</v>
      </c>
      <c r="D302" s="5" t="n">
        <v>3</v>
      </c>
      <c r="E302" s="5" t="n">
        <v>0</v>
      </c>
      <c r="F302" s="5" t="n">
        <v>8</v>
      </c>
      <c r="G302" s="5" t="n">
        <v>5</v>
      </c>
      <c r="H302" s="5" t="n">
        <v>0</v>
      </c>
      <c r="I302" s="5" t="n">
        <v>1323</v>
      </c>
      <c r="J302" s="5" t="n">
        <v>3</v>
      </c>
      <c r="K302" s="6" t="n">
        <v>441</v>
      </c>
      <c r="L302" s="7" t="n">
        <v>441</v>
      </c>
      <c r="M302" s="5" t="str">
        <f aca="false">IF(K302="no cation","",IF(L302="","non-candidate",""))</f>
        <v/>
      </c>
      <c r="N302" s="5" t="str">
        <f aca="false">IF(M302="","",IF(B302&gt;0,U302,CONCATENATE("[",IF(M302="","",CONCATENATE("Al",IF(C302+(D302*(1+(C302*3)))&gt;1,VALUE(C302+(D302*(1+(C302*3)))),""),CONCATENATE(IF((E302*(1+(C302*3)))+(C302*H302)&gt;0," O",""),IF((E302*(1+(C302*3)))+(C302*H302)&gt;1,VALUE((E302*(1+(C302*3)))+(C302*H302)),"")),IF(F302=0,"",CONCATENATE("(OH)",IF((F302*(1+(C302*3)))+(C302*(4-H302))&gt;1,VALUE((F302*(1+(C302*3)))+(C302*(4-H302))),""))),IF(G302=0,"",CONCATENATE("(OH2)",IF(G302&gt;1,VALUE(G302),""))))),"]",IF(M302="","",IF(J302&gt;1,(CONCATENATE(VALUE(J302),"+")),"+")))))</f>
        <v/>
      </c>
      <c r="O302" s="5" t="str">
        <f aca="false">IF(B302&gt;0,"",IF(C302=0,CONCATENATE("[",CONCATENATE("Al",IF(D302&gt;1,VALUE(D302),""),IF(E302=0,"",CONCATENATE(" O",IF(E302&gt;1,VALUE(E302),""))),IF(F302=0,"",CONCATENATE("(OH)",IF(F302&gt;1,VALUE(F302),""))),IF(G302=0,"",CONCATENATE("(OH2)",IF(G302&gt;1,VALUE(G302),"")))),"]",IF(J302&gt;1,(CONCATENATE(VALUE(J302),"+")),"+")),CONCATENATE("[",S302,IF(P302&gt;1,VALUE(P302),""),IF((D302*3)&gt;((E302*2)+F302),"+","")," ]",VALUE(4)," ",T302,IF(H302&gt;0,VALUE(H302+1),""),"-"," ")))</f>
        <v>[[Al3(OH)8(OH2)5]+ ]4 [Al(OH)4]- </v>
      </c>
      <c r="P302" s="5" t="n">
        <f aca="false">IF(C302&lt;1,"",(IF((3*D302)-(2*E302)-F302&gt;0, (3*D302)-(2*E302)-F302, 0)))</f>
        <v>1</v>
      </c>
      <c r="Q302" s="5" t="n">
        <f aca="false">IF(C302&lt;1,"",(27*D302)+(16*(E302+F302+G302))+(F302+(G302*2)))</f>
        <v>307</v>
      </c>
      <c r="R302" s="5" t="n">
        <f aca="false">IF(C302&lt;1,"",27+(16*(H302+(4-H302)))+(4-H302))</f>
        <v>95</v>
      </c>
      <c r="S302" s="5" t="str">
        <f aca="false">CONCATENATE("[",CONCATENATE("Al",IF(D302&gt;1,VALUE(D302),""),IF(E302=0,"",CONCATENATE(" O",IF(E302&gt;1,VALUE(E302),""))),IF(F302=0,"",CONCATENATE("(OH)",IF(F302&gt;1,VALUE(F302),""))),IF(G302=0,"",CONCATENATE("(OH2)",IF(G302&gt;1,VALUE(G302),"")))),"]")</f>
        <v>[Al3(OH)8(OH2)5]</v>
      </c>
      <c r="T302" s="5" t="str">
        <f aca="false">CONCATENATE("[",CONCATENATE("Al",IF(H302=0,"",CONCATENATE("O",IF(H302&gt;1,VALUE(H302),""))),CONCATENATE(IF((4-H302)&gt;0,"(OH)",""),IF((4-H302)&gt;1,VALUE(4-H302),""))),"]")</f>
        <v>[Al(OH)4]</v>
      </c>
      <c r="U302" s="5" t="str">
        <f aca="false">IF(B302&gt;0,IF(M302="","",CONCATENATE("[",IF(M302="","",CONCATENATE("Al",IF(D302&gt;1,VALUE(D302),""),IF(E302=0,"",CONCATENATE(" O",IF(E302&gt;1,VALUE(E302),""))),IF(F302=0,"",CONCATENATE("(OH)",IF(F302&gt;1,VALUE(F302),""))),IF(G302=0,"",CONCATENATE("(OH2)",IF(G302&gt;1,VALUE(G302),""))))),"]",IF(M302="","",IF(J302&gt;1,(CONCATENATE(VALUE(J302),"+")),"+")))),"")</f>
        <v/>
      </c>
    </row>
    <row r="303" s="4" customFormat="true" ht="14.05" hidden="false" customHeight="false" outlineLevel="0" collapsed="false">
      <c r="A303" s="5" t="n">
        <v>6</v>
      </c>
      <c r="B303" s="5" t="n">
        <v>0</v>
      </c>
      <c r="C303" s="5" t="n">
        <v>1</v>
      </c>
      <c r="D303" s="5" t="n">
        <v>3</v>
      </c>
      <c r="E303" s="5" t="n">
        <v>1</v>
      </c>
      <c r="F303" s="5" t="n">
        <v>5</v>
      </c>
      <c r="G303" s="5" t="n">
        <v>7</v>
      </c>
      <c r="H303" s="5" t="n">
        <v>4</v>
      </c>
      <c r="I303" s="5" t="n">
        <v>1323</v>
      </c>
      <c r="J303" s="5" t="n">
        <v>3</v>
      </c>
      <c r="K303" s="6" t="n">
        <v>441</v>
      </c>
      <c r="L303" s="7" t="n">
        <v>441</v>
      </c>
      <c r="M303" s="5" t="str">
        <f aca="false">IF(K303="no cation","",IF(L303="","non-candidate",""))</f>
        <v/>
      </c>
      <c r="N303" s="5" t="str">
        <f aca="false">IF(M303="","",IF(B303&gt;0,U303,CONCATENATE("[",IF(M303="","",CONCATENATE("Al",IF(C303+(D303*(1+(C303*3)))&gt;1,VALUE(C303+(D303*(1+(C303*3)))),""),CONCATENATE(IF((E303*(1+(C303*3)))+(C303*H303)&gt;0," O",""),IF((E303*(1+(C303*3)))+(C303*H303)&gt;1,VALUE((E303*(1+(C303*3)))+(C303*H303)),"")),IF(F303=0,"",CONCATENATE("(OH)",IF((F303*(1+(C303*3)))+(C303*(4-H303))&gt;1,VALUE((F303*(1+(C303*3)))+(C303*(4-H303))),""))),IF(G303=0,"",CONCATENATE("(OH2)",IF(G303&gt;1,VALUE(G303),""))))),"]",IF(M303="","",IF(J303&gt;1,(CONCATENATE(VALUE(J303),"+")),"+")))))</f>
        <v/>
      </c>
      <c r="O303" s="5" t="str">
        <f aca="false">IF(B303&gt;0,"",IF(C303=0,CONCATENATE("[",CONCATENATE("Al",IF(D303&gt;1,VALUE(D303),""),IF(E303=0,"",CONCATENATE(" O",IF(E303&gt;1,VALUE(E303),""))),IF(F303=0,"",CONCATENATE("(OH)",IF(F303&gt;1,VALUE(F303),""))),IF(G303=0,"",CONCATENATE("(OH2)",IF(G303&gt;1,VALUE(G303),"")))),"]",IF(J303&gt;1,(CONCATENATE(VALUE(J303),"+")),"+")),CONCATENATE("[",S303,IF(P303&gt;1,VALUE(P303),""),IF((D303*3)&gt;((E303*2)+F303),"+","")," ]",VALUE(4)," ",T303,IF(H303&gt;0,VALUE(H303+1),""),"-"," ")))</f>
        <v>[[Al3 O(OH)5(OH2)7]2+ ]4 [AlO4]5- </v>
      </c>
      <c r="P303" s="5" t="n">
        <f aca="false">IF(C303&lt;1,"",(IF((3*D303)-(2*E303)-F303&gt;0, (3*D303)-(2*E303)-F303, 0)))</f>
        <v>2</v>
      </c>
      <c r="Q303" s="5" t="n">
        <f aca="false">IF(C303&lt;1,"",(27*D303)+(16*(E303+F303+G303))+(F303+(G303*2)))</f>
        <v>308</v>
      </c>
      <c r="R303" s="5" t="n">
        <f aca="false">IF(C303&lt;1,"",27+(16*(H303+(4-H303)))+(4-H303))</f>
        <v>91</v>
      </c>
      <c r="S303" s="5" t="str">
        <f aca="false">CONCATENATE("[",CONCATENATE("Al",IF(D303&gt;1,VALUE(D303),""),IF(E303=0,"",CONCATENATE(" O",IF(E303&gt;1,VALUE(E303),""))),IF(F303=0,"",CONCATENATE("(OH)",IF(F303&gt;1,VALUE(F303),""))),IF(G303=0,"",CONCATENATE("(OH2)",IF(G303&gt;1,VALUE(G303),"")))),"]")</f>
        <v>[Al3 O(OH)5(OH2)7]</v>
      </c>
      <c r="T303" s="5" t="str">
        <f aca="false">CONCATENATE("[",CONCATENATE("Al",IF(H303=0,"",CONCATENATE("O",IF(H303&gt;1,VALUE(H303),""))),CONCATENATE(IF((4-H303)&gt;0,"(OH)",""),IF((4-H303)&gt;1,VALUE(4-H303),""))),"]")</f>
        <v>[AlO4]</v>
      </c>
      <c r="U303" s="5" t="str">
        <f aca="false">IF(B303&gt;0,IF(M303="","",CONCATENATE("[",IF(M303="","",CONCATENATE("Al",IF(D303&gt;1,VALUE(D303),""),IF(E303=0,"",CONCATENATE(" O",IF(E303&gt;1,VALUE(E303),""))),IF(F303=0,"",CONCATENATE("(OH)",IF(F303&gt;1,VALUE(F303),""))),IF(G303=0,"",CONCATENATE("(OH2)",IF(G303&gt;1,VALUE(G303),""))))),"]",IF(M303="","",IF(J303&gt;1,(CONCATENATE(VALUE(J303),"+")),"+")))),"")</f>
        <v/>
      </c>
    </row>
    <row r="304" s="4" customFormat="true" ht="14.05" hidden="false" customHeight="false" outlineLevel="0" collapsed="false">
      <c r="A304" s="3" t="n">
        <v>6</v>
      </c>
      <c r="B304" s="5" t="n">
        <v>0</v>
      </c>
      <c r="C304" s="3" t="n">
        <v>1</v>
      </c>
      <c r="D304" s="3" t="n">
        <v>3</v>
      </c>
      <c r="E304" s="3" t="n">
        <v>1</v>
      </c>
      <c r="F304" s="5" t="n">
        <v>6</v>
      </c>
      <c r="G304" s="5" t="n">
        <v>6</v>
      </c>
      <c r="H304" s="3" t="n">
        <v>0</v>
      </c>
      <c r="I304" s="5" t="n">
        <v>1323</v>
      </c>
      <c r="J304" s="5" t="n">
        <v>3</v>
      </c>
      <c r="K304" s="6" t="n">
        <v>441</v>
      </c>
      <c r="L304" s="7" t="n">
        <v>441</v>
      </c>
      <c r="M304" s="5" t="str">
        <f aca="false">IF(K304="no cation","",IF(L304="","non-candidate",""))</f>
        <v/>
      </c>
      <c r="N304" s="5" t="str">
        <f aca="false">IF(M304="","",IF(B304&gt;0,U304,CONCATENATE("[",IF(M304="","",CONCATENATE("Al",IF(C304+(D304*(1+(C304*3)))&gt;1,VALUE(C304+(D304*(1+(C304*3)))),""),CONCATENATE(IF((E304*(1+(C304*3)))+(C304*H304)&gt;0," O",""),IF((E304*(1+(C304*3)))+(C304*H304)&gt;1,VALUE((E304*(1+(C304*3)))+(C304*H304)),"")),IF(F304=0,"",CONCATENATE("(OH)",IF((F304*(1+(C304*3)))+(C304*(4-H304))&gt;1,VALUE((F304*(1+(C304*3)))+(C304*(4-H304))),""))),IF(G304=0,"",CONCATENATE("(OH2)",IF(G304&gt;1,VALUE(G304),""))))),"]",IF(M304="","",IF(J304&gt;1,(CONCATENATE(VALUE(J304),"+")),"+")))))</f>
        <v/>
      </c>
      <c r="O304" s="5" t="str">
        <f aca="false">IF(B304&gt;0,"",IF(C304=0,CONCATENATE("[",CONCATENATE("Al",IF(D304&gt;1,VALUE(D304),""),IF(E304=0,"",CONCATENATE(" O",IF(E304&gt;1,VALUE(E304),""))),IF(F304=0,"",CONCATENATE("(OH)",IF(F304&gt;1,VALUE(F304),""))),IF(G304=0,"",CONCATENATE("(OH2)",IF(G304&gt;1,VALUE(G304),"")))),"]",IF(J304&gt;1,(CONCATENATE(VALUE(J304),"+")),"+")),CONCATENATE("[",S304,IF(P304&gt;1,VALUE(P304),""),IF((D304*3)&gt;((E304*2)+F304),"+","")," ]",VALUE(4)," ",T304,IF(H304&gt;0,VALUE(H304+1),""),"-"," ")))</f>
        <v>[[Al3 O(OH)6(OH2)6]+ ]4 [Al(OH)4]- </v>
      </c>
      <c r="P304" s="5" t="n">
        <f aca="false">IF(C304&lt;1,"",(IF((3*D304)-(2*E304)-F304&gt;0, (3*D304)-(2*E304)-F304, 0)))</f>
        <v>1</v>
      </c>
      <c r="Q304" s="5" t="n">
        <f aca="false">IF(C304&lt;1,"",(27*D304)+(16*(E304+F304+G304))+(F304+(G304*2)))</f>
        <v>307</v>
      </c>
      <c r="R304" s="5" t="n">
        <f aca="false">IF(C304&lt;1,"",27+(16*(H304+(4-H304)))+(4-H304))</f>
        <v>95</v>
      </c>
      <c r="S304" s="5" t="str">
        <f aca="false">CONCATENATE("[",CONCATENATE("Al",IF(D304&gt;1,VALUE(D304),""),IF(E304=0,"",CONCATENATE(" O",IF(E304&gt;1,VALUE(E304),""))),IF(F304=0,"",CONCATENATE("(OH)",IF(F304&gt;1,VALUE(F304),""))),IF(G304=0,"",CONCATENATE("(OH2)",IF(G304&gt;1,VALUE(G304),"")))),"]")</f>
        <v>[Al3 O(OH)6(OH2)6]</v>
      </c>
      <c r="T304" s="5" t="str">
        <f aca="false">CONCATENATE("[",CONCATENATE("Al",IF(H304=0,"",CONCATENATE("O",IF(H304&gt;1,VALUE(H304),""))),CONCATENATE(IF((4-H304)&gt;0,"(OH)",""),IF((4-H304)&gt;1,VALUE(4-H304),""))),"]")</f>
        <v>[Al(OH)4]</v>
      </c>
      <c r="U304" s="5" t="str">
        <f aca="false">IF(B304&gt;0,IF(M304="","",CONCATENATE("[",IF(M304="","",CONCATENATE("Al",IF(D304&gt;1,VALUE(D304),""),IF(E304=0,"",CONCATENATE(" O",IF(E304&gt;1,VALUE(E304),""))),IF(F304=0,"",CONCATENATE("(OH)",IF(F304&gt;1,VALUE(F304),""))),IF(G304=0,"",CONCATENATE("(OH2)",IF(G304&gt;1,VALUE(G304),""))))),"]",IF(M304="","",IF(J304&gt;1,(CONCATENATE(VALUE(J304),"+")),"+")))),"")</f>
        <v/>
      </c>
    </row>
    <row r="305" s="4" customFormat="true" ht="14.05" hidden="false" customHeight="false" outlineLevel="0" collapsed="false">
      <c r="A305" s="5" t="n">
        <v>6</v>
      </c>
      <c r="B305" s="5" t="n">
        <v>0</v>
      </c>
      <c r="C305" s="5" t="n">
        <v>1</v>
      </c>
      <c r="D305" s="5" t="n">
        <v>3</v>
      </c>
      <c r="E305" s="5" t="n">
        <v>2</v>
      </c>
      <c r="F305" s="5" t="n">
        <v>3</v>
      </c>
      <c r="G305" s="5" t="n">
        <v>8</v>
      </c>
      <c r="H305" s="5" t="n">
        <v>4</v>
      </c>
      <c r="I305" s="5" t="n">
        <v>1323</v>
      </c>
      <c r="J305" s="5" t="n">
        <v>3</v>
      </c>
      <c r="K305" s="6" t="n">
        <v>441</v>
      </c>
      <c r="L305" s="7" t="n">
        <v>441</v>
      </c>
      <c r="M305" s="5" t="str">
        <f aca="false">IF(K305="no cation","",IF(L305="","non-candidate",""))</f>
        <v/>
      </c>
      <c r="N305" s="5" t="str">
        <f aca="false">IF(M305="","",IF(B305&gt;0,U305,CONCATENATE("[",IF(M305="","",CONCATENATE("Al",IF(C305+(D305*(1+(C305*3)))&gt;1,VALUE(C305+(D305*(1+(C305*3)))),""),CONCATENATE(IF((E305*(1+(C305*3)))+(C305*H305)&gt;0," O",""),IF((E305*(1+(C305*3)))+(C305*H305)&gt;1,VALUE((E305*(1+(C305*3)))+(C305*H305)),"")),IF(F305=0,"",CONCATENATE("(OH)",IF((F305*(1+(C305*3)))+(C305*(4-H305))&gt;1,VALUE((F305*(1+(C305*3)))+(C305*(4-H305))),""))),IF(G305=0,"",CONCATENATE("(OH2)",IF(G305&gt;1,VALUE(G305),""))))),"]",IF(M305="","",IF(J305&gt;1,(CONCATENATE(VALUE(J305),"+")),"+")))))</f>
        <v/>
      </c>
      <c r="O305" s="5" t="str">
        <f aca="false">IF(B305&gt;0,"",IF(C305=0,CONCATENATE("[",CONCATENATE("Al",IF(D305&gt;1,VALUE(D305),""),IF(E305=0,"",CONCATENATE(" O",IF(E305&gt;1,VALUE(E305),""))),IF(F305=0,"",CONCATENATE("(OH)",IF(F305&gt;1,VALUE(F305),""))),IF(G305=0,"",CONCATENATE("(OH2)",IF(G305&gt;1,VALUE(G305),"")))),"]",IF(J305&gt;1,(CONCATENATE(VALUE(J305),"+")),"+")),CONCATENATE("[",S305,IF(P305&gt;1,VALUE(P305),""),IF((D305*3)&gt;((E305*2)+F305),"+","")," ]",VALUE(4)," ",T305,IF(H305&gt;0,VALUE(H305+1),""),"-"," ")))</f>
        <v>[[Al3 O2(OH)3(OH2)8]2+ ]4 [AlO4]5- </v>
      </c>
      <c r="P305" s="5" t="n">
        <f aca="false">IF(C305&lt;1,"",(IF((3*D305)-(2*E305)-F305&gt;0, (3*D305)-(2*E305)-F305, 0)))</f>
        <v>2</v>
      </c>
      <c r="Q305" s="5" t="n">
        <f aca="false">IF(C305&lt;1,"",(27*D305)+(16*(E305+F305+G305))+(F305+(G305*2)))</f>
        <v>308</v>
      </c>
      <c r="R305" s="5" t="n">
        <f aca="false">IF(C305&lt;1,"",27+(16*(H305+(4-H305)))+(4-H305))</f>
        <v>91</v>
      </c>
      <c r="S305" s="5" t="str">
        <f aca="false">CONCATENATE("[",CONCATENATE("Al",IF(D305&gt;1,VALUE(D305),""),IF(E305=0,"",CONCATENATE(" O",IF(E305&gt;1,VALUE(E305),""))),IF(F305=0,"",CONCATENATE("(OH)",IF(F305&gt;1,VALUE(F305),""))),IF(G305=0,"",CONCATENATE("(OH2)",IF(G305&gt;1,VALUE(G305),"")))),"]")</f>
        <v>[Al3 O2(OH)3(OH2)8]</v>
      </c>
      <c r="T305" s="5" t="str">
        <f aca="false">CONCATENATE("[",CONCATENATE("Al",IF(H305=0,"",CONCATENATE("O",IF(H305&gt;1,VALUE(H305),""))),CONCATENATE(IF((4-H305)&gt;0,"(OH)",""),IF((4-H305)&gt;1,VALUE(4-H305),""))),"]")</f>
        <v>[AlO4]</v>
      </c>
      <c r="U305" s="5" t="str">
        <f aca="false">IF(B305&gt;0,IF(M305="","",CONCATENATE("[",IF(M305="","",CONCATENATE("Al",IF(D305&gt;1,VALUE(D305),""),IF(E305=0,"",CONCATENATE(" O",IF(E305&gt;1,VALUE(E305),""))),IF(F305=0,"",CONCATENATE("(OH)",IF(F305&gt;1,VALUE(F305),""))),IF(G305=0,"",CONCATENATE("(OH2)",IF(G305&gt;1,VALUE(G305),""))))),"]",IF(M305="","",IF(J305&gt;1,(CONCATENATE(VALUE(J305),"+")),"+")))),"")</f>
        <v/>
      </c>
    </row>
    <row r="306" s="4" customFormat="true" ht="14.05" hidden="false" customHeight="false" outlineLevel="0" collapsed="false">
      <c r="A306" s="5" t="n">
        <v>6</v>
      </c>
      <c r="B306" s="5" t="n">
        <v>0</v>
      </c>
      <c r="C306" s="5" t="n">
        <v>1</v>
      </c>
      <c r="D306" s="5" t="n">
        <v>3</v>
      </c>
      <c r="E306" s="5" t="n">
        <v>2</v>
      </c>
      <c r="F306" s="5" t="n">
        <v>4</v>
      </c>
      <c r="G306" s="5" t="n">
        <v>7</v>
      </c>
      <c r="H306" s="5" t="n">
        <v>0</v>
      </c>
      <c r="I306" s="5" t="n">
        <v>1323</v>
      </c>
      <c r="J306" s="5" t="n">
        <v>3</v>
      </c>
      <c r="K306" s="6" t="n">
        <v>441</v>
      </c>
      <c r="L306" s="7" t="n">
        <v>441</v>
      </c>
      <c r="M306" s="5" t="str">
        <f aca="false">IF(K306="no cation","",IF(L306="","non-candidate",""))</f>
        <v/>
      </c>
      <c r="N306" s="5" t="str">
        <f aca="false">IF(M306="","",IF(B306&gt;0,U306,CONCATENATE("[",IF(M306="","",CONCATENATE("Al",IF(C306+(D306*(1+(C306*3)))&gt;1,VALUE(C306+(D306*(1+(C306*3)))),""),CONCATENATE(IF((E306*(1+(C306*3)))+(C306*H306)&gt;0," O",""),IF((E306*(1+(C306*3)))+(C306*H306)&gt;1,VALUE((E306*(1+(C306*3)))+(C306*H306)),"")),IF(F306=0,"",CONCATENATE("(OH)",IF((F306*(1+(C306*3)))+(C306*(4-H306))&gt;1,VALUE((F306*(1+(C306*3)))+(C306*(4-H306))),""))),IF(G306=0,"",CONCATENATE("(OH2)",IF(G306&gt;1,VALUE(G306),""))))),"]",IF(M306="","",IF(J306&gt;1,(CONCATENATE(VALUE(J306),"+")),"+")))))</f>
        <v/>
      </c>
      <c r="O306" s="5" t="str">
        <f aca="false">IF(B306&gt;0,"",IF(C306=0,CONCATENATE("[",CONCATENATE("Al",IF(D306&gt;1,VALUE(D306),""),IF(E306=0,"",CONCATENATE(" O",IF(E306&gt;1,VALUE(E306),""))),IF(F306=0,"",CONCATENATE("(OH)",IF(F306&gt;1,VALUE(F306),""))),IF(G306=0,"",CONCATENATE("(OH2)",IF(G306&gt;1,VALUE(G306),"")))),"]",IF(J306&gt;1,(CONCATENATE(VALUE(J306),"+")),"+")),CONCATENATE("[",S306,IF(P306&gt;1,VALUE(P306),""),IF((D306*3)&gt;((E306*2)+F306),"+","")," ]",VALUE(4)," ",T306,IF(H306&gt;0,VALUE(H306+1),""),"-"," ")))</f>
        <v>[[Al3 O2(OH)4(OH2)7]+ ]4 [Al(OH)4]- </v>
      </c>
      <c r="P306" s="5" t="n">
        <f aca="false">IF(C306&lt;1,"",(IF((3*D306)-(2*E306)-F306&gt;0, (3*D306)-(2*E306)-F306, 0)))</f>
        <v>1</v>
      </c>
      <c r="Q306" s="5" t="n">
        <f aca="false">IF(C306&lt;1,"",(27*D306)+(16*(E306+F306+G306))+(F306+(G306*2)))</f>
        <v>307</v>
      </c>
      <c r="R306" s="5" t="n">
        <f aca="false">IF(C306&lt;1,"",27+(16*(H306+(4-H306)))+(4-H306))</f>
        <v>95</v>
      </c>
      <c r="S306" s="5" t="str">
        <f aca="false">CONCATENATE("[",CONCATENATE("Al",IF(D306&gt;1,VALUE(D306),""),IF(E306=0,"",CONCATENATE(" O",IF(E306&gt;1,VALUE(E306),""))),IF(F306=0,"",CONCATENATE("(OH)",IF(F306&gt;1,VALUE(F306),""))),IF(G306=0,"",CONCATENATE("(OH2)",IF(G306&gt;1,VALUE(G306),"")))),"]")</f>
        <v>[Al3 O2(OH)4(OH2)7]</v>
      </c>
      <c r="T306" s="5" t="str">
        <f aca="false">CONCATENATE("[",CONCATENATE("Al",IF(H306=0,"",CONCATENATE("O",IF(H306&gt;1,VALUE(H306),""))),CONCATENATE(IF((4-H306)&gt;0,"(OH)",""),IF((4-H306)&gt;1,VALUE(4-H306),""))),"]")</f>
        <v>[Al(OH)4]</v>
      </c>
      <c r="U306" s="5" t="str">
        <f aca="false">IF(B306&gt;0,IF(M306="","",CONCATENATE("[",IF(M306="","",CONCATENATE("Al",IF(D306&gt;1,VALUE(D306),""),IF(E306=0,"",CONCATENATE(" O",IF(E306&gt;1,VALUE(E306),""))),IF(F306=0,"",CONCATENATE("(OH)",IF(F306&gt;1,VALUE(F306),""))),IF(G306=0,"",CONCATENATE("(OH2)",IF(G306&gt;1,VALUE(G306),""))))),"]",IF(M306="","",IF(J306&gt;1,(CONCATENATE(VALUE(J306),"+")),"+")))),"")</f>
        <v/>
      </c>
    </row>
    <row r="307" s="4" customFormat="true" ht="14.05" hidden="false" customHeight="false" outlineLevel="0" collapsed="false">
      <c r="A307" s="5" t="n">
        <v>6</v>
      </c>
      <c r="B307" s="5" t="n">
        <v>0</v>
      </c>
      <c r="C307" s="5" t="n">
        <v>1</v>
      </c>
      <c r="D307" s="5" t="n">
        <v>3</v>
      </c>
      <c r="E307" s="5" t="n">
        <v>3</v>
      </c>
      <c r="F307" s="5" t="n">
        <v>1</v>
      </c>
      <c r="G307" s="5" t="n">
        <v>9</v>
      </c>
      <c r="H307" s="5" t="n">
        <v>4</v>
      </c>
      <c r="I307" s="5" t="n">
        <v>1323</v>
      </c>
      <c r="J307" s="5" t="n">
        <v>3</v>
      </c>
      <c r="K307" s="6" t="n">
        <v>441</v>
      </c>
      <c r="L307" s="7" t="n">
        <v>441</v>
      </c>
      <c r="M307" s="5" t="str">
        <f aca="false">IF(K307="no cation","",IF(L307="","non-candidate",""))</f>
        <v/>
      </c>
      <c r="N307" s="5" t="str">
        <f aca="false">IF(M307="","",IF(B307&gt;0,U307,CONCATENATE("[",IF(M307="","",CONCATENATE("Al",IF(C307+(D307*(1+(C307*3)))&gt;1,VALUE(C307+(D307*(1+(C307*3)))),""),CONCATENATE(IF((E307*(1+(C307*3)))+(C307*H307)&gt;0," O",""),IF((E307*(1+(C307*3)))+(C307*H307)&gt;1,VALUE((E307*(1+(C307*3)))+(C307*H307)),"")),IF(F307=0,"",CONCATENATE("(OH)",IF((F307*(1+(C307*3)))+(C307*(4-H307))&gt;1,VALUE((F307*(1+(C307*3)))+(C307*(4-H307))),""))),IF(G307=0,"",CONCATENATE("(OH2)",IF(G307&gt;1,VALUE(G307),""))))),"]",IF(M307="","",IF(J307&gt;1,(CONCATENATE(VALUE(J307),"+")),"+")))))</f>
        <v/>
      </c>
      <c r="O307" s="5" t="str">
        <f aca="false">IF(B307&gt;0,"",IF(C307=0,CONCATENATE("[",CONCATENATE("Al",IF(D307&gt;1,VALUE(D307),""),IF(E307=0,"",CONCATENATE(" O",IF(E307&gt;1,VALUE(E307),""))),IF(F307=0,"",CONCATENATE("(OH)",IF(F307&gt;1,VALUE(F307),""))),IF(G307=0,"",CONCATENATE("(OH2)",IF(G307&gt;1,VALUE(G307),"")))),"]",IF(J307&gt;1,(CONCATENATE(VALUE(J307),"+")),"+")),CONCATENATE("[",S307,IF(P307&gt;1,VALUE(P307),""),IF((D307*3)&gt;((E307*2)+F307),"+","")," ]",VALUE(4)," ",T307,IF(H307&gt;0,VALUE(H307+1),""),"-"," ")))</f>
        <v>[[Al3 O3(OH)(OH2)9]2+ ]4 [AlO4]5- </v>
      </c>
      <c r="P307" s="5" t="n">
        <f aca="false">IF(C307&lt;1,"",(IF((3*D307)-(2*E307)-F307&gt;0, (3*D307)-(2*E307)-F307, 0)))</f>
        <v>2</v>
      </c>
      <c r="Q307" s="5" t="n">
        <f aca="false">IF(C307&lt;1,"",(27*D307)+(16*(E307+F307+G307))+(F307+(G307*2)))</f>
        <v>308</v>
      </c>
      <c r="R307" s="5" t="n">
        <f aca="false">IF(C307&lt;1,"",27+(16*(H307+(4-H307)))+(4-H307))</f>
        <v>91</v>
      </c>
      <c r="S307" s="5" t="str">
        <f aca="false">CONCATENATE("[",CONCATENATE("Al",IF(D307&gt;1,VALUE(D307),""),IF(E307=0,"",CONCATENATE(" O",IF(E307&gt;1,VALUE(E307),""))),IF(F307=0,"",CONCATENATE("(OH)",IF(F307&gt;1,VALUE(F307),""))),IF(G307=0,"",CONCATENATE("(OH2)",IF(G307&gt;1,VALUE(G307),"")))),"]")</f>
        <v>[Al3 O3(OH)(OH2)9]</v>
      </c>
      <c r="T307" s="5" t="str">
        <f aca="false">CONCATENATE("[",CONCATENATE("Al",IF(H307=0,"",CONCATENATE("O",IF(H307&gt;1,VALUE(H307),""))),CONCATENATE(IF((4-H307)&gt;0,"(OH)",""),IF((4-H307)&gt;1,VALUE(4-H307),""))),"]")</f>
        <v>[AlO4]</v>
      </c>
      <c r="U307" s="5" t="str">
        <f aca="false">IF(B307&gt;0,IF(M307="","",CONCATENATE("[",IF(M307="","",CONCATENATE("Al",IF(D307&gt;1,VALUE(D307),""),IF(E307=0,"",CONCATENATE(" O",IF(E307&gt;1,VALUE(E307),""))),IF(F307=0,"",CONCATENATE("(OH)",IF(F307&gt;1,VALUE(F307),""))),IF(G307=0,"",CONCATENATE("(OH2)",IF(G307&gt;1,VALUE(G307),""))))),"]",IF(M307="","",IF(J307&gt;1,(CONCATENATE(VALUE(J307),"+")),"+")))),"")</f>
        <v/>
      </c>
    </row>
    <row r="308" s="4" customFormat="true" ht="14.05" hidden="false" customHeight="false" outlineLevel="0" collapsed="false">
      <c r="A308" s="3" t="n">
        <v>6</v>
      </c>
      <c r="B308" s="5" t="n">
        <v>0</v>
      </c>
      <c r="C308" s="3" t="n">
        <v>1</v>
      </c>
      <c r="D308" s="3" t="n">
        <v>3</v>
      </c>
      <c r="E308" s="3" t="n">
        <v>3</v>
      </c>
      <c r="F308" s="5" t="n">
        <v>2</v>
      </c>
      <c r="G308" s="5" t="n">
        <v>8</v>
      </c>
      <c r="H308" s="3" t="n">
        <v>0</v>
      </c>
      <c r="I308" s="5" t="n">
        <v>1323</v>
      </c>
      <c r="J308" s="5" t="n">
        <v>3</v>
      </c>
      <c r="K308" s="6" t="n">
        <v>441</v>
      </c>
      <c r="L308" s="7" t="n">
        <v>441</v>
      </c>
      <c r="M308" s="5" t="str">
        <f aca="false">IF(K308="no cation","",IF(L308="","non-candidate",""))</f>
        <v/>
      </c>
      <c r="N308" s="5" t="str">
        <f aca="false">IF(M308="","",IF(B308&gt;0,U308,CONCATENATE("[",IF(M308="","",CONCATENATE("Al",IF(C308+(D308*(1+(C308*3)))&gt;1,VALUE(C308+(D308*(1+(C308*3)))),""),CONCATENATE(IF((E308*(1+(C308*3)))+(C308*H308)&gt;0," O",""),IF((E308*(1+(C308*3)))+(C308*H308)&gt;1,VALUE((E308*(1+(C308*3)))+(C308*H308)),"")),IF(F308=0,"",CONCATENATE("(OH)",IF((F308*(1+(C308*3)))+(C308*(4-H308))&gt;1,VALUE((F308*(1+(C308*3)))+(C308*(4-H308))),""))),IF(G308=0,"",CONCATENATE("(OH2)",IF(G308&gt;1,VALUE(G308),""))))),"]",IF(M308="","",IF(J308&gt;1,(CONCATENATE(VALUE(J308),"+")),"+")))))</f>
        <v/>
      </c>
      <c r="O308" s="5" t="str">
        <f aca="false">IF(B308&gt;0,"",IF(C308=0,CONCATENATE("[",CONCATENATE("Al",IF(D308&gt;1,VALUE(D308),""),IF(E308=0,"",CONCATENATE(" O",IF(E308&gt;1,VALUE(E308),""))),IF(F308=0,"",CONCATENATE("(OH)",IF(F308&gt;1,VALUE(F308),""))),IF(G308=0,"",CONCATENATE("(OH2)",IF(G308&gt;1,VALUE(G308),"")))),"]",IF(J308&gt;1,(CONCATENATE(VALUE(J308),"+")),"+")),CONCATENATE("[",S308,IF(P308&gt;1,VALUE(P308),""),IF((D308*3)&gt;((E308*2)+F308),"+","")," ]",VALUE(4)," ",T308,IF(H308&gt;0,VALUE(H308+1),""),"-"," ")))</f>
        <v>[[Al3 O3(OH)2(OH2)8]+ ]4 [Al(OH)4]- </v>
      </c>
      <c r="P308" s="5" t="n">
        <f aca="false">IF(C308&lt;1,"",(IF((3*D308)-(2*E308)-F308&gt;0, (3*D308)-(2*E308)-F308, 0)))</f>
        <v>1</v>
      </c>
      <c r="Q308" s="5" t="n">
        <f aca="false">IF(C308&lt;1,"",(27*D308)+(16*(E308+F308+G308))+(F308+(G308*2)))</f>
        <v>307</v>
      </c>
      <c r="R308" s="5" t="n">
        <f aca="false">IF(C308&lt;1,"",27+(16*(H308+(4-H308)))+(4-H308))</f>
        <v>95</v>
      </c>
      <c r="S308" s="5" t="str">
        <f aca="false">CONCATENATE("[",CONCATENATE("Al",IF(D308&gt;1,VALUE(D308),""),IF(E308=0,"",CONCATENATE(" O",IF(E308&gt;1,VALUE(E308),""))),IF(F308=0,"",CONCATENATE("(OH)",IF(F308&gt;1,VALUE(F308),""))),IF(G308=0,"",CONCATENATE("(OH2)",IF(G308&gt;1,VALUE(G308),"")))),"]")</f>
        <v>[Al3 O3(OH)2(OH2)8]</v>
      </c>
      <c r="T308" s="5" t="str">
        <f aca="false">CONCATENATE("[",CONCATENATE("Al",IF(H308=0,"",CONCATENATE("O",IF(H308&gt;1,VALUE(H308),""))),CONCATENATE(IF((4-H308)&gt;0,"(OH)",""),IF((4-H308)&gt;1,VALUE(4-H308),""))),"]")</f>
        <v>[Al(OH)4]</v>
      </c>
      <c r="U308" s="5" t="str">
        <f aca="false">IF(B308&gt;0,IF(M308="","",CONCATENATE("[",IF(M308="","",CONCATENATE("Al",IF(D308&gt;1,VALUE(D308),""),IF(E308=0,"",CONCATENATE(" O",IF(E308&gt;1,VALUE(E308),""))),IF(F308=0,"",CONCATENATE("(OH)",IF(F308&gt;1,VALUE(F308),""))),IF(G308=0,"",CONCATENATE("(OH2)",IF(G308&gt;1,VALUE(G308),""))))),"]",IF(M308="","",IF(J308&gt;1,(CONCATENATE(VALUE(J308),"+")),"+")))),"")</f>
        <v/>
      </c>
    </row>
    <row r="309" s="4" customFormat="true" ht="14.05" hidden="false" customHeight="false" outlineLevel="0" collapsed="false">
      <c r="A309" s="3" t="n">
        <v>6</v>
      </c>
      <c r="B309" s="5" t="n">
        <v>0</v>
      </c>
      <c r="C309" s="3" t="n">
        <v>1</v>
      </c>
      <c r="D309" s="3" t="n">
        <v>3</v>
      </c>
      <c r="E309" s="3" t="n">
        <v>4</v>
      </c>
      <c r="F309" s="5" t="n">
        <v>0</v>
      </c>
      <c r="G309" s="5" t="n">
        <v>9</v>
      </c>
      <c r="H309" s="3" t="n">
        <v>0</v>
      </c>
      <c r="I309" s="5" t="n">
        <v>1323</v>
      </c>
      <c r="J309" s="5" t="n">
        <v>3</v>
      </c>
      <c r="K309" s="6" t="n">
        <v>441</v>
      </c>
      <c r="L309" s="7" t="n">
        <v>441</v>
      </c>
      <c r="M309" s="5" t="str">
        <f aca="false">IF(K309="no cation","",IF(L309="","non-candidate",""))</f>
        <v/>
      </c>
      <c r="N309" s="5" t="str">
        <f aca="false">IF(M309="","",IF(B309&gt;0,U309,CONCATENATE("[",IF(M309="","",CONCATENATE("Al",IF(C309+(D309*(1+(C309*3)))&gt;1,VALUE(C309+(D309*(1+(C309*3)))),""),CONCATENATE(IF((E309*(1+(C309*3)))+(C309*H309)&gt;0," O",""),IF((E309*(1+(C309*3)))+(C309*H309)&gt;1,VALUE((E309*(1+(C309*3)))+(C309*H309)),"")),IF(F309=0,"",CONCATENATE("(OH)",IF((F309*(1+(C309*3)))+(C309*(4-H309))&gt;1,VALUE((F309*(1+(C309*3)))+(C309*(4-H309))),""))),IF(G309=0,"",CONCATENATE("(OH2)",IF(G309&gt;1,VALUE(G309),""))))),"]",IF(M309="","",IF(J309&gt;1,(CONCATENATE(VALUE(J309),"+")),"+")))))</f>
        <v/>
      </c>
      <c r="O309" s="5" t="str">
        <f aca="false">IF(B309&gt;0,"",IF(C309=0,CONCATENATE("[",CONCATENATE("Al",IF(D309&gt;1,VALUE(D309),""),IF(E309=0,"",CONCATENATE(" O",IF(E309&gt;1,VALUE(E309),""))),IF(F309=0,"",CONCATENATE("(OH)",IF(F309&gt;1,VALUE(F309),""))),IF(G309=0,"",CONCATENATE("(OH2)",IF(G309&gt;1,VALUE(G309),"")))),"]",IF(J309&gt;1,(CONCATENATE(VALUE(J309),"+")),"+")),CONCATENATE("[",S309,IF(P309&gt;1,VALUE(P309),""),IF((D309*3)&gt;((E309*2)+F309),"+","")," ]",VALUE(4)," ",T309,IF(H309&gt;0,VALUE(H309+1),""),"-"," ")))</f>
        <v>[[Al3 O4(OH2)9]+ ]4 [Al(OH)4]- </v>
      </c>
      <c r="P309" s="5" t="n">
        <f aca="false">IF(C309&lt;1,"",(IF((3*D309)-(2*E309)-F309&gt;0, (3*D309)-(2*E309)-F309, 0)))</f>
        <v>1</v>
      </c>
      <c r="Q309" s="5" t="n">
        <f aca="false">IF(C309&lt;1,"",(27*D309)+(16*(E309+F309+G309))+(F309+(G309*2)))</f>
        <v>307</v>
      </c>
      <c r="R309" s="5" t="n">
        <f aca="false">IF(C309&lt;1,"",27+(16*(H309+(4-H309)))+(4-H309))</f>
        <v>95</v>
      </c>
      <c r="S309" s="5" t="str">
        <f aca="false">CONCATENATE("[",CONCATENATE("Al",IF(D309&gt;1,VALUE(D309),""),IF(E309=0,"",CONCATENATE(" O",IF(E309&gt;1,VALUE(E309),""))),IF(F309=0,"",CONCATENATE("(OH)",IF(F309&gt;1,VALUE(F309),""))),IF(G309=0,"",CONCATENATE("(OH2)",IF(G309&gt;1,VALUE(G309),"")))),"]")</f>
        <v>[Al3 O4(OH2)9]</v>
      </c>
      <c r="T309" s="5" t="str">
        <f aca="false">CONCATENATE("[",CONCATENATE("Al",IF(H309=0,"",CONCATENATE("O",IF(H309&gt;1,VALUE(H309),""))),CONCATENATE(IF((4-H309)&gt;0,"(OH)",""),IF((4-H309)&gt;1,VALUE(4-H309),""))),"]")</f>
        <v>[Al(OH)4]</v>
      </c>
      <c r="U309" s="5" t="str">
        <f aca="false">IF(B309&gt;0,IF(M309="","",CONCATENATE("[",IF(M309="","",CONCATENATE("Al",IF(D309&gt;1,VALUE(D309),""),IF(E309=0,"",CONCATENATE(" O",IF(E309&gt;1,VALUE(E309),""))),IF(F309=0,"",CONCATENATE("(OH)",IF(F309&gt;1,VALUE(F309),""))),IF(G309=0,"",CONCATENATE("(OH2)",IF(G309&gt;1,VALUE(G309),""))))),"]",IF(M309="","",IF(J309&gt;1,(CONCATENATE(VALUE(J309),"+")),"+")))),"")</f>
        <v/>
      </c>
    </row>
    <row r="310" s="4" customFormat="true" ht="14.05" hidden="false" customHeight="false" outlineLevel="0" collapsed="false">
      <c r="A310" s="5" t="n">
        <v>6</v>
      </c>
      <c r="B310" s="5" t="n">
        <v>0</v>
      </c>
      <c r="C310" s="5" t="n">
        <v>0</v>
      </c>
      <c r="D310" s="5" t="n">
        <v>5</v>
      </c>
      <c r="E310" s="5" t="n">
        <v>0</v>
      </c>
      <c r="F310" s="5" t="n">
        <v>14</v>
      </c>
      <c r="G310" s="5" t="n">
        <v>8</v>
      </c>
      <c r="H310" s="5" t="n">
        <v>0</v>
      </c>
      <c r="I310" s="5" t="n">
        <v>517</v>
      </c>
      <c r="J310" s="5" t="n">
        <v>1</v>
      </c>
      <c r="K310" s="6" t="n">
        <v>517</v>
      </c>
      <c r="L310" s="7" t="n">
        <v>517</v>
      </c>
      <c r="M310" s="5" t="str">
        <f aca="false">IF(K310="no cation","",IF(L310="","non-candidate",""))</f>
        <v/>
      </c>
      <c r="N310" s="5" t="str">
        <f aca="false">IF(M310="","",IF(B310&gt;0,U310,CONCATENATE("[",IF(M310="","",CONCATENATE("Al",IF(C310+(D310*(1+(C310*3)))&gt;1,VALUE(C310+(D310*(1+(C310*3)))),""),CONCATENATE(IF((E310*(1+(C310*3)))+(C310*H310)&gt;0," O",""),IF((E310*(1+(C310*3)))+(C310*H310)&gt;1,VALUE((E310*(1+(C310*3)))+(C310*H310)),"")),IF(F310=0,"",CONCATENATE("(OH)",IF((F310*(1+(C310*3)))+(C310*(4-H310))&gt;1,VALUE((F310*(1+(C310*3)))+(C310*(4-H310))),""))),IF(G310=0,"",CONCATENATE("(OH2)",IF(G310&gt;1,VALUE(G310),""))))),"]",IF(M310="","",IF(J310&gt;1,(CONCATENATE(VALUE(J310),"+")),"+")))))</f>
        <v/>
      </c>
      <c r="O310" s="5" t="str">
        <f aca="false">IF(B310&gt;0,"",IF(C310=0,CONCATENATE("[",CONCATENATE("Al",IF(D310&gt;1,VALUE(D310),""),IF(E310=0,"",CONCATENATE(" O",IF(E310&gt;1,VALUE(E310),""))),IF(F310=0,"",CONCATENATE("(OH)",IF(F310&gt;1,VALUE(F310),""))),IF(G310=0,"",CONCATENATE("(OH2)",IF(G310&gt;1,VALUE(G310),"")))),"]",IF(J310&gt;1,(CONCATENATE(VALUE(J310),"+")),"+")),CONCATENATE("[",S310,IF(P310&gt;1,VALUE(P310),""),IF((D310*3)&gt;((E310*2)+F310),"+","")," ]",VALUE(4)," ",T310,IF(H310&gt;0,VALUE(H310+1),""),"-"," ")))</f>
        <v>[Al5(OH)14(OH2)8]+</v>
      </c>
      <c r="P310" s="5" t="str">
        <f aca="false">IF(C310&lt;1,"",(IF((3*D310)-(2*E310)-F310&gt;0, (3*D310)-(2*E310)-F310, 0)))</f>
        <v/>
      </c>
      <c r="Q310" s="5" t="str">
        <f aca="false">IF(C310&lt;1,"",(27*D310)+(16*(E310+F310+G310))+(F310+(G310*2)))</f>
        <v/>
      </c>
      <c r="R310" s="5" t="str">
        <f aca="false">IF(C310&lt;1,"",27+(16*(H310+(4-H310)))+(4-H310))</f>
        <v/>
      </c>
      <c r="S310" s="5" t="str">
        <f aca="false">CONCATENATE("[",CONCATENATE("Al",IF(D310&gt;1,VALUE(D310),""),IF(E310=0,"",CONCATENATE(" O",IF(E310&gt;1,VALUE(E310),""))),IF(F310=0,"",CONCATENATE("(OH)",IF(F310&gt;1,VALUE(F310),""))),IF(G310=0,"",CONCATENATE("(OH2)",IF(G310&gt;1,VALUE(G310),"")))),"]")</f>
        <v>[Al5(OH)14(OH2)8]</v>
      </c>
      <c r="T310" s="5" t="str">
        <f aca="false">CONCATENATE("[",CONCATENATE("Al",IF(H310=0,"",CONCATENATE("O",IF(H310&gt;1,VALUE(H310),""))),CONCATENATE(IF((4-H310)&gt;0,"(OH)",""),IF((4-H310)&gt;1,VALUE(4-H310),""))),"]")</f>
        <v>[Al(OH)4]</v>
      </c>
      <c r="U310" s="5" t="str">
        <f aca="false">IF(B310&gt;0,IF(M310="","",CONCATENATE("[",IF(M310="","",CONCATENATE("Al",IF(D310&gt;1,VALUE(D310),""),IF(E310=0,"",CONCATENATE(" O",IF(E310&gt;1,VALUE(E310),""))),IF(F310=0,"",CONCATENATE("(OH)",IF(F310&gt;1,VALUE(F310),""))),IF(G310=0,"",CONCATENATE("(OH2)",IF(G310&gt;1,VALUE(G310),""))))),"]",IF(M310="","",IF(J310&gt;1,(CONCATENATE(VALUE(J310),"+")),"+")))),"")</f>
        <v/>
      </c>
    </row>
    <row r="311" s="4" customFormat="true" ht="14.05" hidden="false" customHeight="false" outlineLevel="0" collapsed="false">
      <c r="A311" s="5" t="n">
        <v>6</v>
      </c>
      <c r="B311" s="5" t="n">
        <v>0</v>
      </c>
      <c r="C311" s="5" t="n">
        <v>0</v>
      </c>
      <c r="D311" s="5" t="n">
        <v>5</v>
      </c>
      <c r="E311" s="5" t="n">
        <v>2</v>
      </c>
      <c r="F311" s="5" t="n">
        <v>10</v>
      </c>
      <c r="G311" s="5" t="n">
        <v>10</v>
      </c>
      <c r="H311" s="5" t="n">
        <v>0</v>
      </c>
      <c r="I311" s="5" t="n">
        <v>517</v>
      </c>
      <c r="J311" s="5" t="n">
        <v>1</v>
      </c>
      <c r="K311" s="6" t="n">
        <v>517</v>
      </c>
      <c r="L311" s="7" t="n">
        <v>517</v>
      </c>
      <c r="M311" s="5" t="str">
        <f aca="false">IF(K311="no cation","",IF(L311="","non-candidate",""))</f>
        <v/>
      </c>
      <c r="N311" s="5" t="str">
        <f aca="false">IF(M311="","",IF(B311&gt;0,U311,CONCATENATE("[",IF(M311="","",CONCATENATE("Al",IF(C311+(D311*(1+(C311*3)))&gt;1,VALUE(C311+(D311*(1+(C311*3)))),""),CONCATENATE(IF((E311*(1+(C311*3)))+(C311*H311)&gt;0," O",""),IF((E311*(1+(C311*3)))+(C311*H311)&gt;1,VALUE((E311*(1+(C311*3)))+(C311*H311)),"")),IF(F311=0,"",CONCATENATE("(OH)",IF((F311*(1+(C311*3)))+(C311*(4-H311))&gt;1,VALUE((F311*(1+(C311*3)))+(C311*(4-H311))),""))),IF(G311=0,"",CONCATENATE("(OH2)",IF(G311&gt;1,VALUE(G311),""))))),"]",IF(M311="","",IF(J311&gt;1,(CONCATENATE(VALUE(J311),"+")),"+")))))</f>
        <v/>
      </c>
      <c r="O311" s="5" t="str">
        <f aca="false">IF(B311&gt;0,"",IF(C311=0,CONCATENATE("[",CONCATENATE("Al",IF(D311&gt;1,VALUE(D311),""),IF(E311=0,"",CONCATENATE(" O",IF(E311&gt;1,VALUE(E311),""))),IF(F311=0,"",CONCATENATE("(OH)",IF(F311&gt;1,VALUE(F311),""))),IF(G311=0,"",CONCATENATE("(OH2)",IF(G311&gt;1,VALUE(G311),"")))),"]",IF(J311&gt;1,(CONCATENATE(VALUE(J311),"+")),"+")),CONCATENATE("[",S311,IF(P311&gt;1,VALUE(P311),""),IF((D311*3)&gt;((E311*2)+F311),"+","")," ]",VALUE(4)," ",T311,IF(H311&gt;0,VALUE(H311+1),""),"-"," ")))</f>
        <v>[Al5 O2(OH)10(OH2)10]+</v>
      </c>
      <c r="P311" s="5" t="str">
        <f aca="false">IF(C311&lt;1,"",(IF((3*D311)-(2*E311)-F311&gt;0, (3*D311)-(2*E311)-F311, 0)))</f>
        <v/>
      </c>
      <c r="Q311" s="5" t="str">
        <f aca="false">IF(C311&lt;1,"",(27*D311)+(16*(E311+F311+G311))+(F311+(G311*2)))</f>
        <v/>
      </c>
      <c r="R311" s="5" t="str">
        <f aca="false">IF(C311&lt;1,"",27+(16*(H311+(4-H311)))+(4-H311))</f>
        <v/>
      </c>
      <c r="S311" s="5" t="str">
        <f aca="false">CONCATENATE("[",CONCATENATE("Al",IF(D311&gt;1,VALUE(D311),""),IF(E311=0,"",CONCATENATE(" O",IF(E311&gt;1,VALUE(E311),""))),IF(F311=0,"",CONCATENATE("(OH)",IF(F311&gt;1,VALUE(F311),""))),IF(G311=0,"",CONCATENATE("(OH2)",IF(G311&gt;1,VALUE(G311),"")))),"]")</f>
        <v>[Al5 O2(OH)10(OH2)10]</v>
      </c>
      <c r="T311" s="5" t="str">
        <f aca="false">CONCATENATE("[",CONCATENATE("Al",IF(H311=0,"",CONCATENATE("O",IF(H311&gt;1,VALUE(H311),""))),CONCATENATE(IF((4-H311)&gt;0,"(OH)",""),IF((4-H311)&gt;1,VALUE(4-H311),""))),"]")</f>
        <v>[Al(OH)4]</v>
      </c>
      <c r="U311" s="5" t="str">
        <f aca="false">IF(B311&gt;0,IF(M311="","",CONCATENATE("[",IF(M311="","",CONCATENATE("Al",IF(D311&gt;1,VALUE(D311),""),IF(E311=0,"",CONCATENATE(" O",IF(E311&gt;1,VALUE(E311),""))),IF(F311=0,"",CONCATENATE("(OH)",IF(F311&gt;1,VALUE(F311),""))),IF(G311=0,"",CONCATENATE("(OH2)",IF(G311&gt;1,VALUE(G311),""))))),"]",IF(M311="","",IF(J311&gt;1,(CONCATENATE(VALUE(J311),"+")),"+")))),"")</f>
        <v/>
      </c>
    </row>
    <row r="312" s="4" customFormat="true" ht="14.05" hidden="false" customHeight="false" outlineLevel="0" collapsed="false">
      <c r="A312" s="5" t="n">
        <v>6</v>
      </c>
      <c r="B312" s="5" t="n">
        <v>0</v>
      </c>
      <c r="C312" s="5" t="n">
        <v>0</v>
      </c>
      <c r="D312" s="5" t="n">
        <v>5</v>
      </c>
      <c r="E312" s="5" t="n">
        <v>4</v>
      </c>
      <c r="F312" s="5" t="n">
        <v>6</v>
      </c>
      <c r="G312" s="5" t="n">
        <v>12</v>
      </c>
      <c r="H312" s="5" t="n">
        <v>0</v>
      </c>
      <c r="I312" s="5" t="n">
        <v>517</v>
      </c>
      <c r="J312" s="5" t="n">
        <v>1</v>
      </c>
      <c r="K312" s="6" t="n">
        <v>517</v>
      </c>
      <c r="L312" s="7" t="n">
        <v>517</v>
      </c>
      <c r="M312" s="5" t="str">
        <f aca="false">IF(K312="no cation","",IF(L312="","non-candidate",""))</f>
        <v/>
      </c>
      <c r="N312" s="5" t="str">
        <f aca="false">IF(M312="","",IF(B312&gt;0,U312,CONCATENATE("[",IF(M312="","",CONCATENATE("Al",IF(C312+(D312*(1+(C312*3)))&gt;1,VALUE(C312+(D312*(1+(C312*3)))),""),CONCATENATE(IF((E312*(1+(C312*3)))+(C312*H312)&gt;0," O",""),IF((E312*(1+(C312*3)))+(C312*H312)&gt;1,VALUE((E312*(1+(C312*3)))+(C312*H312)),"")),IF(F312=0,"",CONCATENATE("(OH)",IF((F312*(1+(C312*3)))+(C312*(4-H312))&gt;1,VALUE((F312*(1+(C312*3)))+(C312*(4-H312))),""))),IF(G312=0,"",CONCATENATE("(OH2)",IF(G312&gt;1,VALUE(G312),""))))),"]",IF(M312="","",IF(J312&gt;1,(CONCATENATE(VALUE(J312),"+")),"+")))))</f>
        <v/>
      </c>
      <c r="O312" s="5" t="str">
        <f aca="false">IF(B312&gt;0,"",IF(C312=0,CONCATENATE("[",CONCATENATE("Al",IF(D312&gt;1,VALUE(D312),""),IF(E312=0,"",CONCATENATE(" O",IF(E312&gt;1,VALUE(E312),""))),IF(F312=0,"",CONCATENATE("(OH)",IF(F312&gt;1,VALUE(F312),""))),IF(G312=0,"",CONCATENATE("(OH2)",IF(G312&gt;1,VALUE(G312),"")))),"]",IF(J312&gt;1,(CONCATENATE(VALUE(J312),"+")),"+")),CONCATENATE("[",S312,IF(P312&gt;1,VALUE(P312),""),IF((D312*3)&gt;((E312*2)+F312),"+","")," ]",VALUE(4)," ",T312,IF(H312&gt;0,VALUE(H312+1),""),"-"," ")))</f>
        <v>[Al5 O4(OH)6(OH2)12]+</v>
      </c>
      <c r="P312" s="5" t="str">
        <f aca="false">IF(C312&lt;1,"",(IF((3*D312)-(2*E312)-F312&gt;0, (3*D312)-(2*E312)-F312, 0)))</f>
        <v/>
      </c>
      <c r="Q312" s="5" t="str">
        <f aca="false">IF(C312&lt;1,"",(27*D312)+(16*(E312+F312+G312))+(F312+(G312*2)))</f>
        <v/>
      </c>
      <c r="R312" s="5" t="str">
        <f aca="false">IF(C312&lt;1,"",27+(16*(H312+(4-H312)))+(4-H312))</f>
        <v/>
      </c>
      <c r="S312" s="5" t="str">
        <f aca="false">CONCATENATE("[",CONCATENATE("Al",IF(D312&gt;1,VALUE(D312),""),IF(E312=0,"",CONCATENATE(" O",IF(E312&gt;1,VALUE(E312),""))),IF(F312=0,"",CONCATENATE("(OH)",IF(F312&gt;1,VALUE(F312),""))),IF(G312=0,"",CONCATENATE("(OH2)",IF(G312&gt;1,VALUE(G312),"")))),"]")</f>
        <v>[Al5 O4(OH)6(OH2)12]</v>
      </c>
      <c r="T312" s="5" t="str">
        <f aca="false">CONCATENATE("[",CONCATENATE("Al",IF(H312=0,"",CONCATENATE("O",IF(H312&gt;1,VALUE(H312),""))),CONCATENATE(IF((4-H312)&gt;0,"(OH)",""),IF((4-H312)&gt;1,VALUE(4-H312),""))),"]")</f>
        <v>[Al(OH)4]</v>
      </c>
      <c r="U312" s="5" t="str">
        <f aca="false">IF(B312&gt;0,IF(M312="","",CONCATENATE("[",IF(M312="","",CONCATENATE("Al",IF(D312&gt;1,VALUE(D312),""),IF(E312=0,"",CONCATENATE(" O",IF(E312&gt;1,VALUE(E312),""))),IF(F312=0,"",CONCATENATE("(OH)",IF(F312&gt;1,VALUE(F312),""))),IF(G312=0,"",CONCATENATE("(OH2)",IF(G312&gt;1,VALUE(G312),""))))),"]",IF(M312="","",IF(J312&gt;1,(CONCATENATE(VALUE(J312),"+")),"+")))),"")</f>
        <v/>
      </c>
    </row>
    <row r="313" s="4" customFormat="true" ht="14.05" hidden="false" customHeight="false" outlineLevel="0" collapsed="false">
      <c r="A313" s="5" t="n">
        <v>6</v>
      </c>
      <c r="B313" s="5" t="n">
        <v>0</v>
      </c>
      <c r="C313" s="5" t="n">
        <v>0</v>
      </c>
      <c r="D313" s="5" t="n">
        <v>5</v>
      </c>
      <c r="E313" s="5" t="n">
        <v>6</v>
      </c>
      <c r="F313" s="5" t="n">
        <v>2</v>
      </c>
      <c r="G313" s="5" t="n">
        <v>14</v>
      </c>
      <c r="H313" s="5" t="n">
        <v>0</v>
      </c>
      <c r="I313" s="5" t="n">
        <v>517</v>
      </c>
      <c r="J313" s="5" t="n">
        <v>1</v>
      </c>
      <c r="K313" s="6" t="n">
        <v>517</v>
      </c>
      <c r="L313" s="7" t="n">
        <v>517</v>
      </c>
      <c r="M313" s="5" t="str">
        <f aca="false">IF(K313="no cation","",IF(L313="","non-candidate",""))</f>
        <v/>
      </c>
      <c r="N313" s="5" t="str">
        <f aca="false">IF(M313="","",IF(B313&gt;0,U313,CONCATENATE("[",IF(M313="","",CONCATENATE("Al",IF(C313+(D313*(1+(C313*3)))&gt;1,VALUE(C313+(D313*(1+(C313*3)))),""),CONCATENATE(IF((E313*(1+(C313*3)))+(C313*H313)&gt;0," O",""),IF((E313*(1+(C313*3)))+(C313*H313)&gt;1,VALUE((E313*(1+(C313*3)))+(C313*H313)),"")),IF(F313=0,"",CONCATENATE("(OH)",IF((F313*(1+(C313*3)))+(C313*(4-H313))&gt;1,VALUE((F313*(1+(C313*3)))+(C313*(4-H313))),""))),IF(G313=0,"",CONCATENATE("(OH2)",IF(G313&gt;1,VALUE(G313),""))))),"]",IF(M313="","",IF(J313&gt;1,(CONCATENATE(VALUE(J313),"+")),"+")))))</f>
        <v/>
      </c>
      <c r="O313" s="5" t="str">
        <f aca="false">IF(B313&gt;0,"",IF(C313=0,CONCATENATE("[",CONCATENATE("Al",IF(D313&gt;1,VALUE(D313),""),IF(E313=0,"",CONCATENATE(" O",IF(E313&gt;1,VALUE(E313),""))),IF(F313=0,"",CONCATENATE("(OH)",IF(F313&gt;1,VALUE(F313),""))),IF(G313=0,"",CONCATENATE("(OH2)",IF(G313&gt;1,VALUE(G313),"")))),"]",IF(J313&gt;1,(CONCATENATE(VALUE(J313),"+")),"+")),CONCATENATE("[",S313,IF(P313&gt;1,VALUE(P313),""),IF((D313*3)&gt;((E313*2)+F313),"+","")," ]",VALUE(4)," ",T313,IF(H313&gt;0,VALUE(H313+1),""),"-"," ")))</f>
        <v>[Al5 O6(OH)2(OH2)14]+</v>
      </c>
      <c r="P313" s="5" t="str">
        <f aca="false">IF(C313&lt;1,"",(IF((3*D313)-(2*E313)-F313&gt;0, (3*D313)-(2*E313)-F313, 0)))</f>
        <v/>
      </c>
      <c r="Q313" s="5" t="str">
        <f aca="false">IF(C313&lt;1,"",(27*D313)+(16*(E313+F313+G313))+(F313+(G313*2)))</f>
        <v/>
      </c>
      <c r="R313" s="5" t="str">
        <f aca="false">IF(C313&lt;1,"",27+(16*(H313+(4-H313)))+(4-H313))</f>
        <v/>
      </c>
      <c r="S313" s="5" t="str">
        <f aca="false">CONCATENATE("[",CONCATENATE("Al",IF(D313&gt;1,VALUE(D313),""),IF(E313=0,"",CONCATENATE(" O",IF(E313&gt;1,VALUE(E313),""))),IF(F313=0,"",CONCATENATE("(OH)",IF(F313&gt;1,VALUE(F313),""))),IF(G313=0,"",CONCATENATE("(OH2)",IF(G313&gt;1,VALUE(G313),"")))),"]")</f>
        <v>[Al5 O6(OH)2(OH2)14]</v>
      </c>
      <c r="T313" s="5" t="str">
        <f aca="false">CONCATENATE("[",CONCATENATE("Al",IF(H313=0,"",CONCATENATE("O",IF(H313&gt;1,VALUE(H313),""))),CONCATENATE(IF((4-H313)&gt;0,"(OH)",""),IF((4-H313)&gt;1,VALUE(4-H313),""))),"]")</f>
        <v>[Al(OH)4]</v>
      </c>
      <c r="U313" s="5" t="str">
        <f aca="false">IF(B313&gt;0,IF(M313="","",CONCATENATE("[",IF(M313="","",CONCATENATE("Al",IF(D313&gt;1,VALUE(D313),""),IF(E313=0,"",CONCATENATE(" O",IF(E313&gt;1,VALUE(E313),""))),IF(F313=0,"",CONCATENATE("(OH)",IF(F313&gt;1,VALUE(F313),""))),IF(G313=0,"",CONCATENATE("(OH2)",IF(G313&gt;1,VALUE(G313),""))))),"]",IF(M313="","",IF(J313&gt;1,(CONCATENATE(VALUE(J313),"+")),"+")))),"")</f>
        <v/>
      </c>
    </row>
    <row r="314" s="4" customFormat="true" ht="14.05" hidden="false" customHeight="false" outlineLevel="0" collapsed="false">
      <c r="A314" s="5" t="n">
        <v>6</v>
      </c>
      <c r="B314" s="5" t="n">
        <v>0</v>
      </c>
      <c r="C314" s="5" t="n">
        <v>0</v>
      </c>
      <c r="D314" s="5" t="n">
        <v>6</v>
      </c>
      <c r="E314" s="5" t="n">
        <v>0</v>
      </c>
      <c r="F314" s="5" t="n">
        <v>17</v>
      </c>
      <c r="G314" s="5" t="n">
        <v>9</v>
      </c>
      <c r="H314" s="5" t="n">
        <v>0</v>
      </c>
      <c r="I314" s="5" t="n">
        <v>613</v>
      </c>
      <c r="J314" s="5" t="n">
        <v>1</v>
      </c>
      <c r="K314" s="6" t="n">
        <v>613</v>
      </c>
      <c r="L314" s="7" t="n">
        <v>613</v>
      </c>
      <c r="M314" s="5" t="str">
        <f aca="false">IF(K314="no cation","",IF(L314="","non-candidate",""))</f>
        <v/>
      </c>
      <c r="N314" s="5" t="str">
        <f aca="false">IF(M314="","",IF(B314&gt;0,U314,CONCATENATE("[",IF(M314="","",CONCATENATE("Al",IF(C314+(D314*(1+(C314*3)))&gt;1,VALUE(C314+(D314*(1+(C314*3)))),""),CONCATENATE(IF((E314*(1+(C314*3)))+(C314*H314)&gt;0," O",""),IF((E314*(1+(C314*3)))+(C314*H314)&gt;1,VALUE((E314*(1+(C314*3)))+(C314*H314)),"")),IF(F314=0,"",CONCATENATE("(OH)",IF((F314*(1+(C314*3)))+(C314*(4-H314))&gt;1,VALUE((F314*(1+(C314*3)))+(C314*(4-H314))),""))),IF(G314=0,"",CONCATENATE("(OH2)",IF(G314&gt;1,VALUE(G314),""))))),"]",IF(M314="","",IF(J314&gt;1,(CONCATENATE(VALUE(J314),"+")),"+")))))</f>
        <v/>
      </c>
      <c r="O314" s="5" t="str">
        <f aca="false">IF(B314&gt;0,"",IF(C314=0,CONCATENATE("[",CONCATENATE("Al",IF(D314&gt;1,VALUE(D314),""),IF(E314=0,"",CONCATENATE(" O",IF(E314&gt;1,VALUE(E314),""))),IF(F314=0,"",CONCATENATE("(OH)",IF(F314&gt;1,VALUE(F314),""))),IF(G314=0,"",CONCATENATE("(OH2)",IF(G314&gt;1,VALUE(G314),"")))),"]",IF(J314&gt;1,(CONCATENATE(VALUE(J314),"+")),"+")),CONCATENATE("[",S314,IF(P314&gt;1,VALUE(P314),""),IF((D314*3)&gt;((E314*2)+F314),"+","")," ]",VALUE(4)," ",T314,IF(H314&gt;0,VALUE(H314+1),""),"-"," ")))</f>
        <v>[Al6(OH)17(OH2)9]+</v>
      </c>
      <c r="P314" s="5" t="str">
        <f aca="false">IF(C314&lt;1,"",(IF((3*D314)-(2*E314)-F314&gt;0, (3*D314)-(2*E314)-F314, 0)))</f>
        <v/>
      </c>
      <c r="Q314" s="5" t="str">
        <f aca="false">IF(C314&lt;1,"",(27*D314)+(16*(E314+F314+G314))+(F314+(G314*2)))</f>
        <v/>
      </c>
      <c r="R314" s="5" t="str">
        <f aca="false">IF(C314&lt;1,"",27+(16*(H314+(4-H314)))+(4-H314))</f>
        <v/>
      </c>
      <c r="S314" s="5" t="str">
        <f aca="false">CONCATENATE("[",CONCATENATE("Al",IF(D314&gt;1,VALUE(D314),""),IF(E314=0,"",CONCATENATE(" O",IF(E314&gt;1,VALUE(E314),""))),IF(F314=0,"",CONCATENATE("(OH)",IF(F314&gt;1,VALUE(F314),""))),IF(G314=0,"",CONCATENATE("(OH2)",IF(G314&gt;1,VALUE(G314),"")))),"]")</f>
        <v>[Al6(OH)17(OH2)9]</v>
      </c>
      <c r="T314" s="5" t="str">
        <f aca="false">CONCATENATE("[",CONCATENATE("Al",IF(H314=0,"",CONCATENATE("O",IF(H314&gt;1,VALUE(H314),""))),CONCATENATE(IF((4-H314)&gt;0,"(OH)",""),IF((4-H314)&gt;1,VALUE(4-H314),""))),"]")</f>
        <v>[Al(OH)4]</v>
      </c>
      <c r="U314" s="5" t="str">
        <f aca="false">IF(B314&gt;0,IF(M314="","",CONCATENATE("[",IF(M314="","",CONCATENATE("Al",IF(D314&gt;1,VALUE(D314),""),IF(E314=0,"",CONCATENATE(" O",IF(E314&gt;1,VALUE(E314),""))),IF(F314=0,"",CONCATENATE("(OH)",IF(F314&gt;1,VALUE(F314),""))),IF(G314=0,"",CONCATENATE("(OH2)",IF(G314&gt;1,VALUE(G314),""))))),"]",IF(M314="","",IF(J314&gt;1,(CONCATENATE(VALUE(J314),"+")),"+")))),"")</f>
        <v/>
      </c>
    </row>
    <row r="315" s="4" customFormat="true" ht="14.05" hidden="false" customHeight="false" outlineLevel="0" collapsed="false">
      <c r="A315" s="5" t="n">
        <v>6</v>
      </c>
      <c r="B315" s="5" t="n">
        <v>0</v>
      </c>
      <c r="C315" s="5" t="n">
        <v>0</v>
      </c>
      <c r="D315" s="5" t="n">
        <v>6</v>
      </c>
      <c r="E315" s="5" t="n">
        <v>2</v>
      </c>
      <c r="F315" s="5" t="n">
        <v>13</v>
      </c>
      <c r="G315" s="5" t="n">
        <v>11</v>
      </c>
      <c r="H315" s="5" t="n">
        <v>0</v>
      </c>
      <c r="I315" s="5" t="n">
        <v>613</v>
      </c>
      <c r="J315" s="5" t="n">
        <v>1</v>
      </c>
      <c r="K315" s="6" t="n">
        <v>613</v>
      </c>
      <c r="L315" s="7" t="n">
        <v>613</v>
      </c>
      <c r="M315" s="5" t="str">
        <f aca="false">IF(K315="no cation","",IF(L315="","non-candidate",""))</f>
        <v/>
      </c>
      <c r="N315" s="5" t="str">
        <f aca="false">IF(M315="","",IF(B315&gt;0,U315,CONCATENATE("[",IF(M315="","",CONCATENATE("Al",IF(C315+(D315*(1+(C315*3)))&gt;1,VALUE(C315+(D315*(1+(C315*3)))),""),CONCATENATE(IF((E315*(1+(C315*3)))+(C315*H315)&gt;0," O",""),IF((E315*(1+(C315*3)))+(C315*H315)&gt;1,VALUE((E315*(1+(C315*3)))+(C315*H315)),"")),IF(F315=0,"",CONCATENATE("(OH)",IF((F315*(1+(C315*3)))+(C315*(4-H315))&gt;1,VALUE((F315*(1+(C315*3)))+(C315*(4-H315))),""))),IF(G315=0,"",CONCATENATE("(OH2)",IF(G315&gt;1,VALUE(G315),""))))),"]",IF(M315="","",IF(J315&gt;1,(CONCATENATE(VALUE(J315),"+")),"+")))))</f>
        <v/>
      </c>
      <c r="O315" s="5" t="str">
        <f aca="false">IF(B315&gt;0,"",IF(C315=0,CONCATENATE("[",CONCATENATE("Al",IF(D315&gt;1,VALUE(D315),""),IF(E315=0,"",CONCATENATE(" O",IF(E315&gt;1,VALUE(E315),""))),IF(F315=0,"",CONCATENATE("(OH)",IF(F315&gt;1,VALUE(F315),""))),IF(G315=0,"",CONCATENATE("(OH2)",IF(G315&gt;1,VALUE(G315),"")))),"]",IF(J315&gt;1,(CONCATENATE(VALUE(J315),"+")),"+")),CONCATENATE("[",S315,IF(P315&gt;1,VALUE(P315),""),IF((D315*3)&gt;((E315*2)+F315),"+","")," ]",VALUE(4)," ",T315,IF(H315&gt;0,VALUE(H315+1),""),"-"," ")))</f>
        <v>[Al6 O2(OH)13(OH2)11]+</v>
      </c>
      <c r="P315" s="5" t="str">
        <f aca="false">IF(C315&lt;1,"",(IF((3*D315)-(2*E315)-F315&gt;0, (3*D315)-(2*E315)-F315, 0)))</f>
        <v/>
      </c>
      <c r="Q315" s="5" t="str">
        <f aca="false">IF(C315&lt;1,"",(27*D315)+(16*(E315+F315+G315))+(F315+(G315*2)))</f>
        <v/>
      </c>
      <c r="R315" s="5" t="str">
        <f aca="false">IF(C315&lt;1,"",27+(16*(H315+(4-H315)))+(4-H315))</f>
        <v/>
      </c>
      <c r="S315" s="5" t="str">
        <f aca="false">CONCATENATE("[",CONCATENATE("Al",IF(D315&gt;1,VALUE(D315),""),IF(E315=0,"",CONCATENATE(" O",IF(E315&gt;1,VALUE(E315),""))),IF(F315=0,"",CONCATENATE("(OH)",IF(F315&gt;1,VALUE(F315),""))),IF(G315=0,"",CONCATENATE("(OH2)",IF(G315&gt;1,VALUE(G315),"")))),"]")</f>
        <v>[Al6 O2(OH)13(OH2)11]</v>
      </c>
      <c r="T315" s="5" t="str">
        <f aca="false">CONCATENATE("[",CONCATENATE("Al",IF(H315=0,"",CONCATENATE("O",IF(H315&gt;1,VALUE(H315),""))),CONCATENATE(IF((4-H315)&gt;0,"(OH)",""),IF((4-H315)&gt;1,VALUE(4-H315),""))),"]")</f>
        <v>[Al(OH)4]</v>
      </c>
      <c r="U315" s="5" t="str">
        <f aca="false">IF(B315&gt;0,IF(M315="","",CONCATENATE("[",IF(M315="","",CONCATENATE("Al",IF(D315&gt;1,VALUE(D315),""),IF(E315=0,"",CONCATENATE(" O",IF(E315&gt;1,VALUE(E315),""))),IF(F315=0,"",CONCATENATE("(OH)",IF(F315&gt;1,VALUE(F315),""))),IF(G315=0,"",CONCATENATE("(OH2)",IF(G315&gt;1,VALUE(G315),""))))),"]",IF(M315="","",IF(J315&gt;1,(CONCATENATE(VALUE(J315),"+")),"+")))),"")</f>
        <v/>
      </c>
    </row>
    <row r="316" s="4" customFormat="true" ht="14.05" hidden="false" customHeight="false" outlineLevel="0" collapsed="false">
      <c r="A316" s="5" t="n">
        <v>6</v>
      </c>
      <c r="B316" s="5" t="n">
        <v>0</v>
      </c>
      <c r="C316" s="5" t="n">
        <v>0</v>
      </c>
      <c r="D316" s="5" t="n">
        <v>6</v>
      </c>
      <c r="E316" s="5" t="n">
        <v>4</v>
      </c>
      <c r="F316" s="5" t="n">
        <v>9</v>
      </c>
      <c r="G316" s="5" t="n">
        <v>13</v>
      </c>
      <c r="H316" s="5" t="n">
        <v>0</v>
      </c>
      <c r="I316" s="5" t="n">
        <v>613</v>
      </c>
      <c r="J316" s="5" t="n">
        <v>1</v>
      </c>
      <c r="K316" s="6" t="n">
        <v>613</v>
      </c>
      <c r="L316" s="7" t="n">
        <v>613</v>
      </c>
      <c r="M316" s="5" t="str">
        <f aca="false">IF(K316="no cation","",IF(L316="","non-candidate",""))</f>
        <v/>
      </c>
      <c r="N316" s="5" t="str">
        <f aca="false">IF(M316="","",IF(B316&gt;0,U316,CONCATENATE("[",IF(M316="","",CONCATENATE("Al",IF(C316+(D316*(1+(C316*3)))&gt;1,VALUE(C316+(D316*(1+(C316*3)))),""),CONCATENATE(IF((E316*(1+(C316*3)))+(C316*H316)&gt;0," O",""),IF((E316*(1+(C316*3)))+(C316*H316)&gt;1,VALUE((E316*(1+(C316*3)))+(C316*H316)),"")),IF(F316=0,"",CONCATENATE("(OH)",IF((F316*(1+(C316*3)))+(C316*(4-H316))&gt;1,VALUE((F316*(1+(C316*3)))+(C316*(4-H316))),""))),IF(G316=0,"",CONCATENATE("(OH2)",IF(G316&gt;1,VALUE(G316),""))))),"]",IF(M316="","",IF(J316&gt;1,(CONCATENATE(VALUE(J316),"+")),"+")))))</f>
        <v/>
      </c>
      <c r="O316" s="5" t="str">
        <f aca="false">IF(B316&gt;0,"",IF(C316=0,CONCATENATE("[",CONCATENATE("Al",IF(D316&gt;1,VALUE(D316),""),IF(E316=0,"",CONCATENATE(" O",IF(E316&gt;1,VALUE(E316),""))),IF(F316=0,"",CONCATENATE("(OH)",IF(F316&gt;1,VALUE(F316),""))),IF(G316=0,"",CONCATENATE("(OH2)",IF(G316&gt;1,VALUE(G316),"")))),"]",IF(J316&gt;1,(CONCATENATE(VALUE(J316),"+")),"+")),CONCATENATE("[",S316,IF(P316&gt;1,VALUE(P316),""),IF((D316*3)&gt;((E316*2)+F316),"+","")," ]",VALUE(4)," ",T316,IF(H316&gt;0,VALUE(H316+1),""),"-"," ")))</f>
        <v>[Al6 O4(OH)9(OH2)13]+</v>
      </c>
      <c r="P316" s="5" t="str">
        <f aca="false">IF(C316&lt;1,"",(IF((3*D316)-(2*E316)-F316&gt;0, (3*D316)-(2*E316)-F316, 0)))</f>
        <v/>
      </c>
      <c r="Q316" s="5" t="str">
        <f aca="false">IF(C316&lt;1,"",(27*D316)+(16*(E316+F316+G316))+(F316+(G316*2)))</f>
        <v/>
      </c>
      <c r="R316" s="5" t="str">
        <f aca="false">IF(C316&lt;1,"",27+(16*(H316+(4-H316)))+(4-H316))</f>
        <v/>
      </c>
      <c r="S316" s="5" t="str">
        <f aca="false">CONCATENATE("[",CONCATENATE("Al",IF(D316&gt;1,VALUE(D316),""),IF(E316=0,"",CONCATENATE(" O",IF(E316&gt;1,VALUE(E316),""))),IF(F316=0,"",CONCATENATE("(OH)",IF(F316&gt;1,VALUE(F316),""))),IF(G316=0,"",CONCATENATE("(OH2)",IF(G316&gt;1,VALUE(G316),"")))),"]")</f>
        <v>[Al6 O4(OH)9(OH2)13]</v>
      </c>
      <c r="T316" s="5" t="str">
        <f aca="false">CONCATENATE("[",CONCATENATE("Al",IF(H316=0,"",CONCATENATE("O",IF(H316&gt;1,VALUE(H316),""))),CONCATENATE(IF((4-H316)&gt;0,"(OH)",""),IF((4-H316)&gt;1,VALUE(4-H316),""))),"]")</f>
        <v>[Al(OH)4]</v>
      </c>
      <c r="U316" s="5" t="str">
        <f aca="false">IF(B316&gt;0,IF(M316="","",CONCATENATE("[",IF(M316="","",CONCATENATE("Al",IF(D316&gt;1,VALUE(D316),""),IF(E316=0,"",CONCATENATE(" O",IF(E316&gt;1,VALUE(E316),""))),IF(F316=0,"",CONCATENATE("(OH)",IF(F316&gt;1,VALUE(F316),""))),IF(G316=0,"",CONCATENATE("(OH2)",IF(G316&gt;1,VALUE(G316),""))))),"]",IF(M316="","",IF(J316&gt;1,(CONCATENATE(VALUE(J316),"+")),"+")))),"")</f>
        <v/>
      </c>
    </row>
    <row r="317" s="4" customFormat="true" ht="14.05" hidden="false" customHeight="false" outlineLevel="0" collapsed="false">
      <c r="A317" s="5" t="n">
        <v>6</v>
      </c>
      <c r="B317" s="5" t="n">
        <v>0</v>
      </c>
      <c r="C317" s="5" t="n">
        <v>0</v>
      </c>
      <c r="D317" s="5" t="n">
        <v>6</v>
      </c>
      <c r="E317" s="5" t="n">
        <v>6</v>
      </c>
      <c r="F317" s="5" t="n">
        <v>5</v>
      </c>
      <c r="G317" s="5" t="n">
        <v>15</v>
      </c>
      <c r="H317" s="5" t="n">
        <v>0</v>
      </c>
      <c r="I317" s="5" t="n">
        <v>613</v>
      </c>
      <c r="J317" s="5" t="n">
        <v>1</v>
      </c>
      <c r="K317" s="6" t="n">
        <v>613</v>
      </c>
      <c r="L317" s="7" t="n">
        <v>613</v>
      </c>
      <c r="M317" s="5" t="str">
        <f aca="false">IF(K317="no cation","",IF(L317="","non-candidate",""))</f>
        <v/>
      </c>
      <c r="N317" s="5" t="str">
        <f aca="false">IF(M317="","",IF(B317&gt;0,U317,CONCATENATE("[",IF(M317="","",CONCATENATE("Al",IF(C317+(D317*(1+(C317*3)))&gt;1,VALUE(C317+(D317*(1+(C317*3)))),""),CONCATENATE(IF((E317*(1+(C317*3)))+(C317*H317)&gt;0," O",""),IF((E317*(1+(C317*3)))+(C317*H317)&gt;1,VALUE((E317*(1+(C317*3)))+(C317*H317)),"")),IF(F317=0,"",CONCATENATE("(OH)",IF((F317*(1+(C317*3)))+(C317*(4-H317))&gt;1,VALUE((F317*(1+(C317*3)))+(C317*(4-H317))),""))),IF(G317=0,"",CONCATENATE("(OH2)",IF(G317&gt;1,VALUE(G317),""))))),"]",IF(M317="","",IF(J317&gt;1,(CONCATENATE(VALUE(J317),"+")),"+")))))</f>
        <v/>
      </c>
      <c r="O317" s="5" t="str">
        <f aca="false">IF(B317&gt;0,"",IF(C317=0,CONCATENATE("[",CONCATENATE("Al",IF(D317&gt;1,VALUE(D317),""),IF(E317=0,"",CONCATENATE(" O",IF(E317&gt;1,VALUE(E317),""))),IF(F317=0,"",CONCATENATE("(OH)",IF(F317&gt;1,VALUE(F317),""))),IF(G317=0,"",CONCATENATE("(OH2)",IF(G317&gt;1,VALUE(G317),"")))),"]",IF(J317&gt;1,(CONCATENATE(VALUE(J317),"+")),"+")),CONCATENATE("[",S317,IF(P317&gt;1,VALUE(P317),""),IF((D317*3)&gt;((E317*2)+F317),"+","")," ]",VALUE(4)," ",T317,IF(H317&gt;0,VALUE(H317+1),""),"-"," ")))</f>
        <v>[Al6 O6(OH)5(OH2)15]+</v>
      </c>
      <c r="P317" s="5" t="str">
        <f aca="false">IF(C317&lt;1,"",(IF((3*D317)-(2*E317)-F317&gt;0, (3*D317)-(2*E317)-F317, 0)))</f>
        <v/>
      </c>
      <c r="Q317" s="5" t="str">
        <f aca="false">IF(C317&lt;1,"",(27*D317)+(16*(E317+F317+G317))+(F317+(G317*2)))</f>
        <v/>
      </c>
      <c r="R317" s="5" t="str">
        <f aca="false">IF(C317&lt;1,"",27+(16*(H317+(4-H317)))+(4-H317))</f>
        <v/>
      </c>
      <c r="S317" s="5" t="str">
        <f aca="false">CONCATENATE("[",CONCATENATE("Al",IF(D317&gt;1,VALUE(D317),""),IF(E317=0,"",CONCATENATE(" O",IF(E317&gt;1,VALUE(E317),""))),IF(F317=0,"",CONCATENATE("(OH)",IF(F317&gt;1,VALUE(F317),""))),IF(G317=0,"",CONCATENATE("(OH2)",IF(G317&gt;1,VALUE(G317),"")))),"]")</f>
        <v>[Al6 O6(OH)5(OH2)15]</v>
      </c>
      <c r="T317" s="5" t="str">
        <f aca="false">CONCATENATE("[",CONCATENATE("Al",IF(H317=0,"",CONCATENATE("O",IF(H317&gt;1,VALUE(H317),""))),CONCATENATE(IF((4-H317)&gt;0,"(OH)",""),IF((4-H317)&gt;1,VALUE(4-H317),""))),"]")</f>
        <v>[Al(OH)4]</v>
      </c>
      <c r="U317" s="5" t="str">
        <f aca="false">IF(B317&gt;0,IF(M317="","",CONCATENATE("[",IF(M317="","",CONCATENATE("Al",IF(D317&gt;1,VALUE(D317),""),IF(E317=0,"",CONCATENATE(" O",IF(E317&gt;1,VALUE(E317),""))),IF(F317=0,"",CONCATENATE("(OH)",IF(F317&gt;1,VALUE(F317),""))),IF(G317=0,"",CONCATENATE("(OH2)",IF(G317&gt;1,VALUE(G317),""))))),"]",IF(M317="","",IF(J317&gt;1,(CONCATENATE(VALUE(J317),"+")),"+")))),"")</f>
        <v/>
      </c>
    </row>
    <row r="318" s="4" customFormat="true" ht="14.05" hidden="false" customHeight="false" outlineLevel="0" collapsed="false">
      <c r="A318" s="5" t="n">
        <v>6</v>
      </c>
      <c r="B318" s="5" t="n">
        <v>0</v>
      </c>
      <c r="C318" s="5" t="n">
        <v>0</v>
      </c>
      <c r="D318" s="5" t="n">
        <v>6</v>
      </c>
      <c r="E318" s="5" t="n">
        <v>8</v>
      </c>
      <c r="F318" s="5" t="n">
        <v>1</v>
      </c>
      <c r="G318" s="5" t="n">
        <v>17</v>
      </c>
      <c r="H318" s="5" t="n">
        <v>0</v>
      </c>
      <c r="I318" s="5" t="n">
        <v>613</v>
      </c>
      <c r="J318" s="5" t="n">
        <v>1</v>
      </c>
      <c r="K318" s="6" t="n">
        <v>613</v>
      </c>
      <c r="L318" s="7" t="n">
        <v>613</v>
      </c>
      <c r="M318" s="5" t="str">
        <f aca="false">IF(K318="no cation","",IF(L318="","non-candidate",""))</f>
        <v/>
      </c>
      <c r="N318" s="5" t="str">
        <f aca="false">IF(M318="","",IF(B318&gt;0,U318,CONCATENATE("[",IF(M318="","",CONCATENATE("Al",IF(C318+(D318*(1+(C318*3)))&gt;1,VALUE(C318+(D318*(1+(C318*3)))),""),CONCATENATE(IF((E318*(1+(C318*3)))+(C318*H318)&gt;0," O",""),IF((E318*(1+(C318*3)))+(C318*H318)&gt;1,VALUE((E318*(1+(C318*3)))+(C318*H318)),"")),IF(F318=0,"",CONCATENATE("(OH)",IF((F318*(1+(C318*3)))+(C318*(4-H318))&gt;1,VALUE((F318*(1+(C318*3)))+(C318*(4-H318))),""))),IF(G318=0,"",CONCATENATE("(OH2)",IF(G318&gt;1,VALUE(G318),""))))),"]",IF(M318="","",IF(J318&gt;1,(CONCATENATE(VALUE(J318),"+")),"+")))))</f>
        <v/>
      </c>
      <c r="O318" s="5" t="str">
        <f aca="false">IF(B318&gt;0,"",IF(C318=0,CONCATENATE("[",CONCATENATE("Al",IF(D318&gt;1,VALUE(D318),""),IF(E318=0,"",CONCATENATE(" O",IF(E318&gt;1,VALUE(E318),""))),IF(F318=0,"",CONCATENATE("(OH)",IF(F318&gt;1,VALUE(F318),""))),IF(G318=0,"",CONCATENATE("(OH2)",IF(G318&gt;1,VALUE(G318),"")))),"]",IF(J318&gt;1,(CONCATENATE(VALUE(J318),"+")),"+")),CONCATENATE("[",S318,IF(P318&gt;1,VALUE(P318),""),IF((D318*3)&gt;((E318*2)+F318),"+","")," ]",VALUE(4)," ",T318,IF(H318&gt;0,VALUE(H318+1),""),"-"," ")))</f>
        <v>[Al6 O8(OH)(OH2)17]+</v>
      </c>
      <c r="P318" s="5" t="str">
        <f aca="false">IF(C318&lt;1,"",(IF((3*D318)-(2*E318)-F318&gt;0, (3*D318)-(2*E318)-F318, 0)))</f>
        <v/>
      </c>
      <c r="Q318" s="5" t="str">
        <f aca="false">IF(C318&lt;1,"",(27*D318)+(16*(E318+F318+G318))+(F318+(G318*2)))</f>
        <v/>
      </c>
      <c r="R318" s="5" t="str">
        <f aca="false">IF(C318&lt;1,"",27+(16*(H318+(4-H318)))+(4-H318))</f>
        <v/>
      </c>
      <c r="S318" s="5" t="str">
        <f aca="false">CONCATENATE("[",CONCATENATE("Al",IF(D318&gt;1,VALUE(D318),""),IF(E318=0,"",CONCATENATE(" O",IF(E318&gt;1,VALUE(E318),""))),IF(F318=0,"",CONCATENATE("(OH)",IF(F318&gt;1,VALUE(F318),""))),IF(G318=0,"",CONCATENATE("(OH2)",IF(G318&gt;1,VALUE(G318),"")))),"]")</f>
        <v>[Al6 O8(OH)(OH2)17]</v>
      </c>
      <c r="T318" s="5" t="str">
        <f aca="false">CONCATENATE("[",CONCATENATE("Al",IF(H318=0,"",CONCATENATE("O",IF(H318&gt;1,VALUE(H318),""))),CONCATENATE(IF((4-H318)&gt;0,"(OH)",""),IF((4-H318)&gt;1,VALUE(4-H318),""))),"]")</f>
        <v>[Al(OH)4]</v>
      </c>
      <c r="U318" s="5" t="str">
        <f aca="false">IF(B318&gt;0,IF(M318="","",CONCATENATE("[",IF(M318="","",CONCATENATE("Al",IF(D318&gt;1,VALUE(D318),""),IF(E318=0,"",CONCATENATE(" O",IF(E318&gt;1,VALUE(E318),""))),IF(F318=0,"",CONCATENATE("(OH)",IF(F318&gt;1,VALUE(F318),""))),IF(G318=0,"",CONCATENATE("(OH2)",IF(G318&gt;1,VALUE(G318),""))))),"]",IF(M318="","",IF(J318&gt;1,(CONCATENATE(VALUE(J318),"+")),"+")))),"")</f>
        <v/>
      </c>
    </row>
    <row r="319" s="4" customFormat="true" ht="14.05" hidden="false" customHeight="false" outlineLevel="0" collapsed="false">
      <c r="A319" s="5" t="n">
        <v>6</v>
      </c>
      <c r="B319" s="5" t="n">
        <v>0</v>
      </c>
      <c r="C319" s="5" t="n">
        <v>1</v>
      </c>
      <c r="D319" s="5" t="n">
        <v>3</v>
      </c>
      <c r="E319" s="5" t="n">
        <v>0</v>
      </c>
      <c r="F319" s="5" t="n">
        <v>8</v>
      </c>
      <c r="G319" s="5" t="n">
        <v>5</v>
      </c>
      <c r="H319" s="5" t="n">
        <v>4</v>
      </c>
      <c r="I319" s="5" t="n">
        <v>1319</v>
      </c>
      <c r="J319" s="5"/>
      <c r="K319" s="6" t="s">
        <v>27</v>
      </c>
      <c r="L319" s="7"/>
      <c r="M319" s="5" t="str">
        <f aca="false">IF(K319="no cation","",IF(L319="","non-candidate",""))</f>
        <v/>
      </c>
      <c r="N319" s="5" t="str">
        <f aca="false">IF(M319="","",IF(B319&gt;0,U319,CONCATENATE("[",IF(M319="","",CONCATENATE("Al",IF(C319+(D319*(1+(C319*3)))&gt;1,VALUE(C319+(D319*(1+(C319*3)))),""),CONCATENATE(IF((E319*(1+(C319*3)))+(C319*H319)&gt;0," O",""),IF((E319*(1+(C319*3)))+(C319*H319)&gt;1,VALUE((E319*(1+(C319*3)))+(C319*H319)),"")),IF(F319=0,"",CONCATENATE("(OH)",IF((F319*(1+(C319*3)))+(C319*(4-H319))&gt;1,VALUE((F319*(1+(C319*3)))+(C319*(4-H319))),""))),IF(G319=0,"",CONCATENATE("(OH2)",IF(G319&gt;1,VALUE(G319),""))))),"]",IF(M319="","",IF(J319&gt;1,(CONCATENATE(VALUE(J319),"+")),"+")))))</f>
        <v/>
      </c>
      <c r="O319" s="5" t="str">
        <f aca="false">IF(B319&gt;0,"",IF(C319=0,CONCATENATE("[",CONCATENATE("Al",IF(D319&gt;1,VALUE(D319),""),IF(E319=0,"",CONCATENATE(" O",IF(E319&gt;1,VALUE(E319),""))),IF(F319=0,"",CONCATENATE("(OH)",IF(F319&gt;1,VALUE(F319),""))),IF(G319=0,"",CONCATENATE("(OH2)",IF(G319&gt;1,VALUE(G319),"")))),"]",IF(J319&gt;1,(CONCATENATE(VALUE(J319),"+")),"+")),CONCATENATE("[",S319,IF(P319&gt;1,VALUE(P319),""),IF((D319*3)&gt;((E319*2)+F319),"+","")," ]",VALUE(4)," ",T319,IF(H319&gt;0,VALUE(H319+1),""),"-"," ")))</f>
        <v>[[Al3(OH)8(OH2)5]+ ]4 [AlO4]5- </v>
      </c>
      <c r="P319" s="5" t="n">
        <f aca="false">IF(C319&lt;1,"",(IF((3*D319)-(2*E319)-F319&gt;0, (3*D319)-(2*E319)-F319, 0)))</f>
        <v>1</v>
      </c>
      <c r="Q319" s="5" t="n">
        <f aca="false">IF(C319&lt;1,"",(27*D319)+(16*(E319+F319+G319))+(F319+(G319*2)))</f>
        <v>307</v>
      </c>
      <c r="R319" s="5" t="n">
        <f aca="false">IF(C319&lt;1,"",27+(16*(H319+(4-H319)))+(4-H319))</f>
        <v>91</v>
      </c>
      <c r="S319" s="5" t="str">
        <f aca="false">CONCATENATE("[",CONCATENATE("Al",IF(D319&gt;1,VALUE(D319),""),IF(E319=0,"",CONCATENATE(" O",IF(E319&gt;1,VALUE(E319),""))),IF(F319=0,"",CONCATENATE("(OH)",IF(F319&gt;1,VALUE(F319),""))),IF(G319=0,"",CONCATENATE("(OH2)",IF(G319&gt;1,VALUE(G319),"")))),"]")</f>
        <v>[Al3(OH)8(OH2)5]</v>
      </c>
      <c r="T319" s="5" t="str">
        <f aca="false">CONCATENATE("[",CONCATENATE("Al",IF(H319=0,"",CONCATENATE("O",IF(H319&gt;1,VALUE(H319),""))),CONCATENATE(IF((4-H319)&gt;0,"(OH)",""),IF((4-H319)&gt;1,VALUE(4-H319),""))),"]")</f>
        <v>[AlO4]</v>
      </c>
      <c r="U319" s="5" t="str">
        <f aca="false">IF(B319&gt;0,IF(M319="","",CONCATENATE("[",IF(M319="","",CONCATENATE("Al",IF(D319&gt;1,VALUE(D319),""),IF(E319=0,"",CONCATENATE(" O",IF(E319&gt;1,VALUE(E319),""))),IF(F319=0,"",CONCATENATE("(OH)",IF(F319&gt;1,VALUE(F319),""))),IF(G319=0,"",CONCATENATE("(OH2)",IF(G319&gt;1,VALUE(G319),""))))),"]",IF(M319="","",IF(J319&gt;1,(CONCATENATE(VALUE(J319),"+")),"+")))),"")</f>
        <v/>
      </c>
    </row>
    <row r="320" s="4" customFormat="true" ht="14.05" hidden="false" customHeight="false" outlineLevel="0" collapsed="false">
      <c r="A320" s="5" t="n">
        <v>6</v>
      </c>
      <c r="B320" s="5" t="n">
        <v>0</v>
      </c>
      <c r="C320" s="5" t="n">
        <v>1</v>
      </c>
      <c r="D320" s="5" t="n">
        <v>3</v>
      </c>
      <c r="E320" s="5" t="n">
        <v>0</v>
      </c>
      <c r="F320" s="5" t="n">
        <v>9</v>
      </c>
      <c r="G320" s="5" t="n">
        <v>4</v>
      </c>
      <c r="H320" s="5" t="n">
        <v>0</v>
      </c>
      <c r="I320" s="5" t="n">
        <v>1319</v>
      </c>
      <c r="J320" s="5"/>
      <c r="K320" s="6" t="s">
        <v>27</v>
      </c>
      <c r="L320" s="7"/>
      <c r="M320" s="5" t="str">
        <f aca="false">IF(K320="no cation","",IF(L320="","non-candidate",""))</f>
        <v/>
      </c>
      <c r="N320" s="5" t="str">
        <f aca="false">IF(M320="","",IF(B320&gt;0,U320,CONCATENATE("[",IF(M320="","",CONCATENATE("Al",IF(C320+(D320*(1+(C320*3)))&gt;1,VALUE(C320+(D320*(1+(C320*3)))),""),CONCATENATE(IF((E320*(1+(C320*3)))+(C320*H320)&gt;0," O",""),IF((E320*(1+(C320*3)))+(C320*H320)&gt;1,VALUE((E320*(1+(C320*3)))+(C320*H320)),"")),IF(F320=0,"",CONCATENATE("(OH)",IF((F320*(1+(C320*3)))+(C320*(4-H320))&gt;1,VALUE((F320*(1+(C320*3)))+(C320*(4-H320))),""))),IF(G320=0,"",CONCATENATE("(OH2)",IF(G320&gt;1,VALUE(G320),""))))),"]",IF(M320="","",IF(J320&gt;1,(CONCATENATE(VALUE(J320),"+")),"+")))))</f>
        <v/>
      </c>
      <c r="O320" s="5" t="str">
        <f aca="false">IF(B320&gt;0,"",IF(C320=0,CONCATENATE("[",CONCATENATE("Al",IF(D320&gt;1,VALUE(D320),""),IF(E320=0,"",CONCATENATE(" O",IF(E320&gt;1,VALUE(E320),""))),IF(F320=0,"",CONCATENATE("(OH)",IF(F320&gt;1,VALUE(F320),""))),IF(G320=0,"",CONCATENATE("(OH2)",IF(G320&gt;1,VALUE(G320),"")))),"]",IF(J320&gt;1,(CONCATENATE(VALUE(J320),"+")),"+")),CONCATENATE("[",S320,IF(P320&gt;1,VALUE(P320),""),IF((D320*3)&gt;((E320*2)+F320),"+","")," ]",VALUE(4)," ",T320,IF(H320&gt;0,VALUE(H320+1),""),"-"," ")))</f>
        <v>[[Al3(OH)9(OH2)4] ]4 [Al(OH)4]- </v>
      </c>
      <c r="P320" s="5" t="n">
        <f aca="false">IF(C320&lt;1,"",(IF((3*D320)-(2*E320)-F320&gt;0, (3*D320)-(2*E320)-F320, 0)))</f>
        <v>0</v>
      </c>
      <c r="Q320" s="5" t="n">
        <f aca="false">IF(C320&lt;1,"",(27*D320)+(16*(E320+F320+G320))+(F320+(G320*2)))</f>
        <v>306</v>
      </c>
      <c r="R320" s="5" t="n">
        <f aca="false">IF(C320&lt;1,"",27+(16*(H320+(4-H320)))+(4-H320))</f>
        <v>95</v>
      </c>
      <c r="S320" s="5" t="str">
        <f aca="false">CONCATENATE("[",CONCATENATE("Al",IF(D320&gt;1,VALUE(D320),""),IF(E320=0,"",CONCATENATE(" O",IF(E320&gt;1,VALUE(E320),""))),IF(F320=0,"",CONCATENATE("(OH)",IF(F320&gt;1,VALUE(F320),""))),IF(G320=0,"",CONCATENATE("(OH2)",IF(G320&gt;1,VALUE(G320),"")))),"]")</f>
        <v>[Al3(OH)9(OH2)4]</v>
      </c>
      <c r="T320" s="5" t="str">
        <f aca="false">CONCATENATE("[",CONCATENATE("Al",IF(H320=0,"",CONCATENATE("O",IF(H320&gt;1,VALUE(H320),""))),CONCATENATE(IF((4-H320)&gt;0,"(OH)",""),IF((4-H320)&gt;1,VALUE(4-H320),""))),"]")</f>
        <v>[Al(OH)4]</v>
      </c>
      <c r="U320" s="5" t="str">
        <f aca="false">IF(B320&gt;0,IF(M320="","",CONCATENATE("[",IF(M320="","",CONCATENATE("Al",IF(D320&gt;1,VALUE(D320),""),IF(E320=0,"",CONCATENATE(" O",IF(E320&gt;1,VALUE(E320),""))),IF(F320=0,"",CONCATENATE("(OH)",IF(F320&gt;1,VALUE(F320),""))),IF(G320=0,"",CONCATENATE("(OH2)",IF(G320&gt;1,VALUE(G320),""))))),"]",IF(M320="","",IF(J320&gt;1,(CONCATENATE(VALUE(J320),"+")),"+")))),"")</f>
        <v/>
      </c>
    </row>
    <row r="321" s="4" customFormat="true" ht="14.05" hidden="false" customHeight="false" outlineLevel="0" collapsed="false">
      <c r="A321" s="3" t="n">
        <v>6</v>
      </c>
      <c r="B321" s="5" t="n">
        <v>0</v>
      </c>
      <c r="C321" s="5" t="n">
        <v>1</v>
      </c>
      <c r="D321" s="3" t="n">
        <v>3</v>
      </c>
      <c r="E321" s="3" t="n">
        <v>4</v>
      </c>
      <c r="F321" s="5" t="n">
        <v>1</v>
      </c>
      <c r="G321" s="5" t="n">
        <v>8</v>
      </c>
      <c r="H321" s="5" t="n">
        <v>0</v>
      </c>
      <c r="I321" s="5" t="n">
        <v>1319</v>
      </c>
      <c r="J321" s="5"/>
      <c r="K321" s="6" t="s">
        <v>27</v>
      </c>
      <c r="L321" s="7"/>
      <c r="M321" s="5" t="str">
        <f aca="false">IF(K321="no cation","",IF(L321="","non-candidate",""))</f>
        <v/>
      </c>
      <c r="N321" s="5" t="str">
        <f aca="false">IF(M321="","",IF(B321&gt;0,U321,CONCATENATE("[",IF(M321="","",CONCATENATE("Al",IF(C321+(D321*(1+(C321*3)))&gt;1,VALUE(C321+(D321*(1+(C321*3)))),""),CONCATENATE(IF((E321*(1+(C321*3)))+(C321*H321)&gt;0," O",""),IF((E321*(1+(C321*3)))+(C321*H321)&gt;1,VALUE((E321*(1+(C321*3)))+(C321*H321)),"")),IF(F321=0,"",CONCATENATE("(OH)",IF((F321*(1+(C321*3)))+(C321*(4-H321))&gt;1,VALUE((F321*(1+(C321*3)))+(C321*(4-H321))),""))),IF(G321=0,"",CONCATENATE("(OH2)",IF(G321&gt;1,VALUE(G321),""))))),"]",IF(M321="","",IF(J321&gt;1,(CONCATENATE(VALUE(J321),"+")),"+")))))</f>
        <v/>
      </c>
      <c r="O321" s="5" t="str">
        <f aca="false">IF(B321&gt;0,"",IF(C321=0,CONCATENATE("[",CONCATENATE("Al",IF(D321&gt;1,VALUE(D321),""),IF(E321=0,"",CONCATENATE(" O",IF(E321&gt;1,VALUE(E321),""))),IF(F321=0,"",CONCATENATE("(OH)",IF(F321&gt;1,VALUE(F321),""))),IF(G321=0,"",CONCATENATE("(OH2)",IF(G321&gt;1,VALUE(G321),"")))),"]",IF(J321&gt;1,(CONCATENATE(VALUE(J321),"+")),"+")),CONCATENATE("[",S321,IF(P321&gt;1,VALUE(P321),""),IF((D321*3)&gt;((E321*2)+F321),"+","")," ]",VALUE(4)," ",T321,IF(H321&gt;0,VALUE(H321+1),""),"-"," ")))</f>
        <v>[[Al3 O4(OH)(OH2)8] ]4 [Al(OH)4]- </v>
      </c>
      <c r="P321" s="5" t="n">
        <f aca="false">IF(C321&lt;1,"",(IF((3*D321)-(2*E321)-F321&gt;0, (3*D321)-(2*E321)-F321, 0)))</f>
        <v>0</v>
      </c>
      <c r="Q321" s="5" t="n">
        <f aca="false">IF(C321&lt;1,"",(27*D321)+(16*(E321+F321+G321))+(F321+(G321*2)))</f>
        <v>306</v>
      </c>
      <c r="R321" s="5" t="n">
        <f aca="false">IF(C321&lt;1,"",27+(16*(H321+(4-H321)))+(4-H321))</f>
        <v>95</v>
      </c>
      <c r="S321" s="5" t="str">
        <f aca="false">CONCATENATE("[",CONCATENATE("Al",IF(D321&gt;1,VALUE(D321),""),IF(E321=0,"",CONCATENATE(" O",IF(E321&gt;1,VALUE(E321),""))),IF(F321=0,"",CONCATENATE("(OH)",IF(F321&gt;1,VALUE(F321),""))),IF(G321=0,"",CONCATENATE("(OH2)",IF(G321&gt;1,VALUE(G321),"")))),"]")</f>
        <v>[Al3 O4(OH)(OH2)8]</v>
      </c>
      <c r="T321" s="5" t="str">
        <f aca="false">CONCATENATE("[",CONCATENATE("Al",IF(H321=0,"",CONCATENATE("O",IF(H321&gt;1,VALUE(H321),""))),CONCATENATE(IF((4-H321)&gt;0,"(OH)",""),IF((4-H321)&gt;1,VALUE(4-H321),""))),"]")</f>
        <v>[Al(OH)4]</v>
      </c>
      <c r="U321" s="5" t="str">
        <f aca="false">IF(B321&gt;0,IF(M321="","",CONCATENATE("[",IF(M321="","",CONCATENATE("Al",IF(D321&gt;1,VALUE(D321),""),IF(E321=0,"",CONCATENATE(" O",IF(E321&gt;1,VALUE(E321),""))),IF(F321=0,"",CONCATENATE("(OH)",IF(F321&gt;1,VALUE(F321),""))),IF(G321=0,"",CONCATENATE("(OH2)",IF(G321&gt;1,VALUE(G321),""))))),"]",IF(M321="","",IF(J321&gt;1,(CONCATENATE(VALUE(J321),"+")),"+")))),"")</f>
        <v/>
      </c>
    </row>
    <row r="322" s="4" customFormat="true" ht="14.05" hidden="false" customHeight="false" outlineLevel="0" collapsed="false">
      <c r="A322" s="5" t="n">
        <v>6</v>
      </c>
      <c r="B322" s="5" t="n">
        <v>1</v>
      </c>
      <c r="C322" s="5" t="n">
        <v>0</v>
      </c>
      <c r="D322" s="5" t="n">
        <v>6</v>
      </c>
      <c r="E322" s="5" t="n">
        <v>6</v>
      </c>
      <c r="F322" s="5" t="n">
        <v>6</v>
      </c>
      <c r="G322" s="5" t="n">
        <v>12</v>
      </c>
      <c r="H322" s="5" t="n">
        <v>0</v>
      </c>
      <c r="I322" s="5" t="n">
        <v>576</v>
      </c>
      <c r="J322" s="5"/>
      <c r="K322" s="6" t="s">
        <v>27</v>
      </c>
      <c r="L322" s="7"/>
      <c r="M322" s="5" t="str">
        <f aca="false">IF(K322="no cation","",IF(L322="","non-candidate",""))</f>
        <v/>
      </c>
      <c r="N322" s="5" t="str">
        <f aca="false">IF(M322="","",IF(B322&gt;0,U322,CONCATENATE("[",IF(M322="","",CONCATENATE("Al",IF(C322+(D322*(1+(C322*3)))&gt;1,VALUE(C322+(D322*(1+(C322*3)))),""),CONCATENATE(IF((E322*(1+(C322*3)))+(C322*H322)&gt;0," O",""),IF((E322*(1+(C322*3)))+(C322*H322)&gt;1,VALUE((E322*(1+(C322*3)))+(C322*H322)),"")),IF(F322=0,"",CONCATENATE("(OH)",IF((F322*(1+(C322*3)))+(C322*(4-H322))&gt;1,VALUE((F322*(1+(C322*3)))+(C322*(4-H322))),""))),IF(G322=0,"",CONCATENATE("(OH2)",IF(G322&gt;1,VALUE(G322),""))))),"]",IF(M322="","",IF(J322&gt;1,(CONCATENATE(VALUE(J322),"+")),"+")))))</f>
        <v/>
      </c>
      <c r="O322" s="5" t="str">
        <f aca="false">IF(B322&gt;0,"",IF(C322=0,CONCATENATE("[",CONCATENATE("Al",IF(D322&gt;1,VALUE(D322),""),IF(E322=0,"",CONCATENATE(" O",IF(E322&gt;1,VALUE(E322),""))),IF(F322=0,"",CONCATENATE("(OH)",IF(F322&gt;1,VALUE(F322),""))),IF(G322=0,"",CONCATENATE("(OH2)",IF(G322&gt;1,VALUE(G322),"")))),"]",IF(J322&gt;1,(CONCATENATE(VALUE(J322),"+")),"+")),CONCATENATE("[",S322,IF(P322&gt;1,VALUE(P322),""),IF((D322*3)&gt;((E322*2)+F322),"+","")," ]",VALUE(4)," ",T322,IF(H322&gt;0,VALUE(H322+1),""),"-"," ")))</f>
        <v/>
      </c>
      <c r="P322" s="5" t="str">
        <f aca="false">IF(C322&lt;1,"",(IF((3*D322)-(2*E322)-F322&gt;0, (3*D322)-(2*E322)-F322, 0)))</f>
        <v/>
      </c>
      <c r="Q322" s="5" t="str">
        <f aca="false">IF(C322&lt;1,"",(27*D322)+(16*(E322+F322+G322))+(F322+(G322*2)))</f>
        <v/>
      </c>
      <c r="R322" s="5" t="str">
        <f aca="false">IF(C322&lt;1,"",27+(16*(H322+(4-H322)))+(4-H322))</f>
        <v/>
      </c>
      <c r="S322" s="5" t="str">
        <f aca="false">CONCATENATE("[",CONCATENATE("Al",IF(D322&gt;1,VALUE(D322),""),IF(E322=0,"",CONCATENATE(" O",IF(E322&gt;1,VALUE(E322),""))),IF(F322=0,"",CONCATENATE("(OH)",IF(F322&gt;1,VALUE(F322),""))),IF(G322=0,"",CONCATENATE("(OH2)",IF(G322&gt;1,VALUE(G322),"")))),"]")</f>
        <v>[Al6 O6(OH)6(OH2)12]</v>
      </c>
      <c r="T322" s="5" t="str">
        <f aca="false">CONCATENATE("[",CONCATENATE("Al",IF(H322=0,"",CONCATENATE("O",IF(H322&gt;1,VALUE(H322),""))),CONCATENATE(IF((4-H322)&gt;0,"(OH)",""),IF((4-H322)&gt;1,VALUE(4-H322),""))),"]")</f>
        <v>[Al(OH)4]</v>
      </c>
      <c r="U322" s="5" t="str">
        <f aca="false">IF(B322&gt;0,IF(M322="","",CONCATENATE("[",IF(M322="","",CONCATENATE("Al",IF(D322&gt;1,VALUE(D322),""),IF(E322=0,"",CONCATENATE(" O",IF(E322&gt;1,VALUE(E322),""))),IF(F322=0,"",CONCATENATE("(OH)",IF(F322&gt;1,VALUE(F322),""))),IF(G322=0,"",CONCATENATE("(OH2)",IF(G322&gt;1,VALUE(G322),""))))),"]",IF(M322="","",IF(J322&gt;1,(CONCATENATE(VALUE(J322),"+")),"+")))),"")</f>
        <v/>
      </c>
    </row>
  </sheetData>
  <printOptions headings="false" gridLines="false" gridLinesSet="true" horizontalCentered="false" verticalCentered="false"/>
  <pageMargins left="0.7" right="0.7" top="0.3" bottom="0.3" header="0.3" footer="0.3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2" zoomScaleNormal="72" zoomScalePageLayoutView="100" workbookViewId="0">
      <selection pane="topLeft" activeCell="A1" activeCellId="0" sqref="A1"/>
    </sheetView>
  </sheetViews>
  <sheetFormatPr defaultRowHeight="12.8"/>
  <cols>
    <col collapsed="false" hidden="false" max="10" min="1" style="0" width="8.63775510204082"/>
    <col collapsed="false" hidden="false" max="11" min="11" style="0" width="21.0612244897959"/>
    <col collapsed="false" hidden="false" max="12" min="12" style="0" width="12.1479591836735"/>
    <col collapsed="false" hidden="false" max="13" min="13" style="0" width="18.4948979591837"/>
    <col collapsed="false" hidden="false" max="14" min="14" style="0" width="29.0255102040816"/>
    <col collapsed="false" hidden="false" max="1025" min="15" style="0" width="8.63775510204082"/>
  </cols>
  <sheetData>
    <row r="1" s="4" customFormat="true" ht="14.0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28</v>
      </c>
      <c r="N1" s="3" t="s">
        <v>29</v>
      </c>
    </row>
    <row r="2" s="4" customFormat="true" ht="14.05" hidden="false" customHeight="false" outlineLevel="0" collapsed="false">
      <c r="A2" s="3" t="n">
        <v>4</v>
      </c>
      <c r="B2" s="3" t="n">
        <v>0</v>
      </c>
      <c r="C2" s="3" t="n">
        <v>0</v>
      </c>
      <c r="D2" s="3" t="n">
        <v>2</v>
      </c>
      <c r="E2" s="3" t="n">
        <v>0</v>
      </c>
      <c r="F2" s="5" t="n">
        <v>0</v>
      </c>
      <c r="G2" s="5" t="n">
        <f aca="false">((A2-2)*D2)+2-(E2+F2)</f>
        <v>6</v>
      </c>
      <c r="H2" s="3" t="n">
        <v>0</v>
      </c>
      <c r="I2" s="5" t="n">
        <f aca="false">(27*D2)+(16*(E2+F2+G2))+(F2+(G2*2))</f>
        <v>162</v>
      </c>
      <c r="J2" s="5" t="n">
        <f aca="false">IF((3*D2)-(2*E2)-F2&gt;0, (3*D2)-(2*E2)-F2, "")</f>
        <v>6</v>
      </c>
      <c r="K2" s="6" t="n">
        <f aca="false">IF(J2="", "no cation", I2/J2)</f>
        <v>27</v>
      </c>
      <c r="L2" s="7" t="n">
        <f aca="false">IF(J2="","",K2)</f>
        <v>27</v>
      </c>
      <c r="M2" s="5" t="s">
        <v>30</v>
      </c>
      <c r="N2" s="5" t="str">
        <f aca="false">IF(M2="","",CONCATENATE("[",IF(M2="","",CONCATENATE("Al",IF(D2&gt;1,VALUE(D2),""),IF(E2=0,"",CONCATENATE(" O",IF(E2&gt;1,VALUE(E2),""))),IF(F2=0,"",CONCATENATE("(OH)",IF(F2&gt;1,VALUE(F2),""))),IF(G2=0,"",CONCATENATE("(OH2)",IF(G2&gt;1,VALUE(G2),""))))),"]",IF(M2="","",IF(J2&gt;1,(CONCATENATE(VALUE(J2),"+")),"+"))))</f>
        <v>[Al2(OH2)6]6+</v>
      </c>
    </row>
    <row r="3" s="4" customFormat="true" ht="14.05" hidden="false" customHeight="false" outlineLevel="0" collapsed="false">
      <c r="A3" s="5" t="n">
        <f aca="false">A2</f>
        <v>4</v>
      </c>
      <c r="B3" s="5" t="n">
        <f aca="false">B2</f>
        <v>0</v>
      </c>
      <c r="C3" s="5" t="n">
        <f aca="false">C2</f>
        <v>0</v>
      </c>
      <c r="D3" s="5" t="n">
        <f aca="false">D2</f>
        <v>2</v>
      </c>
      <c r="E3" s="5" t="n">
        <f aca="false">E2</f>
        <v>0</v>
      </c>
      <c r="F3" s="5" t="n">
        <f aca="false">F2+1</f>
        <v>1</v>
      </c>
      <c r="G3" s="5" t="n">
        <f aca="false">((A3-2)*D3)+2-(E3+F3)</f>
        <v>5</v>
      </c>
      <c r="H3" s="5" t="n">
        <f aca="false">H2</f>
        <v>0</v>
      </c>
      <c r="I3" s="5" t="n">
        <f aca="false">(27*D3)+(16*(E3+F3+G3))+(F3+(G3*2))</f>
        <v>161</v>
      </c>
      <c r="J3" s="5" t="n">
        <f aca="false">IF((3*D3)-(2*E3)-F3&gt;0, (3*D3)-(2*E3)-F3, "")</f>
        <v>5</v>
      </c>
      <c r="K3" s="6" t="n">
        <f aca="false">IF(J3="", "no cation", I3/J3)</f>
        <v>32.2</v>
      </c>
      <c r="L3" s="7" t="n">
        <f aca="false">IF(J3="","",K3)</f>
        <v>32.2</v>
      </c>
      <c r="M3" s="5" t="s">
        <v>30</v>
      </c>
      <c r="N3" s="5" t="str">
        <f aca="false">IF(M3="","",CONCATENATE("[",IF(M3="","",CONCATENATE("Al",IF(D3&gt;1,VALUE(D3),""),IF(E3=0,"",CONCATENATE(" O",IF(E3&gt;1,VALUE(E3),""))),IF(F3=0,"",CONCATENATE("(OH)",IF(F3&gt;1,VALUE(F3),""))),IF(G3=0,"",CONCATENATE("(OH2)",IF(G3&gt;1,VALUE(G3),""))))),"]",IF(M3="","",IF(J3&gt;1,(CONCATENATE(VALUE(J3),"+")),"+"))))</f>
        <v>[Al2(OH)(OH2)5]5+</v>
      </c>
    </row>
    <row r="4" s="4" customFormat="true" ht="14.05" hidden="false" customHeight="false" outlineLevel="0" collapsed="false">
      <c r="A4" s="5" t="n">
        <f aca="false">A3</f>
        <v>4</v>
      </c>
      <c r="B4" s="5" t="n">
        <f aca="false">B3</f>
        <v>0</v>
      </c>
      <c r="C4" s="5" t="n">
        <f aca="false">C3</f>
        <v>0</v>
      </c>
      <c r="D4" s="5" t="n">
        <f aca="false">D3</f>
        <v>2</v>
      </c>
      <c r="E4" s="5" t="n">
        <f aca="false">E3</f>
        <v>0</v>
      </c>
      <c r="F4" s="5" t="n">
        <f aca="false">F3+1</f>
        <v>2</v>
      </c>
      <c r="G4" s="5" t="n">
        <f aca="false">((A4-2)*D4)+2-(E4+F4)</f>
        <v>4</v>
      </c>
      <c r="H4" s="5" t="n">
        <f aca="false">H3</f>
        <v>0</v>
      </c>
      <c r="I4" s="5" t="n">
        <f aca="false">(27*D4)+(16*(E4+F4+G4))+(F4+(G4*2))</f>
        <v>160</v>
      </c>
      <c r="J4" s="5" t="n">
        <f aca="false">IF((3*D4)-(2*E4)-F4&gt;0, (3*D4)-(2*E4)-F4, "")</f>
        <v>4</v>
      </c>
      <c r="K4" s="6" t="n">
        <f aca="false">IF(J4="", "no cation", I4/J4)</f>
        <v>40</v>
      </c>
      <c r="L4" s="7" t="n">
        <f aca="false">IF(J4="","",K4)</f>
        <v>40</v>
      </c>
      <c r="M4" s="5" t="s">
        <v>30</v>
      </c>
      <c r="N4" s="5" t="str">
        <f aca="false">IF(M4="","",CONCATENATE("[",IF(M4="","",CONCATENATE("Al",IF(D4&gt;1,VALUE(D4),""),IF(E4=0,"",CONCATENATE(" O",IF(E4&gt;1,VALUE(E4),""))),IF(F4=0,"",CONCATENATE("(OH)",IF(F4&gt;1,VALUE(F4),""))),IF(G4=0,"",CONCATENATE("(OH2)",IF(G4&gt;1,VALUE(G4),""))))),"]",IF(M4="","",IF(J4&gt;1,(CONCATENATE(VALUE(J4),"+")),"+"))))</f>
        <v>[Al2(OH)2(OH2)4]4+</v>
      </c>
    </row>
    <row r="5" s="4" customFormat="true" ht="14.05" hidden="false" customHeight="false" outlineLevel="0" collapsed="false">
      <c r="A5" s="5" t="n">
        <f aca="false">A4</f>
        <v>4</v>
      </c>
      <c r="B5" s="5" t="n">
        <f aca="false">B4</f>
        <v>0</v>
      </c>
      <c r="C5" s="5" t="n">
        <f aca="false">C4</f>
        <v>0</v>
      </c>
      <c r="D5" s="5" t="n">
        <f aca="false">D4</f>
        <v>2</v>
      </c>
      <c r="E5" s="5" t="n">
        <f aca="false">E4</f>
        <v>0</v>
      </c>
      <c r="F5" s="5" t="n">
        <f aca="false">F4+1</f>
        <v>3</v>
      </c>
      <c r="G5" s="5" t="n">
        <f aca="false">((A5-2)*D5)+2-(E5+F5)</f>
        <v>3</v>
      </c>
      <c r="H5" s="5" t="n">
        <f aca="false">H4</f>
        <v>0</v>
      </c>
      <c r="I5" s="5" t="n">
        <f aca="false">(27*D5)+(16*(E5+F5+G5))+(F5+(G5*2))</f>
        <v>159</v>
      </c>
      <c r="J5" s="5" t="n">
        <f aca="false">IF((3*D5)-(2*E5)-F5&gt;0, (3*D5)-(2*E5)-F5, "")</f>
        <v>3</v>
      </c>
      <c r="K5" s="6" t="n">
        <f aca="false">IF(J5="", "no cation", I5/J5)</f>
        <v>53</v>
      </c>
      <c r="L5" s="7" t="n">
        <f aca="false">IF(J5="","",K5)</f>
        <v>53</v>
      </c>
      <c r="M5" s="5" t="s">
        <v>30</v>
      </c>
      <c r="N5" s="5" t="str">
        <f aca="false">IF(M5="","",CONCATENATE("[",IF(M5="","",CONCATENATE("Al",IF(D5&gt;1,VALUE(D5),""),IF(E5=0,"",CONCATENATE(" O",IF(E5&gt;1,VALUE(E5),""))),IF(F5=0,"",CONCATENATE("(OH)",IF(F5&gt;1,VALUE(F5),""))),IF(G5=0,"",CONCATENATE("(OH2)",IF(G5&gt;1,VALUE(G5),""))))),"]",IF(M5="","",IF(J5&gt;1,(CONCATENATE(VALUE(J5),"+")),"+"))))</f>
        <v>[Al2(OH)3(OH2)3]3+</v>
      </c>
    </row>
    <row r="6" s="4" customFormat="true" ht="14.05" hidden="false" customHeight="false" outlineLevel="0" collapsed="false">
      <c r="A6" s="5" t="n">
        <f aca="false">A5</f>
        <v>4</v>
      </c>
      <c r="B6" s="5" t="n">
        <f aca="false">B5</f>
        <v>0</v>
      </c>
      <c r="C6" s="5" t="n">
        <f aca="false">C5</f>
        <v>0</v>
      </c>
      <c r="D6" s="5" t="n">
        <f aca="false">D5</f>
        <v>2</v>
      </c>
      <c r="E6" s="5" t="n">
        <f aca="false">E5</f>
        <v>0</v>
      </c>
      <c r="F6" s="5" t="n">
        <f aca="false">F5+1</f>
        <v>4</v>
      </c>
      <c r="G6" s="5" t="n">
        <f aca="false">((A6-2)*D6)+2-(E6+F6)</f>
        <v>2</v>
      </c>
      <c r="H6" s="5" t="n">
        <f aca="false">H5</f>
        <v>0</v>
      </c>
      <c r="I6" s="5" t="n">
        <f aca="false">(27*D6)+(16*(E6+F6+G6))+(F6+(G6*2))</f>
        <v>158</v>
      </c>
      <c r="J6" s="5" t="n">
        <f aca="false">IF((3*D6)-(2*E6)-F6&gt;0, (3*D6)-(2*E6)-F6, "")</f>
        <v>2</v>
      </c>
      <c r="K6" s="6" t="n">
        <f aca="false">IF(J6="", "no cation", I6/J6)</f>
        <v>79</v>
      </c>
      <c r="L6" s="7" t="n">
        <f aca="false">IF(J6="","",K6)</f>
        <v>79</v>
      </c>
      <c r="M6" s="5" t="s">
        <v>30</v>
      </c>
      <c r="N6" s="5" t="str">
        <f aca="false">IF(M6="","",CONCATENATE("[",IF(M6="","",CONCATENATE("Al",IF(D6&gt;1,VALUE(D6),""),IF(E6=0,"",CONCATENATE(" O",IF(E6&gt;1,VALUE(E6),""))),IF(F6=0,"",CONCATENATE("(OH)",IF(F6&gt;1,VALUE(F6),""))),IF(G6=0,"",CONCATENATE("(OH2)",IF(G6&gt;1,VALUE(G6),""))))),"]",IF(M6="","",IF(J6&gt;1,(CONCATENATE(VALUE(J6),"+")),"+"))))</f>
        <v>[Al2(OH)4(OH2)2]2+</v>
      </c>
    </row>
    <row r="7" s="4" customFormat="true" ht="14.05" hidden="false" customHeight="false" outlineLevel="0" collapsed="false">
      <c r="A7" s="5" t="n">
        <f aca="false">A6</f>
        <v>4</v>
      </c>
      <c r="B7" s="5" t="n">
        <f aca="false">B6</f>
        <v>0</v>
      </c>
      <c r="C7" s="5" t="n">
        <f aca="false">C6</f>
        <v>0</v>
      </c>
      <c r="D7" s="5" t="n">
        <f aca="false">D6</f>
        <v>2</v>
      </c>
      <c r="E7" s="5" t="n">
        <f aca="false">E6</f>
        <v>0</v>
      </c>
      <c r="F7" s="5" t="n">
        <f aca="false">F6+1</f>
        <v>5</v>
      </c>
      <c r="G7" s="5" t="n">
        <f aca="false">((A7-2)*D7)+2-(E7+F7)</f>
        <v>1</v>
      </c>
      <c r="H7" s="5" t="n">
        <f aca="false">H6</f>
        <v>0</v>
      </c>
      <c r="I7" s="5" t="n">
        <f aca="false">(27*D7)+(16*(E7+F7+G7))+(F7+(G7*2))</f>
        <v>157</v>
      </c>
      <c r="J7" s="5" t="n">
        <f aca="false">IF((3*D7)-(2*E7)-F7&gt;0, (3*D7)-(2*E7)-F7, "")</f>
        <v>1</v>
      </c>
      <c r="K7" s="6" t="n">
        <f aca="false">IF(J7="", "no cation", I7/J7)</f>
        <v>157</v>
      </c>
      <c r="L7" s="7" t="n">
        <f aca="false">IF(J7="","",K7)</f>
        <v>157</v>
      </c>
      <c r="M7" s="5" t="s">
        <v>30</v>
      </c>
      <c r="N7" s="5" t="str">
        <f aca="false">IF(M7="","",CONCATENATE("[",IF(M7="","",CONCATENATE("Al",IF(D7&gt;1,VALUE(D7),""),IF(E7=0,"",CONCATENATE(" O",IF(E7&gt;1,VALUE(E7),""))),IF(F7=0,"",CONCATENATE("(OH)",IF(F7&gt;1,VALUE(F7),""))),IF(G7=0,"",CONCATENATE("(OH2)",IF(G7&gt;1,VALUE(G7),""))))),"]",IF(M7="","",IF(J7&gt;1,(CONCATENATE(VALUE(J7),"+")),"+"))))</f>
        <v>[Al2(OH)5(OH2)]+</v>
      </c>
    </row>
    <row r="8" s="4" customFormat="true" ht="14.05" hidden="false" customHeight="false" outlineLevel="0" collapsed="false">
      <c r="A8" s="5" t="n">
        <f aca="false">A7</f>
        <v>4</v>
      </c>
      <c r="B8" s="5" t="n">
        <f aca="false">B7</f>
        <v>0</v>
      </c>
      <c r="C8" s="5" t="n">
        <f aca="false">C7</f>
        <v>0</v>
      </c>
      <c r="D8" s="5" t="n">
        <f aca="false">D7</f>
        <v>2</v>
      </c>
      <c r="E8" s="3" t="n">
        <v>2</v>
      </c>
      <c r="F8" s="5" t="n">
        <v>0</v>
      </c>
      <c r="G8" s="5" t="n">
        <f aca="false">((A8-2)*D8)+2-(E8+F8)</f>
        <v>4</v>
      </c>
      <c r="H8" s="5" t="n">
        <f aca="false">H7</f>
        <v>0</v>
      </c>
      <c r="I8" s="5" t="n">
        <f aca="false">(27*D8)+(16*(E8+F8+G8))+(F8+(G8*2))</f>
        <v>158</v>
      </c>
      <c r="J8" s="5" t="n">
        <f aca="false">IF((3*D8)-(2*E8)-F8&gt;0, (3*D8)-(2*E8)-F8, "")</f>
        <v>2</v>
      </c>
      <c r="K8" s="6" t="n">
        <f aca="false">IF(J8="", "no cation", I8/J8)</f>
        <v>79</v>
      </c>
      <c r="L8" s="7" t="n">
        <f aca="false">IF(J8="","",K8)</f>
        <v>79</v>
      </c>
      <c r="M8" s="5" t="s">
        <v>30</v>
      </c>
      <c r="N8" s="5" t="str">
        <f aca="false">IF(M8="","",CONCATENATE("[",IF(M8="","",CONCATENATE("Al",IF(D8&gt;1,VALUE(D8),""),IF(E8=0,"",CONCATENATE(" O",IF(E8&gt;1,VALUE(E8),""))),IF(F8=0,"",CONCATENATE("(OH)",IF(F8&gt;1,VALUE(F8),""))),IF(G8=0,"",CONCATENATE("(OH2)",IF(G8&gt;1,VALUE(G8),""))))),"]",IF(M8="","",IF(J8&gt;1,(CONCATENATE(VALUE(J8),"+")),"+"))))</f>
        <v>[Al2 O2(OH2)4]2+</v>
      </c>
    </row>
    <row r="9" s="4" customFormat="true" ht="14.05" hidden="false" customHeight="false" outlineLevel="0" collapsed="false">
      <c r="A9" s="5" t="n">
        <f aca="false">A8</f>
        <v>4</v>
      </c>
      <c r="B9" s="5" t="n">
        <f aca="false">B8</f>
        <v>0</v>
      </c>
      <c r="C9" s="5" t="n">
        <f aca="false">C8</f>
        <v>0</v>
      </c>
      <c r="D9" s="5" t="n">
        <f aca="false">D8</f>
        <v>2</v>
      </c>
      <c r="E9" s="5" t="n">
        <f aca="false">E8</f>
        <v>2</v>
      </c>
      <c r="F9" s="5" t="n">
        <f aca="false">F8+1</f>
        <v>1</v>
      </c>
      <c r="G9" s="5" t="n">
        <f aca="false">((A9-2)*D9)+2-(E9+F9)</f>
        <v>3</v>
      </c>
      <c r="H9" s="5" t="n">
        <f aca="false">H8</f>
        <v>0</v>
      </c>
      <c r="I9" s="5" t="n">
        <f aca="false">(27*D9)+(16*(E9+F9+G9))+(F9+(G9*2))</f>
        <v>157</v>
      </c>
      <c r="J9" s="5" t="n">
        <f aca="false">IF((3*D9)-(2*E9)-F9&gt;0, (3*D9)-(2*E9)-F9, "")</f>
        <v>1</v>
      </c>
      <c r="K9" s="6" t="n">
        <f aca="false">IF(J9="", "no cation", I9/J9)</f>
        <v>157</v>
      </c>
      <c r="L9" s="7" t="n">
        <f aca="false">IF(J9="","",K9)</f>
        <v>157</v>
      </c>
      <c r="M9" s="5" t="s">
        <v>30</v>
      </c>
      <c r="N9" s="5" t="str">
        <f aca="false">IF(M9="","",CONCATENATE("[",IF(M9="","",CONCATENATE("Al",IF(D9&gt;1,VALUE(D9),""),IF(E9=0,"",CONCATENATE(" O",IF(E9&gt;1,VALUE(E9),""))),IF(F9=0,"",CONCATENATE("(OH)",IF(F9&gt;1,VALUE(F9),""))),IF(G9=0,"",CONCATENATE("(OH2)",IF(G9&gt;1,VALUE(G9),""))))),"]",IF(M9="","",IF(J9&gt;1,(CONCATENATE(VALUE(J9),"+")),"+"))))</f>
        <v>[Al2 O2(OH)(OH2)3]+</v>
      </c>
    </row>
    <row r="10" s="4" customFormat="true" ht="14.05" hidden="false" customHeight="false" outlineLevel="0" collapsed="false">
      <c r="A10" s="3" t="n">
        <v>6</v>
      </c>
      <c r="B10" s="5" t="n">
        <f aca="false">B9</f>
        <v>0</v>
      </c>
      <c r="C10" s="5" t="n">
        <f aca="false">C9</f>
        <v>0</v>
      </c>
      <c r="D10" s="3" t="n">
        <v>2</v>
      </c>
      <c r="E10" s="3" t="n">
        <v>0</v>
      </c>
      <c r="F10" s="5" t="n">
        <v>0</v>
      </c>
      <c r="G10" s="5" t="n">
        <f aca="false">((A10-2)*D10)+2-(E10+F10)</f>
        <v>10</v>
      </c>
      <c r="H10" s="5" t="n">
        <f aca="false">H9</f>
        <v>0</v>
      </c>
      <c r="I10" s="5" t="n">
        <f aca="false">(27*D10)+(16*(E10+F10+G10))+(F10+(G10*2))</f>
        <v>234</v>
      </c>
      <c r="J10" s="5" t="n">
        <f aca="false">IF((3*D10)-(2*E10)-F10&gt;0, (3*D10)-(2*E10)-F10, "")</f>
        <v>6</v>
      </c>
      <c r="K10" s="6" t="n">
        <f aca="false">IF(J10="", "no cation", I10/J10)</f>
        <v>39</v>
      </c>
      <c r="L10" s="7" t="n">
        <f aca="false">IF(J10="","",K10)</f>
        <v>39</v>
      </c>
      <c r="M10" s="5" t="s">
        <v>30</v>
      </c>
      <c r="N10" s="5" t="str">
        <f aca="false">IF(M10="","",CONCATENATE("[",IF(M10="","",CONCATENATE("Al",IF(D10&gt;1,VALUE(D10),""),IF(E10=0,"",CONCATENATE(" O",IF(E10&gt;1,VALUE(E10),""))),IF(F10=0,"",CONCATENATE("(OH)",IF(F10&gt;1,VALUE(F10),""))),IF(G10=0,"",CONCATENATE("(OH2)",IF(G10&gt;1,VALUE(G10),""))))),"]",IF(M10="","",IF(J10&gt;1,(CONCATENATE(VALUE(J10),"+")),"+"))))</f>
        <v>[Al2(OH2)10]6+</v>
      </c>
    </row>
    <row r="11" s="4" customFormat="true" ht="14.05" hidden="false" customHeight="false" outlineLevel="0" collapsed="false">
      <c r="A11" s="5" t="n">
        <f aca="false">A10</f>
        <v>6</v>
      </c>
      <c r="B11" s="5" t="n">
        <f aca="false">B10</f>
        <v>0</v>
      </c>
      <c r="C11" s="5" t="n">
        <f aca="false">C10</f>
        <v>0</v>
      </c>
      <c r="D11" s="5" t="n">
        <f aca="false">D10</f>
        <v>2</v>
      </c>
      <c r="E11" s="5" t="n">
        <f aca="false">E10</f>
        <v>0</v>
      </c>
      <c r="F11" s="5" t="n">
        <f aca="false">F10+1</f>
        <v>1</v>
      </c>
      <c r="G11" s="5" t="n">
        <f aca="false">((A11-2)*D11)+2-(E11+F11)</f>
        <v>9</v>
      </c>
      <c r="H11" s="5" t="n">
        <f aca="false">H10</f>
        <v>0</v>
      </c>
      <c r="I11" s="5" t="n">
        <f aca="false">(27*D11)+(16*(E11+F11+G11))+(F11+(G11*2))</f>
        <v>233</v>
      </c>
      <c r="J11" s="5" t="n">
        <f aca="false">IF((3*D11)-(2*E11)-F11&gt;0, (3*D11)-(2*E11)-F11, "")</f>
        <v>5</v>
      </c>
      <c r="K11" s="6" t="n">
        <f aca="false">IF(J11="", "no cation", I11/J11)</f>
        <v>46.6</v>
      </c>
      <c r="L11" s="7" t="n">
        <f aca="false">IF(J11="","",K11)</f>
        <v>46.6</v>
      </c>
      <c r="M11" s="5" t="s">
        <v>30</v>
      </c>
      <c r="N11" s="5" t="str">
        <f aca="false">IF(M11="","",CONCATENATE("[",IF(M11="","",CONCATENATE("Al",IF(D11&gt;1,VALUE(D11),""),IF(E11=0,"",CONCATENATE(" O",IF(E11&gt;1,VALUE(E11),""))),IF(F11=0,"",CONCATENATE("(OH)",IF(F11&gt;1,VALUE(F11),""))),IF(G11=0,"",CONCATENATE("(OH2)",IF(G11&gt;1,VALUE(G11),""))))),"]",IF(M11="","",IF(J11&gt;1,(CONCATENATE(VALUE(J11),"+")),"+"))))</f>
        <v>[Al2(OH)(OH2)9]5+</v>
      </c>
    </row>
    <row r="12" s="4" customFormat="true" ht="14.05" hidden="false" customHeight="false" outlineLevel="0" collapsed="false">
      <c r="A12" s="5" t="n">
        <f aca="false">A11</f>
        <v>6</v>
      </c>
      <c r="B12" s="5" t="n">
        <f aca="false">B11</f>
        <v>0</v>
      </c>
      <c r="C12" s="5" t="n">
        <f aca="false">C11</f>
        <v>0</v>
      </c>
      <c r="D12" s="5" t="n">
        <f aca="false">D11</f>
        <v>2</v>
      </c>
      <c r="E12" s="5" t="n">
        <f aca="false">E11</f>
        <v>0</v>
      </c>
      <c r="F12" s="5" t="n">
        <f aca="false">F11+1</f>
        <v>2</v>
      </c>
      <c r="G12" s="5" t="n">
        <f aca="false">((A12-2)*D12)+2-(E12+F12)</f>
        <v>8</v>
      </c>
      <c r="H12" s="5" t="n">
        <f aca="false">H11</f>
        <v>0</v>
      </c>
      <c r="I12" s="5" t="n">
        <f aca="false">(27*D12)+(16*(E12+F12+G12))+(F12+(G12*2))</f>
        <v>232</v>
      </c>
      <c r="J12" s="5" t="n">
        <f aca="false">IF((3*D12)-(2*E12)-F12&gt;0, (3*D12)-(2*E12)-F12, "")</f>
        <v>4</v>
      </c>
      <c r="K12" s="6" t="n">
        <f aca="false">IF(J12="", "no cation", I12/J12)</f>
        <v>58</v>
      </c>
      <c r="L12" s="7" t="n">
        <f aca="false">IF(J12="","",K12)</f>
        <v>58</v>
      </c>
      <c r="M12" s="5" t="s">
        <v>30</v>
      </c>
      <c r="N12" s="5" t="str">
        <f aca="false">IF(M12="","",CONCATENATE("[",IF(M12="","",CONCATENATE("Al",IF(D12&gt;1,VALUE(D12),""),IF(E12=0,"",CONCATENATE(" O",IF(E12&gt;1,VALUE(E12),""))),IF(F12=0,"",CONCATENATE("(OH)",IF(F12&gt;1,VALUE(F12),""))),IF(G12=0,"",CONCATENATE("(OH2)",IF(G12&gt;1,VALUE(G12),""))))),"]",IF(M12="","",IF(J12&gt;1,(CONCATENATE(VALUE(J12),"+")),"+"))))</f>
        <v>[Al2(OH)2(OH2)8]4+</v>
      </c>
    </row>
    <row r="13" s="4" customFormat="true" ht="14.05" hidden="false" customHeight="false" outlineLevel="0" collapsed="false">
      <c r="A13" s="5" t="n">
        <f aca="false">A12</f>
        <v>6</v>
      </c>
      <c r="B13" s="5" t="n">
        <f aca="false">B12</f>
        <v>0</v>
      </c>
      <c r="C13" s="5" t="n">
        <f aca="false">C12</f>
        <v>0</v>
      </c>
      <c r="D13" s="5" t="n">
        <f aca="false">D12</f>
        <v>2</v>
      </c>
      <c r="E13" s="5" t="n">
        <f aca="false">E12</f>
        <v>0</v>
      </c>
      <c r="F13" s="5" t="n">
        <f aca="false">F12+1</f>
        <v>3</v>
      </c>
      <c r="G13" s="5" t="n">
        <f aca="false">((A13-2)*D13)+2-(E13+F13)</f>
        <v>7</v>
      </c>
      <c r="H13" s="5" t="n">
        <f aca="false">H12</f>
        <v>0</v>
      </c>
      <c r="I13" s="5" t="n">
        <f aca="false">(27*D13)+(16*(E13+F13+G13))+(F13+(G13*2))</f>
        <v>231</v>
      </c>
      <c r="J13" s="5" t="n">
        <f aca="false">IF((3*D13)-(2*E13)-F13&gt;0, (3*D13)-(2*E13)-F13, "")</f>
        <v>3</v>
      </c>
      <c r="K13" s="6" t="n">
        <f aca="false">IF(J13="", "no cation", I13/J13)</f>
        <v>77</v>
      </c>
      <c r="L13" s="7" t="n">
        <f aca="false">IF(J13="","",K13)</f>
        <v>77</v>
      </c>
      <c r="M13" s="5" t="s">
        <v>30</v>
      </c>
      <c r="N13" s="5" t="str">
        <f aca="false">IF(M13="","",CONCATENATE("[",IF(M13="","",CONCATENATE("Al",IF(D13&gt;1,VALUE(D13),""),IF(E13=0,"",CONCATENATE(" O",IF(E13&gt;1,VALUE(E13),""))),IF(F13=0,"",CONCATENATE("(OH)",IF(F13&gt;1,VALUE(F13),""))),IF(G13=0,"",CONCATENATE("(OH2)",IF(G13&gt;1,VALUE(G13),""))))),"]",IF(M13="","",IF(J13&gt;1,(CONCATENATE(VALUE(J13),"+")),"+"))))</f>
        <v>[Al2(OH)3(OH2)7]3+</v>
      </c>
    </row>
    <row r="14" s="4" customFormat="true" ht="14.05" hidden="false" customHeight="false" outlineLevel="0" collapsed="false">
      <c r="A14" s="5" t="n">
        <f aca="false">A13</f>
        <v>6</v>
      </c>
      <c r="B14" s="5" t="n">
        <f aca="false">B13</f>
        <v>0</v>
      </c>
      <c r="C14" s="5" t="n">
        <f aca="false">C13</f>
        <v>0</v>
      </c>
      <c r="D14" s="5" t="n">
        <f aca="false">D13</f>
        <v>2</v>
      </c>
      <c r="E14" s="5" t="n">
        <f aca="false">E13</f>
        <v>0</v>
      </c>
      <c r="F14" s="5" t="n">
        <f aca="false">F13+1</f>
        <v>4</v>
      </c>
      <c r="G14" s="5" t="n">
        <f aca="false">((A14-2)*D14)+2-(E14+F14)</f>
        <v>6</v>
      </c>
      <c r="H14" s="5" t="n">
        <f aca="false">H13</f>
        <v>0</v>
      </c>
      <c r="I14" s="5" t="n">
        <f aca="false">(27*D14)+(16*(E14+F14+G14))+(F14+(G14*2))</f>
        <v>230</v>
      </c>
      <c r="J14" s="5" t="n">
        <f aca="false">IF((3*D14)-(2*E14)-F14&gt;0, (3*D14)-(2*E14)-F14, "")</f>
        <v>2</v>
      </c>
      <c r="K14" s="6" t="n">
        <f aca="false">IF(J14="", "no cation", I14/J14)</f>
        <v>115</v>
      </c>
      <c r="L14" s="7" t="n">
        <f aca="false">IF(J14="","",K14)</f>
        <v>115</v>
      </c>
      <c r="M14" s="5" t="s">
        <v>30</v>
      </c>
      <c r="N14" s="5" t="str">
        <f aca="false">IF(M14="","",CONCATENATE("[",IF(M14="","",CONCATENATE("Al",IF(D14&gt;1,VALUE(D14),""),IF(E14=0,"",CONCATENATE(" O",IF(E14&gt;1,VALUE(E14),""))),IF(F14=0,"",CONCATENATE("(OH)",IF(F14&gt;1,VALUE(F14),""))),IF(G14=0,"",CONCATENATE("(OH2)",IF(G14&gt;1,VALUE(G14),""))))),"]",IF(M14="","",IF(J14&gt;1,(CONCATENATE(VALUE(J14),"+")),"+"))))</f>
        <v>[Al2(OH)4(OH2)6]2+</v>
      </c>
    </row>
    <row r="15" s="4" customFormat="true" ht="14.05" hidden="false" customHeight="false" outlineLevel="0" collapsed="false">
      <c r="A15" s="5" t="n">
        <f aca="false">A14</f>
        <v>6</v>
      </c>
      <c r="B15" s="5" t="n">
        <f aca="false">B14</f>
        <v>0</v>
      </c>
      <c r="C15" s="5" t="n">
        <f aca="false">C14</f>
        <v>0</v>
      </c>
      <c r="D15" s="5" t="n">
        <f aca="false">D14</f>
        <v>2</v>
      </c>
      <c r="E15" s="5" t="n">
        <f aca="false">E14</f>
        <v>0</v>
      </c>
      <c r="F15" s="5" t="n">
        <f aca="false">F14+1</f>
        <v>5</v>
      </c>
      <c r="G15" s="5" t="n">
        <f aca="false">((A15-2)*D15)+2-(E15+F15)</f>
        <v>5</v>
      </c>
      <c r="H15" s="5" t="n">
        <f aca="false">H14</f>
        <v>0</v>
      </c>
      <c r="I15" s="5" t="n">
        <f aca="false">(27*D15)+(16*(E15+F15+G15))+(F15+(G15*2))</f>
        <v>229</v>
      </c>
      <c r="J15" s="5" t="n">
        <f aca="false">IF((3*D15)-(2*E15)-F15&gt;0, (3*D15)-(2*E15)-F15, "")</f>
        <v>1</v>
      </c>
      <c r="K15" s="6" t="n">
        <f aca="false">IF(J15="", "no cation", I15/J15)</f>
        <v>229</v>
      </c>
      <c r="L15" s="7" t="n">
        <f aca="false">IF(J15="","",K15)</f>
        <v>229</v>
      </c>
      <c r="M15" s="5" t="s">
        <v>30</v>
      </c>
      <c r="N15" s="5" t="str">
        <f aca="false">IF(M15="","",CONCATENATE("[",IF(M15="","",CONCATENATE("Al",IF(D15&gt;1,VALUE(D15),""),IF(E15=0,"",CONCATENATE(" O",IF(E15&gt;1,VALUE(E15),""))),IF(F15=0,"",CONCATENATE("(OH)",IF(F15&gt;1,VALUE(F15),""))),IF(G15=0,"",CONCATENATE("(OH2)",IF(G15&gt;1,VALUE(G15),""))))),"]",IF(M15="","",IF(J15&gt;1,(CONCATENATE(VALUE(J15),"+")),"+"))))</f>
        <v>[Al2(OH)5(OH2)5]+</v>
      </c>
    </row>
    <row r="16" s="4" customFormat="true" ht="14.05" hidden="false" customHeight="false" outlineLevel="0" collapsed="false">
      <c r="A16" s="5" t="n">
        <f aca="false">A15</f>
        <v>6</v>
      </c>
      <c r="B16" s="5" t="n">
        <f aca="false">B15</f>
        <v>0</v>
      </c>
      <c r="C16" s="5" t="n">
        <f aca="false">C15</f>
        <v>0</v>
      </c>
      <c r="D16" s="5" t="n">
        <f aca="false">D15</f>
        <v>2</v>
      </c>
      <c r="E16" s="3" t="n">
        <v>2</v>
      </c>
      <c r="F16" s="5" t="n">
        <v>0</v>
      </c>
      <c r="G16" s="5" t="n">
        <f aca="false">((A16-2)*D16)+2-(E16+F16)</f>
        <v>8</v>
      </c>
      <c r="H16" s="5" t="n">
        <f aca="false">H15</f>
        <v>0</v>
      </c>
      <c r="I16" s="5" t="n">
        <f aca="false">(27*D16)+(16*(E16+F16+G16))+(F16+(G16*2))</f>
        <v>230</v>
      </c>
      <c r="J16" s="5" t="n">
        <f aca="false">IF((3*D16)-(2*E16)-F16&gt;0, (3*D16)-(2*E16)-F16, "")</f>
        <v>2</v>
      </c>
      <c r="K16" s="6" t="n">
        <f aca="false">IF(J16="", "no cation", I16/J16)</f>
        <v>115</v>
      </c>
      <c r="L16" s="7" t="n">
        <f aca="false">IF(J16="","",K16)</f>
        <v>115</v>
      </c>
      <c r="M16" s="5" t="s">
        <v>30</v>
      </c>
      <c r="N16" s="5" t="str">
        <f aca="false">IF(M16="","",CONCATENATE("[",IF(M16="","",CONCATENATE("Al",IF(D16&gt;1,VALUE(D16),""),IF(E16=0,"",CONCATENATE(" O",IF(E16&gt;1,VALUE(E16),""))),IF(F16=0,"",CONCATENATE("(OH)",IF(F16&gt;1,VALUE(F16),""))),IF(G16=0,"",CONCATENATE("(OH2)",IF(G16&gt;1,VALUE(G16),""))))),"]",IF(M16="","",IF(J16&gt;1,(CONCATENATE(VALUE(J16),"+")),"+"))))</f>
        <v>[Al2 O2(OH2)8]2+</v>
      </c>
    </row>
    <row r="17" s="4" customFormat="true" ht="14.05" hidden="false" customHeight="false" outlineLevel="0" collapsed="false">
      <c r="A17" s="5" t="n">
        <f aca="false">A16</f>
        <v>6</v>
      </c>
      <c r="B17" s="5" t="n">
        <f aca="false">B16</f>
        <v>0</v>
      </c>
      <c r="C17" s="5" t="n">
        <f aca="false">C16</f>
        <v>0</v>
      </c>
      <c r="D17" s="5" t="n">
        <f aca="false">D16</f>
        <v>2</v>
      </c>
      <c r="E17" s="5" t="n">
        <f aca="false">E16</f>
        <v>2</v>
      </c>
      <c r="F17" s="5" t="n">
        <f aca="false">F16+1</f>
        <v>1</v>
      </c>
      <c r="G17" s="5" t="n">
        <f aca="false">((A17-2)*D17)+2-(E17+F17)</f>
        <v>7</v>
      </c>
      <c r="H17" s="5" t="n">
        <f aca="false">H16</f>
        <v>0</v>
      </c>
      <c r="I17" s="5" t="n">
        <f aca="false">(27*D17)+(16*(E17+F17+G17))+(F17+(G17*2))</f>
        <v>229</v>
      </c>
      <c r="J17" s="5" t="n">
        <f aca="false">IF((3*D17)-(2*E17)-F17&gt;0, (3*D17)-(2*E17)-F17, "")</f>
        <v>1</v>
      </c>
      <c r="K17" s="6" t="n">
        <f aca="false">IF(J17="", "no cation", I17/J17)</f>
        <v>229</v>
      </c>
      <c r="L17" s="7" t="n">
        <f aca="false">IF(J17="","",K17)</f>
        <v>229</v>
      </c>
      <c r="M17" s="5" t="s">
        <v>30</v>
      </c>
      <c r="N17" s="5" t="str">
        <f aca="false">IF(M17="","",CONCATENATE("[",IF(M17="","",CONCATENATE("Al",IF(D17&gt;1,VALUE(D17),""),IF(E17=0,"",CONCATENATE(" O",IF(E17&gt;1,VALUE(E17),""))),IF(F17=0,"",CONCATENATE("(OH)",IF(F17&gt;1,VALUE(F17),""))),IF(G17=0,"",CONCATENATE("(OH2)",IF(G17&gt;1,VALUE(G17),""))))),"]",IF(M17="","",IF(J17&gt;1,(CONCATENATE(VALUE(J17),"+")),"+"))))</f>
        <v>[Al2 O2(OH)(OH2)7]+</v>
      </c>
    </row>
  </sheetData>
  <printOptions headings="false" gridLines="false" gridLinesSet="true" horizontalCentered="false" verticalCentered="false"/>
  <pageMargins left="0.7" right="0.7" top="0.3" bottom="0.3" header="0.3" footer="0.3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2" zoomScaleNormal="72" zoomScalePageLayoutView="100" workbookViewId="0">
      <selection pane="topLeft" activeCell="A1" activeCellId="0" sqref="A1"/>
    </sheetView>
  </sheetViews>
  <sheetFormatPr defaultRowHeight="12.8"/>
  <cols>
    <col collapsed="false" hidden="false" max="10" min="1" style="0" width="8.63775510204082"/>
    <col collapsed="false" hidden="false" max="11" min="11" style="0" width="21.0612244897959"/>
    <col collapsed="false" hidden="false" max="12" min="12" style="0" width="12.1479591836735"/>
    <col collapsed="false" hidden="false" max="13" min="13" style="0" width="18.4948979591837"/>
    <col collapsed="false" hidden="false" max="14" min="14" style="0" width="29.0255102040816"/>
    <col collapsed="false" hidden="false" max="1025" min="15" style="0" width="8.63775510204082"/>
  </cols>
  <sheetData>
    <row r="1" s="4" customFormat="true" ht="14.0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28</v>
      </c>
      <c r="N1" s="3" t="s">
        <v>29</v>
      </c>
    </row>
    <row r="2" s="4" customFormat="true" ht="14.05" hidden="false" customHeight="false" outlineLevel="0" collapsed="false">
      <c r="A2" s="3" t="n">
        <v>4</v>
      </c>
      <c r="B2" s="3" t="n">
        <v>0</v>
      </c>
      <c r="C2" s="3" t="n">
        <v>0</v>
      </c>
      <c r="D2" s="3" t="n">
        <v>3</v>
      </c>
      <c r="E2" s="3" t="n">
        <v>0</v>
      </c>
      <c r="F2" s="5" t="n">
        <v>0</v>
      </c>
      <c r="G2" s="5" t="n">
        <f aca="false">((A2-2)*D2)+2-(E2+F2)</f>
        <v>8</v>
      </c>
      <c r="H2" s="3" t="n">
        <v>0</v>
      </c>
      <c r="I2" s="5" t="n">
        <f aca="false">(27*D2)+(16*(E2+F2+G2))+(F2+(G2*2))</f>
        <v>225</v>
      </c>
      <c r="J2" s="5" t="n">
        <f aca="false">IF((3*D2)-(2*E2)-F2&gt;0, (3*D2)-(2*E2)-F2, "")</f>
        <v>9</v>
      </c>
      <c r="K2" s="6" t="n">
        <f aca="false">IF(J2="", "no cation", I2/J2)</f>
        <v>25</v>
      </c>
      <c r="L2" s="7" t="n">
        <f aca="false">IF(J2="","",K2)</f>
        <v>25</v>
      </c>
      <c r="M2" s="5" t="s">
        <v>30</v>
      </c>
      <c r="N2" s="5" t="str">
        <f aca="false">IF(M2="","",CONCATENATE("[",IF(M2="","",CONCATENATE("Al",IF(D2&gt;1,VALUE(D2),""),IF(E2=0,"",CONCATENATE(" O",IF(E2&gt;1,VALUE(E2),""))),IF(F2=0,"",CONCATENATE("(OH)",IF(F2&gt;1,VALUE(F2),""))),IF(G2=0,"",CONCATENATE("(OH2)",IF(G2&gt;1,VALUE(G2),""))))),"]",IF(M2="","",IF(J2&gt;1,(CONCATENATE(VALUE(J2),"+")),"+"))))</f>
        <v>[Al3(OH2)8]9+</v>
      </c>
    </row>
    <row r="3" s="4" customFormat="true" ht="14.05" hidden="false" customHeight="false" outlineLevel="0" collapsed="false">
      <c r="A3" s="5" t="n">
        <f aca="false">A2</f>
        <v>4</v>
      </c>
      <c r="B3" s="5" t="n">
        <f aca="false">B2</f>
        <v>0</v>
      </c>
      <c r="C3" s="5" t="n">
        <f aca="false">C2</f>
        <v>0</v>
      </c>
      <c r="D3" s="5" t="n">
        <f aca="false">D2</f>
        <v>3</v>
      </c>
      <c r="E3" s="5" t="n">
        <f aca="false">E2</f>
        <v>0</v>
      </c>
      <c r="F3" s="5" t="n">
        <f aca="false">F2+1</f>
        <v>1</v>
      </c>
      <c r="G3" s="5" t="n">
        <f aca="false">((A3-2)*D3)+2-(E3+F3)</f>
        <v>7</v>
      </c>
      <c r="H3" s="5" t="n">
        <f aca="false">H2</f>
        <v>0</v>
      </c>
      <c r="I3" s="5" t="n">
        <f aca="false">(27*D3)+(16*(E3+F3+G3))+(F3+(G3*2))</f>
        <v>224</v>
      </c>
      <c r="J3" s="5" t="n">
        <f aca="false">IF((3*D3)-(2*E3)-F3&gt;0, (3*D3)-(2*E3)-F3, "")</f>
        <v>8</v>
      </c>
      <c r="K3" s="6" t="n">
        <f aca="false">IF(J3="", "no cation", I3/J3)</f>
        <v>28</v>
      </c>
      <c r="L3" s="7" t="n">
        <f aca="false">IF(J3="","",K3)</f>
        <v>28</v>
      </c>
      <c r="M3" s="5" t="s">
        <v>30</v>
      </c>
      <c r="N3" s="5" t="str">
        <f aca="false">IF(M3="","",CONCATENATE("[",IF(M3="","",CONCATENATE("Al",IF(D3&gt;1,VALUE(D3),""),IF(E3=0,"",CONCATENATE(" O",IF(E3&gt;1,VALUE(E3),""))),IF(F3=0,"",CONCATENATE("(OH)",IF(F3&gt;1,VALUE(F3),""))),IF(G3=0,"",CONCATENATE("(OH2)",IF(G3&gt;1,VALUE(G3),""))))),"]",IF(M3="","",IF(J3&gt;1,(CONCATENATE(VALUE(J3),"+")),"+"))))</f>
        <v>[Al3(OH)(OH2)7]8+</v>
      </c>
    </row>
    <row r="4" s="4" customFormat="true" ht="14.05" hidden="false" customHeight="false" outlineLevel="0" collapsed="false">
      <c r="A4" s="5" t="n">
        <f aca="false">A3</f>
        <v>4</v>
      </c>
      <c r="B4" s="5" t="n">
        <f aca="false">B3</f>
        <v>0</v>
      </c>
      <c r="C4" s="5" t="n">
        <f aca="false">C3</f>
        <v>0</v>
      </c>
      <c r="D4" s="5" t="n">
        <f aca="false">D3</f>
        <v>3</v>
      </c>
      <c r="E4" s="5" t="n">
        <f aca="false">E3</f>
        <v>0</v>
      </c>
      <c r="F4" s="5" t="n">
        <f aca="false">F3+1</f>
        <v>2</v>
      </c>
      <c r="G4" s="5" t="n">
        <f aca="false">((A4-2)*D4)+2-(E4+F4)</f>
        <v>6</v>
      </c>
      <c r="H4" s="5" t="n">
        <f aca="false">H3</f>
        <v>0</v>
      </c>
      <c r="I4" s="5" t="n">
        <f aca="false">(27*D4)+(16*(E4+F4+G4))+(F4+(G4*2))</f>
        <v>223</v>
      </c>
      <c r="J4" s="5" t="n">
        <f aca="false">IF((3*D4)-(2*E4)-F4&gt;0, (3*D4)-(2*E4)-F4, "")</f>
        <v>7</v>
      </c>
      <c r="K4" s="6" t="n">
        <f aca="false">IF(J4="", "no cation", I4/J4)</f>
        <v>31.8571428571429</v>
      </c>
      <c r="L4" s="7" t="n">
        <f aca="false">IF(J4="","",K4)</f>
        <v>31.8571428571429</v>
      </c>
      <c r="M4" s="5" t="s">
        <v>30</v>
      </c>
      <c r="N4" s="5" t="str">
        <f aca="false">IF(M4="","",CONCATENATE("[",IF(M4="","",CONCATENATE("Al",IF(D4&gt;1,VALUE(D4),""),IF(E4=0,"",CONCATENATE(" O",IF(E4&gt;1,VALUE(E4),""))),IF(F4=0,"",CONCATENATE("(OH)",IF(F4&gt;1,VALUE(F4),""))),IF(G4=0,"",CONCATENATE("(OH2)",IF(G4&gt;1,VALUE(G4),""))))),"]",IF(M4="","",IF(J4&gt;1,(CONCATENATE(VALUE(J4),"+")),"+"))))</f>
        <v>[Al3(OH)2(OH2)6]7+</v>
      </c>
    </row>
    <row r="5" s="4" customFormat="true" ht="14.05" hidden="false" customHeight="false" outlineLevel="0" collapsed="false">
      <c r="A5" s="5" t="n">
        <f aca="false">A4</f>
        <v>4</v>
      </c>
      <c r="B5" s="5" t="n">
        <f aca="false">B4</f>
        <v>0</v>
      </c>
      <c r="C5" s="5" t="n">
        <f aca="false">C4</f>
        <v>0</v>
      </c>
      <c r="D5" s="5" t="n">
        <f aca="false">D4</f>
        <v>3</v>
      </c>
      <c r="E5" s="5" t="n">
        <f aca="false">E4</f>
        <v>0</v>
      </c>
      <c r="F5" s="5" t="n">
        <f aca="false">F4+1</f>
        <v>3</v>
      </c>
      <c r="G5" s="5" t="n">
        <f aca="false">((A5-2)*D5)+2-(E5+F5)</f>
        <v>5</v>
      </c>
      <c r="H5" s="5" t="n">
        <f aca="false">H4</f>
        <v>0</v>
      </c>
      <c r="I5" s="5" t="n">
        <f aca="false">(27*D5)+(16*(E5+F5+G5))+(F5+(G5*2))</f>
        <v>222</v>
      </c>
      <c r="J5" s="5" t="n">
        <f aca="false">IF((3*D5)-(2*E5)-F5&gt;0, (3*D5)-(2*E5)-F5, "")</f>
        <v>6</v>
      </c>
      <c r="K5" s="6" t="n">
        <f aca="false">IF(J5="", "no cation", I5/J5)</f>
        <v>37</v>
      </c>
      <c r="L5" s="7" t="n">
        <f aca="false">IF(J5="","",K5)</f>
        <v>37</v>
      </c>
      <c r="M5" s="5" t="s">
        <v>30</v>
      </c>
      <c r="N5" s="5" t="str">
        <f aca="false">IF(M5="","",CONCATENATE("[",IF(M5="","",CONCATENATE("Al",IF(D5&gt;1,VALUE(D5),""),IF(E5=0,"",CONCATENATE(" O",IF(E5&gt;1,VALUE(E5),""))),IF(F5=0,"",CONCATENATE("(OH)",IF(F5&gt;1,VALUE(F5),""))),IF(G5=0,"",CONCATENATE("(OH2)",IF(G5&gt;1,VALUE(G5),""))))),"]",IF(M5="","",IF(J5&gt;1,(CONCATENATE(VALUE(J5),"+")),"+"))))</f>
        <v>[Al3(OH)3(OH2)5]6+</v>
      </c>
    </row>
    <row r="6" s="4" customFormat="true" ht="14.05" hidden="false" customHeight="false" outlineLevel="0" collapsed="false">
      <c r="A6" s="5" t="n">
        <f aca="false">A5</f>
        <v>4</v>
      </c>
      <c r="B6" s="5" t="n">
        <f aca="false">B5</f>
        <v>0</v>
      </c>
      <c r="C6" s="5" t="n">
        <f aca="false">C5</f>
        <v>0</v>
      </c>
      <c r="D6" s="5" t="n">
        <f aca="false">D5</f>
        <v>3</v>
      </c>
      <c r="E6" s="5" t="n">
        <f aca="false">E5</f>
        <v>0</v>
      </c>
      <c r="F6" s="5" t="n">
        <f aca="false">F5+1</f>
        <v>4</v>
      </c>
      <c r="G6" s="5" t="n">
        <f aca="false">((A6-2)*D6)+2-(E6+F6)</f>
        <v>4</v>
      </c>
      <c r="H6" s="5" t="n">
        <f aca="false">H5</f>
        <v>0</v>
      </c>
      <c r="I6" s="5" t="n">
        <f aca="false">(27*D6)+(16*(E6+F6+G6))+(F6+(G6*2))</f>
        <v>221</v>
      </c>
      <c r="J6" s="5" t="n">
        <f aca="false">IF((3*D6)-(2*E6)-F6&gt;0, (3*D6)-(2*E6)-F6, "")</f>
        <v>5</v>
      </c>
      <c r="K6" s="6" t="n">
        <f aca="false">IF(J6="", "no cation", I6/J6)</f>
        <v>44.2</v>
      </c>
      <c r="L6" s="7" t="n">
        <f aca="false">IF(J6="","",K6)</f>
        <v>44.2</v>
      </c>
      <c r="M6" s="5" t="s">
        <v>30</v>
      </c>
      <c r="N6" s="5" t="str">
        <f aca="false">IF(M6="","",CONCATENATE("[",IF(M6="","",CONCATENATE("Al",IF(D6&gt;1,VALUE(D6),""),IF(E6=0,"",CONCATENATE(" O",IF(E6&gt;1,VALUE(E6),""))),IF(F6=0,"",CONCATENATE("(OH)",IF(F6&gt;1,VALUE(F6),""))),IF(G6=0,"",CONCATENATE("(OH2)",IF(G6&gt;1,VALUE(G6),""))))),"]",IF(M6="","",IF(J6&gt;1,(CONCATENATE(VALUE(J6),"+")),"+"))))</f>
        <v>[Al3(OH)4(OH2)4]5+</v>
      </c>
    </row>
    <row r="7" s="4" customFormat="true" ht="14.05" hidden="false" customHeight="false" outlineLevel="0" collapsed="false">
      <c r="A7" s="5" t="n">
        <f aca="false">A6</f>
        <v>4</v>
      </c>
      <c r="B7" s="5" t="n">
        <f aca="false">B6</f>
        <v>0</v>
      </c>
      <c r="C7" s="5" t="n">
        <f aca="false">C6</f>
        <v>0</v>
      </c>
      <c r="D7" s="5" t="n">
        <f aca="false">D6</f>
        <v>3</v>
      </c>
      <c r="E7" s="5" t="n">
        <f aca="false">E6</f>
        <v>0</v>
      </c>
      <c r="F7" s="5" t="n">
        <f aca="false">F6+1</f>
        <v>5</v>
      </c>
      <c r="G7" s="5" t="n">
        <f aca="false">((A7-2)*D7)+2-(E7+F7)</f>
        <v>3</v>
      </c>
      <c r="H7" s="5" t="n">
        <f aca="false">H6</f>
        <v>0</v>
      </c>
      <c r="I7" s="5" t="n">
        <f aca="false">(27*D7)+(16*(E7+F7+G7))+(F7+(G7*2))</f>
        <v>220</v>
      </c>
      <c r="J7" s="5" t="n">
        <f aca="false">IF((3*D7)-(2*E7)-F7&gt;0, (3*D7)-(2*E7)-F7, "")</f>
        <v>4</v>
      </c>
      <c r="K7" s="6" t="n">
        <f aca="false">IF(J7="", "no cation", I7/J7)</f>
        <v>55</v>
      </c>
      <c r="L7" s="7" t="n">
        <f aca="false">IF(J7="","",K7)</f>
        <v>55</v>
      </c>
      <c r="M7" s="5" t="s">
        <v>30</v>
      </c>
      <c r="N7" s="5" t="str">
        <f aca="false">IF(M7="","",CONCATENATE("[",IF(M7="","",CONCATENATE("Al",IF(D7&gt;1,VALUE(D7),""),IF(E7=0,"",CONCATENATE(" O",IF(E7&gt;1,VALUE(E7),""))),IF(F7=0,"",CONCATENATE("(OH)",IF(F7&gt;1,VALUE(F7),""))),IF(G7=0,"",CONCATENATE("(OH2)",IF(G7&gt;1,VALUE(G7),""))))),"]",IF(M7="","",IF(J7&gt;1,(CONCATENATE(VALUE(J7),"+")),"+"))))</f>
        <v>[Al3(OH)5(OH2)3]4+</v>
      </c>
    </row>
    <row r="8" s="4" customFormat="true" ht="14.05" hidden="false" customHeight="false" outlineLevel="0" collapsed="false">
      <c r="A8" s="5" t="n">
        <f aca="false">A7</f>
        <v>4</v>
      </c>
      <c r="B8" s="5" t="n">
        <f aca="false">B7</f>
        <v>0</v>
      </c>
      <c r="C8" s="5" t="n">
        <f aca="false">C7</f>
        <v>0</v>
      </c>
      <c r="D8" s="5" t="n">
        <f aca="false">D7</f>
        <v>3</v>
      </c>
      <c r="E8" s="5" t="n">
        <f aca="false">E7</f>
        <v>0</v>
      </c>
      <c r="F8" s="5" t="n">
        <f aca="false">F7+1</f>
        <v>6</v>
      </c>
      <c r="G8" s="5" t="n">
        <f aca="false">((A8-2)*D8)+2-(E8+F8)</f>
        <v>2</v>
      </c>
      <c r="H8" s="5" t="n">
        <f aca="false">H7</f>
        <v>0</v>
      </c>
      <c r="I8" s="5" t="n">
        <f aca="false">(27*D8)+(16*(E8+F8+G8))+(F8+(G8*2))</f>
        <v>219</v>
      </c>
      <c r="J8" s="5" t="n">
        <f aca="false">IF((3*D8)-(2*E8)-F8&gt;0, (3*D8)-(2*E8)-F8, "")</f>
        <v>3</v>
      </c>
      <c r="K8" s="6" t="n">
        <f aca="false">IF(J8="", "no cation", I8/J8)</f>
        <v>73</v>
      </c>
      <c r="L8" s="7" t="n">
        <f aca="false">IF(J8="","",K8)</f>
        <v>73</v>
      </c>
      <c r="M8" s="5" t="s">
        <v>30</v>
      </c>
      <c r="N8" s="5" t="str">
        <f aca="false">IF(M8="","",CONCATENATE("[",IF(M8="","",CONCATENATE("Al",IF(D8&gt;1,VALUE(D8),""),IF(E8=0,"",CONCATENATE(" O",IF(E8&gt;1,VALUE(E8),""))),IF(F8=0,"",CONCATENATE("(OH)",IF(F8&gt;1,VALUE(F8),""))),IF(G8=0,"",CONCATENATE("(OH2)",IF(G8&gt;1,VALUE(G8),""))))),"]",IF(M8="","",IF(J8&gt;1,(CONCATENATE(VALUE(J8),"+")),"+"))))</f>
        <v>[Al3(OH)6(OH2)2]3+</v>
      </c>
    </row>
    <row r="9" s="4" customFormat="true" ht="14.05" hidden="false" customHeight="false" outlineLevel="0" collapsed="false">
      <c r="A9" s="5" t="n">
        <f aca="false">A8</f>
        <v>4</v>
      </c>
      <c r="B9" s="5" t="n">
        <f aca="false">B8</f>
        <v>0</v>
      </c>
      <c r="C9" s="5" t="n">
        <f aca="false">C8</f>
        <v>0</v>
      </c>
      <c r="D9" s="5" t="n">
        <f aca="false">D8</f>
        <v>3</v>
      </c>
      <c r="E9" s="5" t="n">
        <f aca="false">E8</f>
        <v>0</v>
      </c>
      <c r="F9" s="5" t="n">
        <f aca="false">F8+1</f>
        <v>7</v>
      </c>
      <c r="G9" s="5" t="n">
        <f aca="false">((A9-2)*D9)+2-(E9+F9)</f>
        <v>1</v>
      </c>
      <c r="H9" s="5" t="n">
        <f aca="false">H8</f>
        <v>0</v>
      </c>
      <c r="I9" s="5" t="n">
        <f aca="false">(27*D9)+(16*(E9+F9+G9))+(F9+(G9*2))</f>
        <v>218</v>
      </c>
      <c r="J9" s="5" t="n">
        <f aca="false">IF((3*D9)-(2*E9)-F9&gt;0, (3*D9)-(2*E9)-F9, "")</f>
        <v>2</v>
      </c>
      <c r="K9" s="6" t="n">
        <f aca="false">IF(J9="", "no cation", I9/J9)</f>
        <v>109</v>
      </c>
      <c r="L9" s="7" t="n">
        <f aca="false">IF(J9="","",K9)</f>
        <v>109</v>
      </c>
      <c r="M9" s="5" t="s">
        <v>30</v>
      </c>
      <c r="N9" s="5" t="str">
        <f aca="false">IF(M9="","",CONCATENATE("[",IF(M9="","",CONCATENATE("Al",IF(D9&gt;1,VALUE(D9),""),IF(E9=0,"",CONCATENATE(" O",IF(E9&gt;1,VALUE(E9),""))),IF(F9=0,"",CONCATENATE("(OH)",IF(F9&gt;1,VALUE(F9),""))),IF(G9=0,"",CONCATENATE("(OH2)",IF(G9&gt;1,VALUE(G9),""))))),"]",IF(M9="","",IF(J9&gt;1,(CONCATENATE(VALUE(J9),"+")),"+"))))</f>
        <v>[Al3(OH)7(OH2)]2+</v>
      </c>
    </row>
    <row r="10" s="4" customFormat="true" ht="14.05" hidden="false" customHeight="false" outlineLevel="0" collapsed="false">
      <c r="A10" s="5" t="n">
        <f aca="false">A9</f>
        <v>4</v>
      </c>
      <c r="B10" s="5" t="n">
        <f aca="false">B9</f>
        <v>0</v>
      </c>
      <c r="C10" s="5" t="n">
        <f aca="false">C9</f>
        <v>0</v>
      </c>
      <c r="D10" s="5" t="n">
        <f aca="false">D9</f>
        <v>3</v>
      </c>
      <c r="E10" s="5" t="n">
        <f aca="false">E9</f>
        <v>0</v>
      </c>
      <c r="F10" s="5" t="n">
        <f aca="false">F9+1</f>
        <v>8</v>
      </c>
      <c r="G10" s="5" t="n">
        <f aca="false">((A10-2)*D10)+2-(E10+F10)</f>
        <v>0</v>
      </c>
      <c r="H10" s="5" t="n">
        <f aca="false">H9</f>
        <v>0</v>
      </c>
      <c r="I10" s="5" t="n">
        <f aca="false">(27*D10)+(16*(E10+F10+G10))+(F10+(G10*2))</f>
        <v>217</v>
      </c>
      <c r="J10" s="5" t="n">
        <f aca="false">IF((3*D10)-(2*E10)-F10&gt;0, (3*D10)-(2*E10)-F10, "")</f>
        <v>1</v>
      </c>
      <c r="K10" s="6" t="n">
        <f aca="false">IF(J10="", "no cation", I10/J10)</f>
        <v>217</v>
      </c>
      <c r="L10" s="7" t="n">
        <f aca="false">IF(J10="","",K10)</f>
        <v>217</v>
      </c>
      <c r="M10" s="5" t="s">
        <v>30</v>
      </c>
      <c r="N10" s="5" t="str">
        <f aca="false">IF(M10="","",CONCATENATE("[",IF(M10="","",CONCATENATE("Al",IF(D10&gt;1,VALUE(D10),""),IF(E10=0,"",CONCATENATE(" O",IF(E10&gt;1,VALUE(E10),""))),IF(F10=0,"",CONCATENATE("(OH)",IF(F10&gt;1,VALUE(F10),""))),IF(G10=0,"",CONCATENATE("(OH2)",IF(G10&gt;1,VALUE(G10),""))))),"]",IF(M10="","",IF(J10&gt;1,(CONCATENATE(VALUE(J10),"+")),"+"))))</f>
        <v>[Al3(OH)8]+</v>
      </c>
    </row>
    <row r="11" s="4" customFormat="true" ht="14.05" hidden="false" customHeight="false" outlineLevel="0" collapsed="false">
      <c r="A11" s="5" t="n">
        <f aca="false">A10</f>
        <v>4</v>
      </c>
      <c r="B11" s="5" t="n">
        <f aca="false">B10</f>
        <v>0</v>
      </c>
      <c r="C11" s="5" t="n">
        <f aca="false">C10</f>
        <v>0</v>
      </c>
      <c r="D11" s="5" t="n">
        <f aca="false">D10</f>
        <v>3</v>
      </c>
      <c r="E11" s="3" t="n">
        <v>2</v>
      </c>
      <c r="F11" s="5" t="n">
        <v>0</v>
      </c>
      <c r="G11" s="5" t="n">
        <f aca="false">((A11-2)*D11)+2-(E11+F11)</f>
        <v>6</v>
      </c>
      <c r="H11" s="5" t="n">
        <f aca="false">H10</f>
        <v>0</v>
      </c>
      <c r="I11" s="5" t="n">
        <f aca="false">(27*D11)+(16*(E11+F11+G11))+(F11+(G11*2))</f>
        <v>221</v>
      </c>
      <c r="J11" s="5" t="n">
        <f aca="false">IF((3*D11)-(2*E11)-F11&gt;0, (3*D11)-(2*E11)-F11, "")</f>
        <v>5</v>
      </c>
      <c r="K11" s="6" t="n">
        <f aca="false">IF(J11="", "no cation", I11/J11)</f>
        <v>44.2</v>
      </c>
      <c r="L11" s="7" t="n">
        <f aca="false">IF(J11="","",K11)</f>
        <v>44.2</v>
      </c>
      <c r="M11" s="5" t="s">
        <v>30</v>
      </c>
      <c r="N11" s="5" t="str">
        <f aca="false">IF(M11="","",CONCATENATE("[",IF(M11="","",CONCATENATE("Al",IF(D11&gt;1,VALUE(D11),""),IF(E11=0,"",CONCATENATE(" O",IF(E11&gt;1,VALUE(E11),""))),IF(F11=0,"",CONCATENATE("(OH)",IF(F11&gt;1,VALUE(F11),""))),IF(G11=0,"",CONCATENATE("(OH2)",IF(G11&gt;1,VALUE(G11),""))))),"]",IF(M11="","",IF(J11&gt;1,(CONCATENATE(VALUE(J11),"+")),"+"))))</f>
        <v>[Al3 O2(OH2)6]5+</v>
      </c>
    </row>
    <row r="12" s="4" customFormat="true" ht="14.05" hidden="false" customHeight="false" outlineLevel="0" collapsed="false">
      <c r="A12" s="5" t="n">
        <f aca="false">A11</f>
        <v>4</v>
      </c>
      <c r="B12" s="5" t="n">
        <f aca="false">B11</f>
        <v>0</v>
      </c>
      <c r="C12" s="5" t="n">
        <f aca="false">C11</f>
        <v>0</v>
      </c>
      <c r="D12" s="5" t="n">
        <f aca="false">D11</f>
        <v>3</v>
      </c>
      <c r="E12" s="5" t="n">
        <f aca="false">E11</f>
        <v>2</v>
      </c>
      <c r="F12" s="5" t="n">
        <f aca="false">F11+1</f>
        <v>1</v>
      </c>
      <c r="G12" s="5" t="n">
        <f aca="false">((A12-2)*D12)+2-(E12+F12)</f>
        <v>5</v>
      </c>
      <c r="H12" s="5" t="n">
        <f aca="false">H11</f>
        <v>0</v>
      </c>
      <c r="I12" s="5" t="n">
        <f aca="false">(27*D12)+(16*(E12+F12+G12))+(F12+(G12*2))</f>
        <v>220</v>
      </c>
      <c r="J12" s="5" t="n">
        <f aca="false">IF((3*D12)-(2*E12)-F12&gt;0, (3*D12)-(2*E12)-F12, "")</f>
        <v>4</v>
      </c>
      <c r="K12" s="6" t="n">
        <f aca="false">IF(J12="", "no cation", I12/J12)</f>
        <v>55</v>
      </c>
      <c r="L12" s="7" t="n">
        <f aca="false">IF(J12="","",K12)</f>
        <v>55</v>
      </c>
      <c r="M12" s="5" t="s">
        <v>30</v>
      </c>
      <c r="N12" s="5" t="str">
        <f aca="false">IF(M12="","",CONCATENATE("[",IF(M12="","",CONCATENATE("Al",IF(D12&gt;1,VALUE(D12),""),IF(E12=0,"",CONCATENATE(" O",IF(E12&gt;1,VALUE(E12),""))),IF(F12=0,"",CONCATENATE("(OH)",IF(F12&gt;1,VALUE(F12),""))),IF(G12=0,"",CONCATENATE("(OH2)",IF(G12&gt;1,VALUE(G12),""))))),"]",IF(M12="","",IF(J12&gt;1,(CONCATENATE(VALUE(J12),"+")),"+"))))</f>
        <v>[Al3 O2(OH)(OH2)5]4+</v>
      </c>
    </row>
    <row r="13" s="4" customFormat="true" ht="14.05" hidden="false" customHeight="false" outlineLevel="0" collapsed="false">
      <c r="A13" s="5" t="n">
        <f aca="false">A12</f>
        <v>4</v>
      </c>
      <c r="B13" s="5" t="n">
        <f aca="false">B12</f>
        <v>0</v>
      </c>
      <c r="C13" s="5" t="n">
        <f aca="false">C12</f>
        <v>0</v>
      </c>
      <c r="D13" s="5" t="n">
        <f aca="false">D12</f>
        <v>3</v>
      </c>
      <c r="E13" s="5" t="n">
        <f aca="false">E12</f>
        <v>2</v>
      </c>
      <c r="F13" s="5" t="n">
        <f aca="false">F12+1</f>
        <v>2</v>
      </c>
      <c r="G13" s="5" t="n">
        <f aca="false">((A13-2)*D13)+2-(E13+F13)</f>
        <v>4</v>
      </c>
      <c r="H13" s="5" t="n">
        <f aca="false">H12</f>
        <v>0</v>
      </c>
      <c r="I13" s="5" t="n">
        <f aca="false">(27*D13)+(16*(E13+F13+G13))+(F13+(G13*2))</f>
        <v>219</v>
      </c>
      <c r="J13" s="5" t="n">
        <f aca="false">IF((3*D13)-(2*E13)-F13&gt;0, (3*D13)-(2*E13)-F13, "")</f>
        <v>3</v>
      </c>
      <c r="K13" s="6" t="n">
        <f aca="false">IF(J13="", "no cation", I13/J13)</f>
        <v>73</v>
      </c>
      <c r="L13" s="7" t="n">
        <f aca="false">IF(J13="","",K13)</f>
        <v>73</v>
      </c>
      <c r="M13" s="5" t="s">
        <v>30</v>
      </c>
      <c r="N13" s="5" t="str">
        <f aca="false">IF(M13="","",CONCATENATE("[",IF(M13="","",CONCATENATE("Al",IF(D13&gt;1,VALUE(D13),""),IF(E13=0,"",CONCATENATE(" O",IF(E13&gt;1,VALUE(E13),""))),IF(F13=0,"",CONCATENATE("(OH)",IF(F13&gt;1,VALUE(F13),""))),IF(G13=0,"",CONCATENATE("(OH2)",IF(G13&gt;1,VALUE(G13),""))))),"]",IF(M13="","",IF(J13&gt;1,(CONCATENATE(VALUE(J13),"+")),"+"))))</f>
        <v>[Al3 O2(OH)2(OH2)4]3+</v>
      </c>
    </row>
    <row r="14" s="4" customFormat="true" ht="14.05" hidden="false" customHeight="false" outlineLevel="0" collapsed="false">
      <c r="A14" s="5" t="n">
        <f aca="false">A13</f>
        <v>4</v>
      </c>
      <c r="B14" s="5" t="n">
        <f aca="false">B13</f>
        <v>0</v>
      </c>
      <c r="C14" s="5" t="n">
        <f aca="false">C13</f>
        <v>0</v>
      </c>
      <c r="D14" s="5" t="n">
        <f aca="false">D13</f>
        <v>3</v>
      </c>
      <c r="E14" s="5" t="n">
        <f aca="false">E13</f>
        <v>2</v>
      </c>
      <c r="F14" s="5" t="n">
        <f aca="false">F13+1</f>
        <v>3</v>
      </c>
      <c r="G14" s="5" t="n">
        <f aca="false">((A14-2)*D14)+2-(E14+F14)</f>
        <v>3</v>
      </c>
      <c r="H14" s="5" t="n">
        <f aca="false">H13</f>
        <v>0</v>
      </c>
      <c r="I14" s="5" t="n">
        <f aca="false">(27*D14)+(16*(E14+F14+G14))+(F14+(G14*2))</f>
        <v>218</v>
      </c>
      <c r="J14" s="5" t="n">
        <f aca="false">IF((3*D14)-(2*E14)-F14&gt;0, (3*D14)-(2*E14)-F14, "")</f>
        <v>2</v>
      </c>
      <c r="K14" s="6" t="n">
        <f aca="false">IF(J14="", "no cation", I14/J14)</f>
        <v>109</v>
      </c>
      <c r="L14" s="7" t="n">
        <f aca="false">IF(J14="","",K14)</f>
        <v>109</v>
      </c>
      <c r="M14" s="5" t="s">
        <v>30</v>
      </c>
      <c r="N14" s="5" t="str">
        <f aca="false">IF(M14="","",CONCATENATE("[",IF(M14="","",CONCATENATE("Al",IF(D14&gt;1,VALUE(D14),""),IF(E14=0,"",CONCATENATE(" O",IF(E14&gt;1,VALUE(E14),""))),IF(F14=0,"",CONCATENATE("(OH)",IF(F14&gt;1,VALUE(F14),""))),IF(G14=0,"",CONCATENATE("(OH2)",IF(G14&gt;1,VALUE(G14),""))))),"]",IF(M14="","",IF(J14&gt;1,(CONCATENATE(VALUE(J14),"+")),"+"))))</f>
        <v>[Al3 O2(OH)3(OH2)3]2+</v>
      </c>
    </row>
    <row r="15" s="4" customFormat="true" ht="14.05" hidden="false" customHeight="false" outlineLevel="0" collapsed="false">
      <c r="A15" s="5" t="n">
        <f aca="false">A14</f>
        <v>4</v>
      </c>
      <c r="B15" s="5" t="n">
        <f aca="false">B14</f>
        <v>0</v>
      </c>
      <c r="C15" s="5" t="n">
        <f aca="false">C14</f>
        <v>0</v>
      </c>
      <c r="D15" s="5" t="n">
        <f aca="false">D14</f>
        <v>3</v>
      </c>
      <c r="E15" s="5" t="n">
        <f aca="false">E14</f>
        <v>2</v>
      </c>
      <c r="F15" s="5" t="n">
        <f aca="false">F14+1</f>
        <v>4</v>
      </c>
      <c r="G15" s="5" t="n">
        <f aca="false">((A15-2)*D15)+2-(E15+F15)</f>
        <v>2</v>
      </c>
      <c r="H15" s="5" t="n">
        <f aca="false">H14</f>
        <v>0</v>
      </c>
      <c r="I15" s="5" t="n">
        <f aca="false">(27*D15)+(16*(E15+F15+G15))+(F15+(G15*2))</f>
        <v>217</v>
      </c>
      <c r="J15" s="5" t="n">
        <f aca="false">IF((3*D15)-(2*E15)-F15&gt;0, (3*D15)-(2*E15)-F15, "")</f>
        <v>1</v>
      </c>
      <c r="K15" s="6" t="n">
        <f aca="false">IF(J15="", "no cation", I15/J15)</f>
        <v>217</v>
      </c>
      <c r="L15" s="7" t="n">
        <f aca="false">IF(J15="","",K15)</f>
        <v>217</v>
      </c>
      <c r="M15" s="5" t="s">
        <v>30</v>
      </c>
      <c r="N15" s="5" t="str">
        <f aca="false">IF(M15="","",CONCATENATE("[",IF(M15="","",CONCATENATE("Al",IF(D15&gt;1,VALUE(D15),""),IF(E15=0,"",CONCATENATE(" O",IF(E15&gt;1,VALUE(E15),""))),IF(F15=0,"",CONCATENATE("(OH)",IF(F15&gt;1,VALUE(F15),""))),IF(G15=0,"",CONCATENATE("(OH2)",IF(G15&gt;1,VALUE(G15),""))))),"]",IF(M15="","",IF(J15&gt;1,(CONCATENATE(VALUE(J15),"+")),"+"))))</f>
        <v>[Al3 O2(OH)4(OH2)2]+</v>
      </c>
    </row>
    <row r="16" s="4" customFormat="true" ht="14.05" hidden="false" customHeight="false" outlineLevel="0" collapsed="false">
      <c r="A16" s="5" t="n">
        <f aca="false">A15</f>
        <v>4</v>
      </c>
      <c r="B16" s="5" t="n">
        <f aca="false">B15</f>
        <v>0</v>
      </c>
      <c r="C16" s="5" t="n">
        <f aca="false">C15</f>
        <v>0</v>
      </c>
      <c r="D16" s="5" t="n">
        <f aca="false">D15</f>
        <v>3</v>
      </c>
      <c r="E16" s="3" t="n">
        <v>4</v>
      </c>
      <c r="F16" s="5" t="n">
        <v>0</v>
      </c>
      <c r="G16" s="5" t="n">
        <f aca="false">((A16-2)*D16)+2-(E16+F16)</f>
        <v>4</v>
      </c>
      <c r="H16" s="5" t="n">
        <f aca="false">H15</f>
        <v>0</v>
      </c>
      <c r="I16" s="5" t="n">
        <f aca="false">(27*D16)+(16*(E16+F16+G16))+(F16+(G16*2))</f>
        <v>217</v>
      </c>
      <c r="J16" s="5" t="n">
        <f aca="false">IF((3*D16)-(2*E16)-F16&gt;0, (3*D16)-(2*E16)-F16, "")</f>
        <v>1</v>
      </c>
      <c r="K16" s="6" t="n">
        <f aca="false">IF(J16="", "no cation", I16/J16)</f>
        <v>217</v>
      </c>
      <c r="L16" s="7" t="n">
        <f aca="false">IF(J16="","",K16)</f>
        <v>217</v>
      </c>
      <c r="M16" s="5" t="s">
        <v>30</v>
      </c>
      <c r="N16" s="5" t="str">
        <f aca="false">IF(M16="","",CONCATENATE("[",IF(M16="","",CONCATENATE("Al",IF(D16&gt;1,VALUE(D16),""),IF(E16=0,"",CONCATENATE(" O",IF(E16&gt;1,VALUE(E16),""))),IF(F16=0,"",CONCATENATE("(OH)",IF(F16&gt;1,VALUE(F16),""))),IF(G16=0,"",CONCATENATE("(OH2)",IF(G16&gt;1,VALUE(G16),""))))),"]",IF(M16="","",IF(J16&gt;1,(CONCATENATE(VALUE(J16),"+")),"+"))))</f>
        <v>[Al3 O4(OH2)4]+</v>
      </c>
    </row>
  </sheetData>
  <printOptions headings="false" gridLines="false" gridLinesSet="true" horizontalCentered="false" verticalCentered="false"/>
  <pageMargins left="0.7" right="0.7" top="0.3" bottom="0.3" header="0.3" footer="0.3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2" zoomScaleNormal="72" zoomScalePageLayoutView="100" workbookViewId="0">
      <selection pane="topLeft" activeCell="A1" activeCellId="0" sqref="A1"/>
    </sheetView>
  </sheetViews>
  <sheetFormatPr defaultRowHeight="12.8"/>
  <cols>
    <col collapsed="false" hidden="false" max="10" min="1" style="0" width="8.63775510204082"/>
    <col collapsed="false" hidden="false" max="11" min="11" style="0" width="21.0612244897959"/>
    <col collapsed="false" hidden="false" max="12" min="12" style="0" width="12.1479591836735"/>
    <col collapsed="false" hidden="false" max="13" min="13" style="0" width="18.4948979591837"/>
    <col collapsed="false" hidden="false" max="14" min="14" style="0" width="29.0255102040816"/>
    <col collapsed="false" hidden="false" max="1025" min="15" style="0" width="8.63775510204082"/>
  </cols>
  <sheetData>
    <row r="1" s="4" customFormat="true" ht="14.0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28</v>
      </c>
      <c r="N1" s="3" t="s">
        <v>29</v>
      </c>
    </row>
    <row r="2" s="4" customFormat="true" ht="14.05" hidden="false" customHeight="false" outlineLevel="0" collapsed="false">
      <c r="A2" s="3" t="n">
        <v>6</v>
      </c>
      <c r="B2" s="3" t="n">
        <v>0</v>
      </c>
      <c r="C2" s="3" t="n">
        <v>0</v>
      </c>
      <c r="D2" s="3" t="n">
        <v>3</v>
      </c>
      <c r="E2" s="3" t="n">
        <v>0</v>
      </c>
      <c r="F2" s="5" t="n">
        <v>0</v>
      </c>
      <c r="G2" s="5" t="n">
        <f aca="false">((A2-2)*D2)+2-(E2+F2)</f>
        <v>14</v>
      </c>
      <c r="H2" s="3" t="n">
        <v>0</v>
      </c>
      <c r="I2" s="5" t="n">
        <f aca="false">(27*D2)+(16*(E2+F2+G2))+(F2+(G2*2))</f>
        <v>333</v>
      </c>
      <c r="J2" s="5" t="n">
        <f aca="false">IF((3*D2)-(2*E2)-F2&gt;0, (3*D2)-(2*E2)-F2, "")</f>
        <v>9</v>
      </c>
      <c r="K2" s="6" t="n">
        <f aca="false">IF(J2="", "no cation", I2/J2)</f>
        <v>37</v>
      </c>
      <c r="L2" s="7" t="n">
        <f aca="false">IF(J2="","",K2)</f>
        <v>37</v>
      </c>
      <c r="M2" s="5" t="s">
        <v>30</v>
      </c>
      <c r="N2" s="5" t="str">
        <f aca="false">IF(M2="","",CONCATENATE("[",IF(M2="","",CONCATENATE("Al",IF(D2&gt;1,VALUE(D2),""),IF(E2=0,"",CONCATENATE(" O",IF(E2&gt;1,VALUE(E2),""))),IF(F2=0,"",CONCATENATE("(OH)",IF(F2&gt;1,VALUE(F2),""))),IF(G2=0,"",CONCATENATE("(OH2)",IF(G2&gt;1,VALUE(G2),""))))),"]",IF(M2="","",IF(J2&gt;1,(CONCATENATE(VALUE(J2),"+")),"+"))))</f>
        <v>[Al3(OH2)14]9+</v>
      </c>
    </row>
    <row r="3" s="4" customFormat="true" ht="14.05" hidden="false" customHeight="false" outlineLevel="0" collapsed="false">
      <c r="A3" s="5" t="n">
        <f aca="false">A2</f>
        <v>6</v>
      </c>
      <c r="B3" s="5" t="n">
        <f aca="false">B2</f>
        <v>0</v>
      </c>
      <c r="C3" s="5" t="n">
        <f aca="false">C2</f>
        <v>0</v>
      </c>
      <c r="D3" s="5" t="n">
        <f aca="false">D2</f>
        <v>3</v>
      </c>
      <c r="E3" s="5" t="n">
        <f aca="false">E2</f>
        <v>0</v>
      </c>
      <c r="F3" s="5" t="n">
        <f aca="false">F2+1</f>
        <v>1</v>
      </c>
      <c r="G3" s="5" t="n">
        <f aca="false">((A3-2)*D3)+2-(E3+F3)</f>
        <v>13</v>
      </c>
      <c r="H3" s="5" t="n">
        <f aca="false">H2</f>
        <v>0</v>
      </c>
      <c r="I3" s="5" t="n">
        <f aca="false">(27*D3)+(16*(E3+F3+G3))+(F3+(G3*2))</f>
        <v>332</v>
      </c>
      <c r="J3" s="5" t="n">
        <f aca="false">IF((3*D3)-(2*E3)-F3&gt;0, (3*D3)-(2*E3)-F3, "")</f>
        <v>8</v>
      </c>
      <c r="K3" s="6" t="n">
        <f aca="false">IF(J3="", "no cation", I3/J3)</f>
        <v>41.5</v>
      </c>
      <c r="L3" s="7" t="n">
        <f aca="false">IF(J3="","",K3)</f>
        <v>41.5</v>
      </c>
      <c r="M3" s="5" t="s">
        <v>30</v>
      </c>
      <c r="N3" s="5" t="str">
        <f aca="false">IF(M3="","",CONCATENATE("[",IF(M3="","",CONCATENATE("Al",IF(D3&gt;1,VALUE(D3),""),IF(E3=0,"",CONCATENATE(" O",IF(E3&gt;1,VALUE(E3),""))),IF(F3=0,"",CONCATENATE("(OH)",IF(F3&gt;1,VALUE(F3),""))),IF(G3=0,"",CONCATENATE("(OH2)",IF(G3&gt;1,VALUE(G3),""))))),"]",IF(M3="","",IF(J3&gt;1,(CONCATENATE(VALUE(J3),"+")),"+"))))</f>
        <v>[Al3(OH)(OH2)13]8+</v>
      </c>
    </row>
    <row r="4" s="4" customFormat="true" ht="14.05" hidden="false" customHeight="false" outlineLevel="0" collapsed="false">
      <c r="A4" s="5" t="n">
        <f aca="false">A3</f>
        <v>6</v>
      </c>
      <c r="B4" s="5" t="n">
        <f aca="false">B3</f>
        <v>0</v>
      </c>
      <c r="C4" s="5" t="n">
        <f aca="false">C3</f>
        <v>0</v>
      </c>
      <c r="D4" s="5" t="n">
        <f aca="false">D3</f>
        <v>3</v>
      </c>
      <c r="E4" s="5" t="n">
        <f aca="false">E3</f>
        <v>0</v>
      </c>
      <c r="F4" s="5" t="n">
        <f aca="false">F3+1</f>
        <v>2</v>
      </c>
      <c r="G4" s="5" t="n">
        <f aca="false">((A4-2)*D4)+2-(E4+F4)</f>
        <v>12</v>
      </c>
      <c r="H4" s="5" t="n">
        <f aca="false">H3</f>
        <v>0</v>
      </c>
      <c r="I4" s="5" t="n">
        <f aca="false">(27*D4)+(16*(E4+F4+G4))+(F4+(G4*2))</f>
        <v>331</v>
      </c>
      <c r="J4" s="5" t="n">
        <f aca="false">IF((3*D4)-(2*E4)-F4&gt;0, (3*D4)-(2*E4)-F4, "")</f>
        <v>7</v>
      </c>
      <c r="K4" s="6" t="n">
        <f aca="false">IF(J4="", "no cation", I4/J4)</f>
        <v>47.2857142857143</v>
      </c>
      <c r="L4" s="7" t="n">
        <f aca="false">IF(J4="","",K4)</f>
        <v>47.2857142857143</v>
      </c>
      <c r="M4" s="5" t="s">
        <v>30</v>
      </c>
      <c r="N4" s="5" t="str">
        <f aca="false">IF(M4="","",CONCATENATE("[",IF(M4="","",CONCATENATE("Al",IF(D4&gt;1,VALUE(D4),""),IF(E4=0,"",CONCATENATE(" O",IF(E4&gt;1,VALUE(E4),""))),IF(F4=0,"",CONCATENATE("(OH)",IF(F4&gt;1,VALUE(F4),""))),IF(G4=0,"",CONCATENATE("(OH2)",IF(G4&gt;1,VALUE(G4),""))))),"]",IF(M4="","",IF(J4&gt;1,(CONCATENATE(VALUE(J4),"+")),"+"))))</f>
        <v>[Al3(OH)2(OH2)12]7+</v>
      </c>
    </row>
    <row r="5" s="4" customFormat="true" ht="14.05" hidden="false" customHeight="false" outlineLevel="0" collapsed="false">
      <c r="A5" s="5" t="n">
        <f aca="false">A4</f>
        <v>6</v>
      </c>
      <c r="B5" s="5" t="n">
        <f aca="false">B4</f>
        <v>0</v>
      </c>
      <c r="C5" s="5" t="n">
        <f aca="false">C4</f>
        <v>0</v>
      </c>
      <c r="D5" s="5" t="n">
        <f aca="false">D4</f>
        <v>3</v>
      </c>
      <c r="E5" s="5" t="n">
        <f aca="false">E4</f>
        <v>0</v>
      </c>
      <c r="F5" s="5" t="n">
        <f aca="false">F4+1</f>
        <v>3</v>
      </c>
      <c r="G5" s="5" t="n">
        <f aca="false">((A5-2)*D5)+2-(E5+F5)</f>
        <v>11</v>
      </c>
      <c r="H5" s="5" t="n">
        <f aca="false">H4</f>
        <v>0</v>
      </c>
      <c r="I5" s="5" t="n">
        <f aca="false">(27*D5)+(16*(E5+F5+G5))+(F5+(G5*2))</f>
        <v>330</v>
      </c>
      <c r="J5" s="5" t="n">
        <f aca="false">IF((3*D5)-(2*E5)-F5&gt;0, (3*D5)-(2*E5)-F5, "")</f>
        <v>6</v>
      </c>
      <c r="K5" s="6" t="n">
        <f aca="false">IF(J5="", "no cation", I5/J5)</f>
        <v>55</v>
      </c>
      <c r="L5" s="7" t="n">
        <f aca="false">IF(J5="","",K5)</f>
        <v>55</v>
      </c>
      <c r="M5" s="5" t="s">
        <v>30</v>
      </c>
      <c r="N5" s="5" t="str">
        <f aca="false">IF(M5="","",CONCATENATE("[",IF(M5="","",CONCATENATE("Al",IF(D5&gt;1,VALUE(D5),""),IF(E5=0,"",CONCATENATE(" O",IF(E5&gt;1,VALUE(E5),""))),IF(F5=0,"",CONCATENATE("(OH)",IF(F5&gt;1,VALUE(F5),""))),IF(G5=0,"",CONCATENATE("(OH2)",IF(G5&gt;1,VALUE(G5),""))))),"]",IF(M5="","",IF(J5&gt;1,(CONCATENATE(VALUE(J5),"+")),"+"))))</f>
        <v>[Al3(OH)3(OH2)11]6+</v>
      </c>
    </row>
    <row r="6" s="4" customFormat="true" ht="14.05" hidden="false" customHeight="false" outlineLevel="0" collapsed="false">
      <c r="A6" s="5" t="n">
        <f aca="false">A5</f>
        <v>6</v>
      </c>
      <c r="B6" s="5" t="n">
        <f aca="false">B5</f>
        <v>0</v>
      </c>
      <c r="C6" s="5" t="n">
        <f aca="false">C5</f>
        <v>0</v>
      </c>
      <c r="D6" s="5" t="n">
        <f aca="false">D5</f>
        <v>3</v>
      </c>
      <c r="E6" s="5" t="n">
        <f aca="false">E5</f>
        <v>0</v>
      </c>
      <c r="F6" s="5" t="n">
        <f aca="false">F5+1</f>
        <v>4</v>
      </c>
      <c r="G6" s="5" t="n">
        <f aca="false">((A6-2)*D6)+2-(E6+F6)</f>
        <v>10</v>
      </c>
      <c r="H6" s="5" t="n">
        <f aca="false">H5</f>
        <v>0</v>
      </c>
      <c r="I6" s="5" t="n">
        <f aca="false">(27*D6)+(16*(E6+F6+G6))+(F6+(G6*2))</f>
        <v>329</v>
      </c>
      <c r="J6" s="5" t="n">
        <f aca="false">IF((3*D6)-(2*E6)-F6&gt;0, (3*D6)-(2*E6)-F6, "")</f>
        <v>5</v>
      </c>
      <c r="K6" s="6" t="n">
        <f aca="false">IF(J6="", "no cation", I6/J6)</f>
        <v>65.8</v>
      </c>
      <c r="L6" s="7" t="n">
        <f aca="false">IF(J6="","",K6)</f>
        <v>65.8</v>
      </c>
      <c r="M6" s="5" t="s">
        <v>30</v>
      </c>
      <c r="N6" s="5" t="str">
        <f aca="false">IF(M6="","",CONCATENATE("[",IF(M6="","",CONCATENATE("Al",IF(D6&gt;1,VALUE(D6),""),IF(E6=0,"",CONCATENATE(" O",IF(E6&gt;1,VALUE(E6),""))),IF(F6=0,"",CONCATENATE("(OH)",IF(F6&gt;1,VALUE(F6),""))),IF(G6=0,"",CONCATENATE("(OH2)",IF(G6&gt;1,VALUE(G6),""))))),"]",IF(M6="","",IF(J6&gt;1,(CONCATENATE(VALUE(J6),"+")),"+"))))</f>
        <v>[Al3(OH)4(OH2)10]5+</v>
      </c>
    </row>
    <row r="7" s="4" customFormat="true" ht="14.05" hidden="false" customHeight="false" outlineLevel="0" collapsed="false">
      <c r="A7" s="5" t="n">
        <f aca="false">A6</f>
        <v>6</v>
      </c>
      <c r="B7" s="5" t="n">
        <f aca="false">B6</f>
        <v>0</v>
      </c>
      <c r="C7" s="5" t="n">
        <f aca="false">C6</f>
        <v>0</v>
      </c>
      <c r="D7" s="5" t="n">
        <f aca="false">D6</f>
        <v>3</v>
      </c>
      <c r="E7" s="5" t="n">
        <f aca="false">E6</f>
        <v>0</v>
      </c>
      <c r="F7" s="5" t="n">
        <f aca="false">F6+1</f>
        <v>5</v>
      </c>
      <c r="G7" s="5" t="n">
        <f aca="false">((A7-2)*D7)+2-(E7+F7)</f>
        <v>9</v>
      </c>
      <c r="H7" s="5" t="n">
        <f aca="false">H6</f>
        <v>0</v>
      </c>
      <c r="I7" s="5" t="n">
        <f aca="false">(27*D7)+(16*(E7+F7+G7))+(F7+(G7*2))</f>
        <v>328</v>
      </c>
      <c r="J7" s="5" t="n">
        <f aca="false">IF((3*D7)-(2*E7)-F7&gt;0, (3*D7)-(2*E7)-F7, "")</f>
        <v>4</v>
      </c>
      <c r="K7" s="6" t="n">
        <f aca="false">IF(J7="", "no cation", I7/J7)</f>
        <v>82</v>
      </c>
      <c r="L7" s="7" t="n">
        <f aca="false">IF(J7="","",K7)</f>
        <v>82</v>
      </c>
      <c r="M7" s="5" t="s">
        <v>30</v>
      </c>
      <c r="N7" s="5" t="str">
        <f aca="false">IF(M7="","",CONCATENATE("[",IF(M7="","",CONCATENATE("Al",IF(D7&gt;1,VALUE(D7),""),IF(E7=0,"",CONCATENATE(" O",IF(E7&gt;1,VALUE(E7),""))),IF(F7=0,"",CONCATENATE("(OH)",IF(F7&gt;1,VALUE(F7),""))),IF(G7=0,"",CONCATENATE("(OH2)",IF(G7&gt;1,VALUE(G7),""))))),"]",IF(M7="","",IF(J7&gt;1,(CONCATENATE(VALUE(J7),"+")),"+"))))</f>
        <v>[Al3(OH)5(OH2)9]4+</v>
      </c>
    </row>
    <row r="8" s="4" customFormat="true" ht="14.05" hidden="false" customHeight="false" outlineLevel="0" collapsed="false">
      <c r="A8" s="5" t="n">
        <f aca="false">A7</f>
        <v>6</v>
      </c>
      <c r="B8" s="5" t="n">
        <f aca="false">B7</f>
        <v>0</v>
      </c>
      <c r="C8" s="5" t="n">
        <f aca="false">C7</f>
        <v>0</v>
      </c>
      <c r="D8" s="5" t="n">
        <f aca="false">D7</f>
        <v>3</v>
      </c>
      <c r="E8" s="5" t="n">
        <f aca="false">E7</f>
        <v>0</v>
      </c>
      <c r="F8" s="5" t="n">
        <f aca="false">F7+1</f>
        <v>6</v>
      </c>
      <c r="G8" s="5" t="n">
        <f aca="false">((A8-2)*D8)+2-(E8+F8)</f>
        <v>8</v>
      </c>
      <c r="H8" s="5" t="n">
        <f aca="false">H7</f>
        <v>0</v>
      </c>
      <c r="I8" s="5" t="n">
        <f aca="false">(27*D8)+(16*(E8+F8+G8))+(F8+(G8*2))</f>
        <v>327</v>
      </c>
      <c r="J8" s="5" t="n">
        <f aca="false">IF((3*D8)-(2*E8)-F8&gt;0, (3*D8)-(2*E8)-F8, "")</f>
        <v>3</v>
      </c>
      <c r="K8" s="6" t="n">
        <f aca="false">IF(J8="", "no cation", I8/J8)</f>
        <v>109</v>
      </c>
      <c r="L8" s="7" t="n">
        <f aca="false">IF(J8="","",K8)</f>
        <v>109</v>
      </c>
      <c r="M8" s="5" t="s">
        <v>30</v>
      </c>
      <c r="N8" s="5" t="str">
        <f aca="false">IF(M8="","",CONCATENATE("[",IF(M8="","",CONCATENATE("Al",IF(D8&gt;1,VALUE(D8),""),IF(E8=0,"",CONCATENATE(" O",IF(E8&gt;1,VALUE(E8),""))),IF(F8=0,"",CONCATENATE("(OH)",IF(F8&gt;1,VALUE(F8),""))),IF(G8=0,"",CONCATENATE("(OH2)",IF(G8&gt;1,VALUE(G8),""))))),"]",IF(M8="","",IF(J8&gt;1,(CONCATENATE(VALUE(J8),"+")),"+"))))</f>
        <v>[Al3(OH)6(OH2)8]3+</v>
      </c>
    </row>
    <row r="9" s="4" customFormat="true" ht="14.05" hidden="false" customHeight="false" outlineLevel="0" collapsed="false">
      <c r="A9" s="5" t="n">
        <f aca="false">A8</f>
        <v>6</v>
      </c>
      <c r="B9" s="5" t="n">
        <f aca="false">B8</f>
        <v>0</v>
      </c>
      <c r="C9" s="5" t="n">
        <f aca="false">C8</f>
        <v>0</v>
      </c>
      <c r="D9" s="5" t="n">
        <f aca="false">D8</f>
        <v>3</v>
      </c>
      <c r="E9" s="5" t="n">
        <f aca="false">E8</f>
        <v>0</v>
      </c>
      <c r="F9" s="5" t="n">
        <f aca="false">F8+1</f>
        <v>7</v>
      </c>
      <c r="G9" s="5" t="n">
        <f aca="false">((A9-2)*D9)+2-(E9+F9)</f>
        <v>7</v>
      </c>
      <c r="H9" s="5" t="n">
        <f aca="false">H8</f>
        <v>0</v>
      </c>
      <c r="I9" s="5" t="n">
        <f aca="false">(27*D9)+(16*(E9+F9+G9))+(F9+(G9*2))</f>
        <v>326</v>
      </c>
      <c r="J9" s="5" t="n">
        <f aca="false">IF((3*D9)-(2*E9)-F9&gt;0, (3*D9)-(2*E9)-F9, "")</f>
        <v>2</v>
      </c>
      <c r="K9" s="6" t="n">
        <f aca="false">IF(J9="", "no cation", I9/J9)</f>
        <v>163</v>
      </c>
      <c r="L9" s="7" t="n">
        <f aca="false">IF(J9="","",K9)</f>
        <v>163</v>
      </c>
      <c r="M9" s="5" t="s">
        <v>30</v>
      </c>
      <c r="N9" s="5" t="str">
        <f aca="false">IF(M9="","",CONCATENATE("[",IF(M9="","",CONCATENATE("Al",IF(D9&gt;1,VALUE(D9),""),IF(E9=0,"",CONCATENATE(" O",IF(E9&gt;1,VALUE(E9),""))),IF(F9=0,"",CONCATENATE("(OH)",IF(F9&gt;1,VALUE(F9),""))),IF(G9=0,"",CONCATENATE("(OH2)",IF(G9&gt;1,VALUE(G9),""))))),"]",IF(M9="","",IF(J9&gt;1,(CONCATENATE(VALUE(J9),"+")),"+"))))</f>
        <v>[Al3(OH)7(OH2)7]2+</v>
      </c>
    </row>
    <row r="10" s="4" customFormat="true" ht="14.05" hidden="false" customHeight="false" outlineLevel="0" collapsed="false">
      <c r="A10" s="5" t="n">
        <f aca="false">A9</f>
        <v>6</v>
      </c>
      <c r="B10" s="5" t="n">
        <f aca="false">B9</f>
        <v>0</v>
      </c>
      <c r="C10" s="5" t="n">
        <f aca="false">C9</f>
        <v>0</v>
      </c>
      <c r="D10" s="5" t="n">
        <f aca="false">D9</f>
        <v>3</v>
      </c>
      <c r="E10" s="5" t="n">
        <f aca="false">E9</f>
        <v>0</v>
      </c>
      <c r="F10" s="5" t="n">
        <f aca="false">F9+1</f>
        <v>8</v>
      </c>
      <c r="G10" s="5" t="n">
        <f aca="false">((A10-2)*D10)+2-(E10+F10)</f>
        <v>6</v>
      </c>
      <c r="H10" s="5" t="n">
        <f aca="false">H9</f>
        <v>0</v>
      </c>
      <c r="I10" s="5" t="n">
        <f aca="false">(27*D10)+(16*(E10+F10+G10))+(F10+(G10*2))</f>
        <v>325</v>
      </c>
      <c r="J10" s="5" t="n">
        <f aca="false">IF((3*D10)-(2*E10)-F10&gt;0, (3*D10)-(2*E10)-F10, "")</f>
        <v>1</v>
      </c>
      <c r="K10" s="6" t="n">
        <f aca="false">IF(J10="", "no cation", I10/J10)</f>
        <v>325</v>
      </c>
      <c r="L10" s="7" t="n">
        <f aca="false">IF(J10="","",K10)</f>
        <v>325</v>
      </c>
      <c r="M10" s="5" t="s">
        <v>30</v>
      </c>
      <c r="N10" s="5" t="str">
        <f aca="false">IF(M10="","",CONCATENATE("[",IF(M10="","",CONCATENATE("Al",IF(D10&gt;1,VALUE(D10),""),IF(E10=0,"",CONCATENATE(" O",IF(E10&gt;1,VALUE(E10),""))),IF(F10=0,"",CONCATENATE("(OH)",IF(F10&gt;1,VALUE(F10),""))),IF(G10=0,"",CONCATENATE("(OH2)",IF(G10&gt;1,VALUE(G10),""))))),"]",IF(M10="","",IF(J10&gt;1,(CONCATENATE(VALUE(J10),"+")),"+"))))</f>
        <v>[Al3(OH)8(OH2)6]+</v>
      </c>
    </row>
    <row r="11" s="4" customFormat="true" ht="14.05" hidden="false" customHeight="false" outlineLevel="0" collapsed="false">
      <c r="A11" s="3" t="n">
        <v>6</v>
      </c>
      <c r="B11" s="5" t="n">
        <f aca="false">B10</f>
        <v>0</v>
      </c>
      <c r="C11" s="5" t="n">
        <f aca="false">C10</f>
        <v>0</v>
      </c>
      <c r="D11" s="3" t="n">
        <v>3</v>
      </c>
      <c r="E11" s="3" t="n">
        <v>2</v>
      </c>
      <c r="F11" s="5" t="n">
        <v>0</v>
      </c>
      <c r="G11" s="5" t="n">
        <f aca="false">((A11-2)*D11)+2-(E11+F11)</f>
        <v>12</v>
      </c>
      <c r="H11" s="5" t="n">
        <f aca="false">H10</f>
        <v>0</v>
      </c>
      <c r="I11" s="5" t="n">
        <f aca="false">(27*D11)+(16*(E11+F11+G11))+(F11+(G11*2))</f>
        <v>329</v>
      </c>
      <c r="J11" s="5" t="n">
        <f aca="false">IF((3*D11)-(2*E11)-F11&gt;0, (3*D11)-(2*E11)-F11, "")</f>
        <v>5</v>
      </c>
      <c r="K11" s="6" t="n">
        <f aca="false">IF(J11="", "no cation", I11/J11)</f>
        <v>65.8</v>
      </c>
      <c r="L11" s="7" t="n">
        <f aca="false">IF(J11="","",K11)</f>
        <v>65.8</v>
      </c>
      <c r="M11" s="5" t="s">
        <v>30</v>
      </c>
      <c r="N11" s="5" t="str">
        <f aca="false">IF(M11="","",CONCATENATE("[",IF(M11="","",CONCATENATE("Al",IF(D11&gt;1,VALUE(D11),""),IF(E11=0,"",CONCATENATE(" O",IF(E11&gt;1,VALUE(E11),""))),IF(F11=0,"",CONCATENATE("(OH)",IF(F11&gt;1,VALUE(F11),""))),IF(G11=0,"",CONCATENATE("(OH2)",IF(G11&gt;1,VALUE(G11),""))))),"]",IF(M11="","",IF(J11&gt;1,(CONCATENATE(VALUE(J11),"+")),"+"))))</f>
        <v>[Al3 O2(OH2)12]5+</v>
      </c>
    </row>
    <row r="12" s="4" customFormat="true" ht="14.05" hidden="false" customHeight="false" outlineLevel="0" collapsed="false">
      <c r="A12" s="5" t="n">
        <f aca="false">A11</f>
        <v>6</v>
      </c>
      <c r="B12" s="5" t="n">
        <f aca="false">B11</f>
        <v>0</v>
      </c>
      <c r="C12" s="5" t="n">
        <f aca="false">C11</f>
        <v>0</v>
      </c>
      <c r="D12" s="5" t="n">
        <f aca="false">D11</f>
        <v>3</v>
      </c>
      <c r="E12" s="5" t="n">
        <f aca="false">E11</f>
        <v>2</v>
      </c>
      <c r="F12" s="5" t="n">
        <f aca="false">F11+1</f>
        <v>1</v>
      </c>
      <c r="G12" s="5" t="n">
        <f aca="false">((A12-2)*D12)+2-(E12+F12)</f>
        <v>11</v>
      </c>
      <c r="H12" s="5" t="n">
        <f aca="false">H11</f>
        <v>0</v>
      </c>
      <c r="I12" s="5" t="n">
        <f aca="false">(27*D12)+(16*(E12+F12+G12))+(F12+(G12*2))</f>
        <v>328</v>
      </c>
      <c r="J12" s="5" t="n">
        <f aca="false">IF((3*D12)-(2*E12)-F12&gt;0, (3*D12)-(2*E12)-F12, "")</f>
        <v>4</v>
      </c>
      <c r="K12" s="6" t="n">
        <f aca="false">IF(J12="", "no cation", I12/J12)</f>
        <v>82</v>
      </c>
      <c r="L12" s="7" t="n">
        <f aca="false">IF(J12="","",K12)</f>
        <v>82</v>
      </c>
      <c r="M12" s="5" t="s">
        <v>30</v>
      </c>
      <c r="N12" s="5" t="str">
        <f aca="false">IF(M12="","",CONCATENATE("[",IF(M12="","",CONCATENATE("Al",IF(D12&gt;1,VALUE(D12),""),IF(E12=0,"",CONCATENATE(" O",IF(E12&gt;1,VALUE(E12),""))),IF(F12=0,"",CONCATENATE("(OH)",IF(F12&gt;1,VALUE(F12),""))),IF(G12=0,"",CONCATENATE("(OH2)",IF(G12&gt;1,VALUE(G12),""))))),"]",IF(M12="","",IF(J12&gt;1,(CONCATENATE(VALUE(J12),"+")),"+"))))</f>
        <v>[Al3 O2(OH)(OH2)11]4+</v>
      </c>
    </row>
    <row r="13" s="4" customFormat="true" ht="14.05" hidden="false" customHeight="false" outlineLevel="0" collapsed="false">
      <c r="A13" s="5" t="n">
        <f aca="false">A12</f>
        <v>6</v>
      </c>
      <c r="B13" s="5" t="n">
        <f aca="false">B12</f>
        <v>0</v>
      </c>
      <c r="C13" s="5" t="n">
        <f aca="false">C12</f>
        <v>0</v>
      </c>
      <c r="D13" s="5" t="n">
        <f aca="false">D12</f>
        <v>3</v>
      </c>
      <c r="E13" s="5" t="n">
        <f aca="false">E12</f>
        <v>2</v>
      </c>
      <c r="F13" s="5" t="n">
        <f aca="false">F12+1</f>
        <v>2</v>
      </c>
      <c r="G13" s="5" t="n">
        <f aca="false">((A13-2)*D13)+2-(E13+F13)</f>
        <v>10</v>
      </c>
      <c r="H13" s="5" t="n">
        <f aca="false">H12</f>
        <v>0</v>
      </c>
      <c r="I13" s="5" t="n">
        <f aca="false">(27*D13)+(16*(E13+F13+G13))+(F13+(G13*2))</f>
        <v>327</v>
      </c>
      <c r="J13" s="5" t="n">
        <f aca="false">IF((3*D13)-(2*E13)-F13&gt;0, (3*D13)-(2*E13)-F13, "")</f>
        <v>3</v>
      </c>
      <c r="K13" s="6" t="n">
        <f aca="false">IF(J13="", "no cation", I13/J13)</f>
        <v>109</v>
      </c>
      <c r="L13" s="7" t="n">
        <f aca="false">IF(J13="","",K13)</f>
        <v>109</v>
      </c>
      <c r="M13" s="5" t="s">
        <v>30</v>
      </c>
      <c r="N13" s="5" t="str">
        <f aca="false">IF(M13="","",CONCATENATE("[",IF(M13="","",CONCATENATE("Al",IF(D13&gt;1,VALUE(D13),""),IF(E13=0,"",CONCATENATE(" O",IF(E13&gt;1,VALUE(E13),""))),IF(F13=0,"",CONCATENATE("(OH)",IF(F13&gt;1,VALUE(F13),""))),IF(G13=0,"",CONCATENATE("(OH2)",IF(G13&gt;1,VALUE(G13),""))))),"]",IF(M13="","",IF(J13&gt;1,(CONCATENATE(VALUE(J13),"+")),"+"))))</f>
        <v>[Al3 O2(OH)2(OH2)10]3+</v>
      </c>
    </row>
    <row r="14" s="4" customFormat="true" ht="14.05" hidden="false" customHeight="false" outlineLevel="0" collapsed="false">
      <c r="A14" s="5" t="n">
        <f aca="false">A13</f>
        <v>6</v>
      </c>
      <c r="B14" s="5" t="n">
        <f aca="false">B13</f>
        <v>0</v>
      </c>
      <c r="C14" s="5" t="n">
        <f aca="false">C13</f>
        <v>0</v>
      </c>
      <c r="D14" s="5" t="n">
        <f aca="false">D13</f>
        <v>3</v>
      </c>
      <c r="E14" s="5" t="n">
        <f aca="false">E13</f>
        <v>2</v>
      </c>
      <c r="F14" s="5" t="n">
        <f aca="false">F13+1</f>
        <v>3</v>
      </c>
      <c r="G14" s="5" t="n">
        <f aca="false">((A14-2)*D14)+2-(E14+F14)</f>
        <v>9</v>
      </c>
      <c r="H14" s="5" t="n">
        <f aca="false">H13</f>
        <v>0</v>
      </c>
      <c r="I14" s="5" t="n">
        <f aca="false">(27*D14)+(16*(E14+F14+G14))+(F14+(G14*2))</f>
        <v>326</v>
      </c>
      <c r="J14" s="5" t="n">
        <f aca="false">IF((3*D14)-(2*E14)-F14&gt;0, (3*D14)-(2*E14)-F14, "")</f>
        <v>2</v>
      </c>
      <c r="K14" s="6" t="n">
        <f aca="false">IF(J14="", "no cation", I14/J14)</f>
        <v>163</v>
      </c>
      <c r="L14" s="7" t="n">
        <f aca="false">IF(J14="","",K14)</f>
        <v>163</v>
      </c>
      <c r="M14" s="5" t="s">
        <v>30</v>
      </c>
      <c r="N14" s="5" t="str">
        <f aca="false">IF(M14="","",CONCATENATE("[",IF(M14="","",CONCATENATE("Al",IF(D14&gt;1,VALUE(D14),""),IF(E14=0,"",CONCATENATE(" O",IF(E14&gt;1,VALUE(E14),""))),IF(F14=0,"",CONCATENATE("(OH)",IF(F14&gt;1,VALUE(F14),""))),IF(G14=0,"",CONCATENATE("(OH2)",IF(G14&gt;1,VALUE(G14),""))))),"]",IF(M14="","",IF(J14&gt;1,(CONCATENATE(VALUE(J14),"+")),"+"))))</f>
        <v>[Al3 O2(OH)3(OH2)9]2+</v>
      </c>
    </row>
    <row r="15" s="4" customFormat="true" ht="14.05" hidden="false" customHeight="false" outlineLevel="0" collapsed="false">
      <c r="A15" s="5" t="n">
        <f aca="false">A14</f>
        <v>6</v>
      </c>
      <c r="B15" s="5" t="n">
        <f aca="false">B14</f>
        <v>0</v>
      </c>
      <c r="C15" s="5" t="n">
        <f aca="false">C14</f>
        <v>0</v>
      </c>
      <c r="D15" s="5" t="n">
        <f aca="false">D14</f>
        <v>3</v>
      </c>
      <c r="E15" s="5" t="n">
        <f aca="false">E14</f>
        <v>2</v>
      </c>
      <c r="F15" s="5" t="n">
        <f aca="false">F14+1</f>
        <v>4</v>
      </c>
      <c r="G15" s="5" t="n">
        <f aca="false">((A15-2)*D15)+2-(E15+F15)</f>
        <v>8</v>
      </c>
      <c r="H15" s="5" t="n">
        <f aca="false">H14</f>
        <v>0</v>
      </c>
      <c r="I15" s="5" t="n">
        <f aca="false">(27*D15)+(16*(E15+F15+G15))+(F15+(G15*2))</f>
        <v>325</v>
      </c>
      <c r="J15" s="5" t="n">
        <f aca="false">IF((3*D15)-(2*E15)-F15&gt;0, (3*D15)-(2*E15)-F15, "")</f>
        <v>1</v>
      </c>
      <c r="K15" s="6" t="n">
        <f aca="false">IF(J15="", "no cation", I15/J15)</f>
        <v>325</v>
      </c>
      <c r="L15" s="7" t="n">
        <f aca="false">IF(J15="","",K15)</f>
        <v>325</v>
      </c>
      <c r="M15" s="5" t="s">
        <v>30</v>
      </c>
      <c r="N15" s="5" t="str">
        <f aca="false">IF(M15="","",CONCATENATE("[",IF(M15="","",CONCATENATE("Al",IF(D15&gt;1,VALUE(D15),""),IF(E15=0,"",CONCATENATE(" O",IF(E15&gt;1,VALUE(E15),""))),IF(F15=0,"",CONCATENATE("(OH)",IF(F15&gt;1,VALUE(F15),""))),IF(G15=0,"",CONCATENATE("(OH2)",IF(G15&gt;1,VALUE(G15),""))))),"]",IF(M15="","",IF(J15&gt;1,(CONCATENATE(VALUE(J15),"+")),"+"))))</f>
        <v>[Al3 O2(OH)4(OH2)8]+</v>
      </c>
    </row>
    <row r="16" s="4" customFormat="true" ht="14.05" hidden="false" customHeight="false" outlineLevel="0" collapsed="false">
      <c r="A16" s="3" t="n">
        <v>6</v>
      </c>
      <c r="B16" s="5" t="n">
        <f aca="false">B15</f>
        <v>0</v>
      </c>
      <c r="C16" s="5" t="n">
        <f aca="false">C15</f>
        <v>0</v>
      </c>
      <c r="D16" s="3" t="n">
        <v>3</v>
      </c>
      <c r="E16" s="3" t="n">
        <v>4</v>
      </c>
      <c r="F16" s="5" t="n">
        <v>0</v>
      </c>
      <c r="G16" s="5" t="n">
        <f aca="false">((A16-2)*D16)+2-(E16+F16)</f>
        <v>10</v>
      </c>
      <c r="H16" s="5" t="n">
        <f aca="false">H15</f>
        <v>0</v>
      </c>
      <c r="I16" s="5" t="n">
        <f aca="false">(27*D16)+(16*(E16+F16+G16))+(F16+(G16*2))</f>
        <v>325</v>
      </c>
      <c r="J16" s="5" t="n">
        <f aca="false">IF((3*D16)-(2*E16)-F16&gt;0, (3*D16)-(2*E16)-F16, "")</f>
        <v>1</v>
      </c>
      <c r="K16" s="6" t="n">
        <f aca="false">IF(J16="", "no cation", I16/J16)</f>
        <v>325</v>
      </c>
      <c r="L16" s="7" t="n">
        <f aca="false">IF(J16="","",K16)</f>
        <v>325</v>
      </c>
      <c r="M16" s="5" t="s">
        <v>30</v>
      </c>
      <c r="N16" s="5" t="str">
        <f aca="false">IF(M16="","",CONCATENATE("[",IF(M16="","",CONCATENATE("Al",IF(D16&gt;1,VALUE(D16),""),IF(E16=0,"",CONCATENATE(" O",IF(E16&gt;1,VALUE(E16),""))),IF(F16=0,"",CONCATENATE("(OH)",IF(F16&gt;1,VALUE(F16),""))),IF(G16=0,"",CONCATENATE("(OH2)",IF(G16&gt;1,VALUE(G16),""))))),"]",IF(M16="","",IF(J16&gt;1,(CONCATENATE(VALUE(J16),"+")),"+"))))</f>
        <v>[Al3 O4(OH2)10]+</v>
      </c>
    </row>
  </sheetData>
  <printOptions headings="false" gridLines="false" gridLinesSet="true" horizontalCentered="false" verticalCentered="false"/>
  <pageMargins left="0.7" right="0.7" top="0.3" bottom="0.3" header="0.3" footer="0.3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2" zoomScaleNormal="72" zoomScalePageLayoutView="100" workbookViewId="0">
      <selection pane="topLeft" activeCell="A1" activeCellId="0" sqref="A1"/>
    </sheetView>
  </sheetViews>
  <sheetFormatPr defaultRowHeight="12.8"/>
  <cols>
    <col collapsed="false" hidden="false" max="10" min="1" style="0" width="8.63775510204082"/>
    <col collapsed="false" hidden="false" max="11" min="11" style="0" width="21.0612244897959"/>
    <col collapsed="false" hidden="false" max="12" min="12" style="0" width="12.1479591836735"/>
    <col collapsed="false" hidden="false" max="13" min="13" style="0" width="18.4948979591837"/>
    <col collapsed="false" hidden="false" max="14" min="14" style="0" width="29.0255102040816"/>
    <col collapsed="false" hidden="false" max="1025" min="15" style="0" width="8.63775510204082"/>
  </cols>
  <sheetData>
    <row r="1" s="4" customFormat="true" ht="14.0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28</v>
      </c>
      <c r="N1" s="3" t="s">
        <v>29</v>
      </c>
    </row>
    <row r="2" s="4" customFormat="true" ht="14.05" hidden="false" customHeight="false" outlineLevel="0" collapsed="false">
      <c r="A2" s="3" t="n">
        <v>6</v>
      </c>
      <c r="B2" s="3" t="n">
        <v>0</v>
      </c>
      <c r="C2" s="3" t="n">
        <v>0</v>
      </c>
      <c r="D2" s="3" t="n">
        <v>6</v>
      </c>
      <c r="E2" s="3" t="n">
        <v>0</v>
      </c>
      <c r="F2" s="5" t="n">
        <v>0</v>
      </c>
      <c r="G2" s="5" t="n">
        <f aca="false">((A2-2)*D2)+2-(E2+F2)</f>
        <v>26</v>
      </c>
      <c r="H2" s="3" t="n">
        <v>0</v>
      </c>
      <c r="I2" s="5" t="n">
        <f aca="false">(27*D2)+(16*(E2+F2+G2))+(F2+(G2*2))</f>
        <v>630</v>
      </c>
      <c r="J2" s="5" t="n">
        <f aca="false">IF((3*D2)-(2*E2)-F2&gt;0, (3*D2)-(2*E2)-F2, "")</f>
        <v>18</v>
      </c>
      <c r="K2" s="6" t="n">
        <f aca="false">IF(J2="", "no cation", I2/J2)</f>
        <v>35</v>
      </c>
      <c r="L2" s="7" t="n">
        <f aca="false">IF(J2="","",K2)</f>
        <v>35</v>
      </c>
      <c r="M2" s="5" t="s">
        <v>30</v>
      </c>
      <c r="N2" s="5" t="str">
        <f aca="false">IF(M2="","",CONCATENATE("[",IF(M2="","",CONCATENATE("Al",IF(D2&gt;1,VALUE(D2),""),IF(E2=0,"",CONCATENATE(" O",IF(E2&gt;1,VALUE(E2),""))),IF(F2=0,"",CONCATENATE("(OH)",IF(F2&gt;1,VALUE(F2),""))),IF(G2=0,"",CONCATENATE("(OH2)",IF(G2&gt;1,VALUE(G2),""))))),"]",IF(M2="","",IF(J2&gt;1,(CONCATENATE(VALUE(J2),"+")),"+"))))</f>
        <v>[Al6(OH2)26]18+</v>
      </c>
    </row>
    <row r="3" s="4" customFormat="true" ht="14.05" hidden="false" customHeight="false" outlineLevel="0" collapsed="false">
      <c r="A3" s="5" t="n">
        <f aca="false">A2</f>
        <v>6</v>
      </c>
      <c r="B3" s="5" t="n">
        <f aca="false">B2</f>
        <v>0</v>
      </c>
      <c r="C3" s="5" t="n">
        <f aca="false">C2</f>
        <v>0</v>
      </c>
      <c r="D3" s="5" t="n">
        <f aca="false">D2</f>
        <v>6</v>
      </c>
      <c r="E3" s="5" t="n">
        <f aca="false">E2</f>
        <v>0</v>
      </c>
      <c r="F3" s="5" t="n">
        <f aca="false">F2+1</f>
        <v>1</v>
      </c>
      <c r="G3" s="5" t="n">
        <f aca="false">((A3-2)*D3)+2-(E3+F3)</f>
        <v>25</v>
      </c>
      <c r="H3" s="5" t="n">
        <f aca="false">H2</f>
        <v>0</v>
      </c>
      <c r="I3" s="5" t="n">
        <f aca="false">(27*D3)+(16*(E3+F3+G3))+(F3+(G3*2))</f>
        <v>629</v>
      </c>
      <c r="J3" s="5" t="n">
        <f aca="false">IF((3*D3)-(2*E3)-F3&gt;0, (3*D3)-(2*E3)-F3, "")</f>
        <v>17</v>
      </c>
      <c r="K3" s="6" t="n">
        <f aca="false">IF(J3="", "no cation", I3/J3)</f>
        <v>37</v>
      </c>
      <c r="L3" s="7" t="n">
        <f aca="false">IF(J3="","",K3)</f>
        <v>37</v>
      </c>
      <c r="M3" s="5" t="s">
        <v>30</v>
      </c>
      <c r="N3" s="5" t="str">
        <f aca="false">IF(M3="","",CONCATENATE("[",IF(M3="","",CONCATENATE("Al",IF(D3&gt;1,VALUE(D3),""),IF(E3=0,"",CONCATENATE(" O",IF(E3&gt;1,VALUE(E3),""))),IF(F3=0,"",CONCATENATE("(OH)",IF(F3&gt;1,VALUE(F3),""))),IF(G3=0,"",CONCATENATE("(OH2)",IF(G3&gt;1,VALUE(G3),""))))),"]",IF(M3="","",IF(J3&gt;1,(CONCATENATE(VALUE(J3),"+")),"+"))))</f>
        <v>[Al6(OH)(OH2)25]17+</v>
      </c>
    </row>
    <row r="4" s="4" customFormat="true" ht="14.05" hidden="false" customHeight="false" outlineLevel="0" collapsed="false">
      <c r="A4" s="5" t="n">
        <f aca="false">A3</f>
        <v>6</v>
      </c>
      <c r="B4" s="5" t="n">
        <f aca="false">B3</f>
        <v>0</v>
      </c>
      <c r="C4" s="5" t="n">
        <f aca="false">C3</f>
        <v>0</v>
      </c>
      <c r="D4" s="5" t="n">
        <f aca="false">D3</f>
        <v>6</v>
      </c>
      <c r="E4" s="5" t="n">
        <f aca="false">E3</f>
        <v>0</v>
      </c>
      <c r="F4" s="5" t="n">
        <f aca="false">F3+1</f>
        <v>2</v>
      </c>
      <c r="G4" s="5" t="n">
        <f aca="false">((A4-2)*D4)+2-(E4+F4)</f>
        <v>24</v>
      </c>
      <c r="H4" s="5" t="n">
        <f aca="false">H3</f>
        <v>0</v>
      </c>
      <c r="I4" s="5" t="n">
        <f aca="false">(27*D4)+(16*(E4+F4+G4))+(F4+(G4*2))</f>
        <v>628</v>
      </c>
      <c r="J4" s="5" t="n">
        <f aca="false">IF((3*D4)-(2*E4)-F4&gt;0, (3*D4)-(2*E4)-F4, "")</f>
        <v>16</v>
      </c>
      <c r="K4" s="6" t="n">
        <f aca="false">IF(J4="", "no cation", I4/J4)</f>
        <v>39.25</v>
      </c>
      <c r="L4" s="7" t="n">
        <f aca="false">IF(J4="","",K4)</f>
        <v>39.25</v>
      </c>
      <c r="M4" s="5" t="s">
        <v>30</v>
      </c>
      <c r="N4" s="5" t="str">
        <f aca="false">IF(M4="","",CONCATENATE("[",IF(M4="","",CONCATENATE("Al",IF(D4&gt;1,VALUE(D4),""),IF(E4=0,"",CONCATENATE(" O",IF(E4&gt;1,VALUE(E4),""))),IF(F4=0,"",CONCATENATE("(OH)",IF(F4&gt;1,VALUE(F4),""))),IF(G4=0,"",CONCATENATE("(OH2)",IF(G4&gt;1,VALUE(G4),""))))),"]",IF(M4="","",IF(J4&gt;1,(CONCATENATE(VALUE(J4),"+")),"+"))))</f>
        <v>[Al6(OH)2(OH2)24]16+</v>
      </c>
    </row>
    <row r="5" s="4" customFormat="true" ht="14.05" hidden="false" customHeight="false" outlineLevel="0" collapsed="false">
      <c r="A5" s="5" t="n">
        <f aca="false">A4</f>
        <v>6</v>
      </c>
      <c r="B5" s="5" t="n">
        <f aca="false">B4</f>
        <v>0</v>
      </c>
      <c r="C5" s="5" t="n">
        <f aca="false">C4</f>
        <v>0</v>
      </c>
      <c r="D5" s="5" t="n">
        <f aca="false">D4</f>
        <v>6</v>
      </c>
      <c r="E5" s="5" t="n">
        <f aca="false">E4</f>
        <v>0</v>
      </c>
      <c r="F5" s="5" t="n">
        <f aca="false">F4+1</f>
        <v>3</v>
      </c>
      <c r="G5" s="5" t="n">
        <f aca="false">((A5-2)*D5)+2-(E5+F5)</f>
        <v>23</v>
      </c>
      <c r="H5" s="5" t="n">
        <f aca="false">H4</f>
        <v>0</v>
      </c>
      <c r="I5" s="5" t="n">
        <f aca="false">(27*D5)+(16*(E5+F5+G5))+(F5+(G5*2))</f>
        <v>627</v>
      </c>
      <c r="J5" s="5" t="n">
        <f aca="false">IF((3*D5)-(2*E5)-F5&gt;0, (3*D5)-(2*E5)-F5, "")</f>
        <v>15</v>
      </c>
      <c r="K5" s="6" t="n">
        <f aca="false">IF(J5="", "no cation", I5/J5)</f>
        <v>41.8</v>
      </c>
      <c r="L5" s="7" t="n">
        <f aca="false">IF(J5="","",K5)</f>
        <v>41.8</v>
      </c>
      <c r="M5" s="5" t="s">
        <v>30</v>
      </c>
      <c r="N5" s="5" t="str">
        <f aca="false">IF(M5="","",CONCATENATE("[",IF(M5="","",CONCATENATE("Al",IF(D5&gt;1,VALUE(D5),""),IF(E5=0,"",CONCATENATE(" O",IF(E5&gt;1,VALUE(E5),""))),IF(F5=0,"",CONCATENATE("(OH)",IF(F5&gt;1,VALUE(F5),""))),IF(G5=0,"",CONCATENATE("(OH2)",IF(G5&gt;1,VALUE(G5),""))))),"]",IF(M5="","",IF(J5&gt;1,(CONCATENATE(VALUE(J5),"+")),"+"))))</f>
        <v>[Al6(OH)3(OH2)23]15+</v>
      </c>
    </row>
    <row r="6" s="4" customFormat="true" ht="14.05" hidden="false" customHeight="false" outlineLevel="0" collapsed="false">
      <c r="A6" s="5" t="n">
        <f aca="false">A5</f>
        <v>6</v>
      </c>
      <c r="B6" s="5" t="n">
        <f aca="false">B5</f>
        <v>0</v>
      </c>
      <c r="C6" s="5" t="n">
        <f aca="false">C5</f>
        <v>0</v>
      </c>
      <c r="D6" s="5" t="n">
        <f aca="false">D5</f>
        <v>6</v>
      </c>
      <c r="E6" s="5" t="n">
        <f aca="false">E5</f>
        <v>0</v>
      </c>
      <c r="F6" s="5" t="n">
        <f aca="false">F5+1</f>
        <v>4</v>
      </c>
      <c r="G6" s="5" t="n">
        <f aca="false">((A6-2)*D6)+2-(E6+F6)</f>
        <v>22</v>
      </c>
      <c r="H6" s="5" t="n">
        <f aca="false">H5</f>
        <v>0</v>
      </c>
      <c r="I6" s="5" t="n">
        <f aca="false">(27*D6)+(16*(E6+F6+G6))+(F6+(G6*2))</f>
        <v>626</v>
      </c>
      <c r="J6" s="5" t="n">
        <f aca="false">IF((3*D6)-(2*E6)-F6&gt;0, (3*D6)-(2*E6)-F6, "")</f>
        <v>14</v>
      </c>
      <c r="K6" s="6" t="n">
        <f aca="false">IF(J6="", "no cation", I6/J6)</f>
        <v>44.7142857142857</v>
      </c>
      <c r="L6" s="7" t="n">
        <f aca="false">IF(J6="","",K6)</f>
        <v>44.7142857142857</v>
      </c>
      <c r="M6" s="5" t="s">
        <v>30</v>
      </c>
      <c r="N6" s="5" t="str">
        <f aca="false">IF(M6="","",CONCATENATE("[",IF(M6="","",CONCATENATE("Al",IF(D6&gt;1,VALUE(D6),""),IF(E6=0,"",CONCATENATE(" O",IF(E6&gt;1,VALUE(E6),""))),IF(F6=0,"",CONCATENATE("(OH)",IF(F6&gt;1,VALUE(F6),""))),IF(G6=0,"",CONCATENATE("(OH2)",IF(G6&gt;1,VALUE(G6),""))))),"]",IF(M6="","",IF(J6&gt;1,(CONCATENATE(VALUE(J6),"+")),"+"))))</f>
        <v>[Al6(OH)4(OH2)22]14+</v>
      </c>
    </row>
    <row r="7" s="4" customFormat="true" ht="14.05" hidden="false" customHeight="false" outlineLevel="0" collapsed="false">
      <c r="A7" s="5" t="n">
        <f aca="false">A6</f>
        <v>6</v>
      </c>
      <c r="B7" s="5" t="n">
        <f aca="false">B6</f>
        <v>0</v>
      </c>
      <c r="C7" s="5" t="n">
        <f aca="false">C6</f>
        <v>0</v>
      </c>
      <c r="D7" s="5" t="n">
        <f aca="false">D6</f>
        <v>6</v>
      </c>
      <c r="E7" s="5" t="n">
        <f aca="false">E6</f>
        <v>0</v>
      </c>
      <c r="F7" s="5" t="n">
        <f aca="false">F6+1</f>
        <v>5</v>
      </c>
      <c r="G7" s="5" t="n">
        <f aca="false">((A7-2)*D7)+2-(E7+F7)</f>
        <v>21</v>
      </c>
      <c r="H7" s="5" t="n">
        <f aca="false">H6</f>
        <v>0</v>
      </c>
      <c r="I7" s="5" t="n">
        <f aca="false">(27*D7)+(16*(E7+F7+G7))+(F7+(G7*2))</f>
        <v>625</v>
      </c>
      <c r="J7" s="5" t="n">
        <f aca="false">IF((3*D7)-(2*E7)-F7&gt;0, (3*D7)-(2*E7)-F7, "")</f>
        <v>13</v>
      </c>
      <c r="K7" s="6" t="n">
        <f aca="false">IF(J7="", "no cation", I7/J7)</f>
        <v>48.0769230769231</v>
      </c>
      <c r="L7" s="7" t="n">
        <f aca="false">IF(J7="","",K7)</f>
        <v>48.0769230769231</v>
      </c>
      <c r="M7" s="5" t="s">
        <v>30</v>
      </c>
      <c r="N7" s="5" t="str">
        <f aca="false">IF(M7="","",CONCATENATE("[",IF(M7="","",CONCATENATE("Al",IF(D7&gt;1,VALUE(D7),""),IF(E7=0,"",CONCATENATE(" O",IF(E7&gt;1,VALUE(E7),""))),IF(F7=0,"",CONCATENATE("(OH)",IF(F7&gt;1,VALUE(F7),""))),IF(G7=0,"",CONCATENATE("(OH2)",IF(G7&gt;1,VALUE(G7),""))))),"]",IF(M7="","",IF(J7&gt;1,(CONCATENATE(VALUE(J7),"+")),"+"))))</f>
        <v>[Al6(OH)5(OH2)21]13+</v>
      </c>
    </row>
    <row r="8" s="4" customFormat="true" ht="14.05" hidden="false" customHeight="false" outlineLevel="0" collapsed="false">
      <c r="A8" s="5" t="n">
        <f aca="false">A7</f>
        <v>6</v>
      </c>
      <c r="B8" s="5" t="n">
        <f aca="false">B7</f>
        <v>0</v>
      </c>
      <c r="C8" s="5" t="n">
        <f aca="false">C7</f>
        <v>0</v>
      </c>
      <c r="D8" s="5" t="n">
        <f aca="false">D7</f>
        <v>6</v>
      </c>
      <c r="E8" s="5" t="n">
        <f aca="false">E7</f>
        <v>0</v>
      </c>
      <c r="F8" s="5" t="n">
        <f aca="false">F7+1</f>
        <v>6</v>
      </c>
      <c r="G8" s="5" t="n">
        <f aca="false">((A8-2)*D8)+2-(E8+F8)</f>
        <v>20</v>
      </c>
      <c r="H8" s="5" t="n">
        <f aca="false">H7</f>
        <v>0</v>
      </c>
      <c r="I8" s="5" t="n">
        <f aca="false">(27*D8)+(16*(E8+F8+G8))+(F8+(G8*2))</f>
        <v>624</v>
      </c>
      <c r="J8" s="5" t="n">
        <f aca="false">IF((3*D8)-(2*E8)-F8&gt;0, (3*D8)-(2*E8)-F8, "")</f>
        <v>12</v>
      </c>
      <c r="K8" s="6" t="n">
        <f aca="false">IF(J8="", "no cation", I8/J8)</f>
        <v>52</v>
      </c>
      <c r="L8" s="7" t="n">
        <f aca="false">IF(J8="","",K8)</f>
        <v>52</v>
      </c>
      <c r="M8" s="5" t="s">
        <v>30</v>
      </c>
      <c r="N8" s="5" t="str">
        <f aca="false">IF(M8="","",CONCATENATE("[",IF(M8="","",CONCATENATE("Al",IF(D8&gt;1,VALUE(D8),""),IF(E8=0,"",CONCATENATE(" O",IF(E8&gt;1,VALUE(E8),""))),IF(F8=0,"",CONCATENATE("(OH)",IF(F8&gt;1,VALUE(F8),""))),IF(G8=0,"",CONCATENATE("(OH2)",IF(G8&gt;1,VALUE(G8),""))))),"]",IF(M8="","",IF(J8&gt;1,(CONCATENATE(VALUE(J8),"+")),"+"))))</f>
        <v>[Al6(OH)6(OH2)20]12+</v>
      </c>
    </row>
    <row r="9" s="4" customFormat="true" ht="14.05" hidden="false" customHeight="false" outlineLevel="0" collapsed="false">
      <c r="A9" s="5" t="n">
        <f aca="false">A8</f>
        <v>6</v>
      </c>
      <c r="B9" s="5" t="n">
        <f aca="false">B8</f>
        <v>0</v>
      </c>
      <c r="C9" s="5" t="n">
        <f aca="false">C8</f>
        <v>0</v>
      </c>
      <c r="D9" s="5" t="n">
        <f aca="false">D8</f>
        <v>6</v>
      </c>
      <c r="E9" s="5" t="n">
        <f aca="false">E8</f>
        <v>0</v>
      </c>
      <c r="F9" s="5" t="n">
        <f aca="false">F8+1</f>
        <v>7</v>
      </c>
      <c r="G9" s="5" t="n">
        <f aca="false">((A9-2)*D9)+2-(E9+F9)</f>
        <v>19</v>
      </c>
      <c r="H9" s="5" t="n">
        <f aca="false">H8</f>
        <v>0</v>
      </c>
      <c r="I9" s="5" t="n">
        <f aca="false">(27*D9)+(16*(E9+F9+G9))+(F9+(G9*2))</f>
        <v>623</v>
      </c>
      <c r="J9" s="5" t="n">
        <f aca="false">IF((3*D9)-(2*E9)-F9&gt;0, (3*D9)-(2*E9)-F9, "")</f>
        <v>11</v>
      </c>
      <c r="K9" s="6" t="n">
        <f aca="false">IF(J9="", "no cation", I9/J9)</f>
        <v>56.6363636363636</v>
      </c>
      <c r="L9" s="7" t="n">
        <f aca="false">IF(J9="","",K9)</f>
        <v>56.6363636363636</v>
      </c>
      <c r="M9" s="5" t="s">
        <v>30</v>
      </c>
      <c r="N9" s="5" t="str">
        <f aca="false">IF(M9="","",CONCATENATE("[",IF(M9="","",CONCATENATE("Al",IF(D9&gt;1,VALUE(D9),""),IF(E9=0,"",CONCATENATE(" O",IF(E9&gt;1,VALUE(E9),""))),IF(F9=0,"",CONCATENATE("(OH)",IF(F9&gt;1,VALUE(F9),""))),IF(G9=0,"",CONCATENATE("(OH2)",IF(G9&gt;1,VALUE(G9),""))))),"]",IF(M9="","",IF(J9&gt;1,(CONCATENATE(VALUE(J9),"+")),"+"))))</f>
        <v>[Al6(OH)7(OH2)19]11+</v>
      </c>
    </row>
    <row r="10" s="4" customFormat="true" ht="14.05" hidden="false" customHeight="false" outlineLevel="0" collapsed="false">
      <c r="A10" s="5" t="n">
        <f aca="false">A9</f>
        <v>6</v>
      </c>
      <c r="B10" s="5" t="n">
        <f aca="false">B9</f>
        <v>0</v>
      </c>
      <c r="C10" s="5" t="n">
        <f aca="false">C9</f>
        <v>0</v>
      </c>
      <c r="D10" s="5" t="n">
        <f aca="false">D9</f>
        <v>6</v>
      </c>
      <c r="E10" s="5" t="n">
        <f aca="false">E9</f>
        <v>0</v>
      </c>
      <c r="F10" s="5" t="n">
        <f aca="false">F9+1</f>
        <v>8</v>
      </c>
      <c r="G10" s="5" t="n">
        <f aca="false">((A10-2)*D10)+2-(E10+F10)</f>
        <v>18</v>
      </c>
      <c r="H10" s="5" t="n">
        <f aca="false">H9</f>
        <v>0</v>
      </c>
      <c r="I10" s="5" t="n">
        <f aca="false">(27*D10)+(16*(E10+F10+G10))+(F10+(G10*2))</f>
        <v>622</v>
      </c>
      <c r="J10" s="5" t="n">
        <f aca="false">IF((3*D10)-(2*E10)-F10&gt;0, (3*D10)-(2*E10)-F10, "")</f>
        <v>10</v>
      </c>
      <c r="K10" s="6" t="n">
        <f aca="false">IF(J10="", "no cation", I10/J10)</f>
        <v>62.2</v>
      </c>
      <c r="L10" s="7" t="n">
        <f aca="false">IF(J10="","",K10)</f>
        <v>62.2</v>
      </c>
      <c r="M10" s="5" t="s">
        <v>30</v>
      </c>
      <c r="N10" s="5" t="str">
        <f aca="false">IF(M10="","",CONCATENATE("[",IF(M10="","",CONCATENATE("Al",IF(D10&gt;1,VALUE(D10),""),IF(E10=0,"",CONCATENATE(" O",IF(E10&gt;1,VALUE(E10),""))),IF(F10=0,"",CONCATENATE("(OH)",IF(F10&gt;1,VALUE(F10),""))),IF(G10=0,"",CONCATENATE("(OH2)",IF(G10&gt;1,VALUE(G10),""))))),"]",IF(M10="","",IF(J10&gt;1,(CONCATENATE(VALUE(J10),"+")),"+"))))</f>
        <v>[Al6(OH)8(OH2)18]10+</v>
      </c>
    </row>
    <row r="11" s="4" customFormat="true" ht="14.05" hidden="false" customHeight="false" outlineLevel="0" collapsed="false">
      <c r="A11" s="5" t="n">
        <f aca="false">A10</f>
        <v>6</v>
      </c>
      <c r="B11" s="5" t="n">
        <f aca="false">B10</f>
        <v>0</v>
      </c>
      <c r="C11" s="5" t="n">
        <f aca="false">C10</f>
        <v>0</v>
      </c>
      <c r="D11" s="5" t="n">
        <f aca="false">D10</f>
        <v>6</v>
      </c>
      <c r="E11" s="5" t="n">
        <f aca="false">E10</f>
        <v>0</v>
      </c>
      <c r="F11" s="5" t="n">
        <f aca="false">F10+1</f>
        <v>9</v>
      </c>
      <c r="G11" s="5" t="n">
        <f aca="false">((A11-2)*D11)+2-(E11+F11)</f>
        <v>17</v>
      </c>
      <c r="H11" s="5" t="n">
        <f aca="false">H10</f>
        <v>0</v>
      </c>
      <c r="I11" s="5" t="n">
        <f aca="false">(27*D11)+(16*(E11+F11+G11))+(F11+(G11*2))</f>
        <v>621</v>
      </c>
      <c r="J11" s="5" t="n">
        <f aca="false">IF((3*D11)-(2*E11)-F11&gt;0, (3*D11)-(2*E11)-F11, "")</f>
        <v>9</v>
      </c>
      <c r="K11" s="6" t="n">
        <f aca="false">IF(J11="", "no cation", I11/J11)</f>
        <v>69</v>
      </c>
      <c r="L11" s="7" t="n">
        <f aca="false">IF(J11="","",K11)</f>
        <v>69</v>
      </c>
      <c r="M11" s="5" t="s">
        <v>30</v>
      </c>
      <c r="N11" s="5" t="str">
        <f aca="false">IF(M11="","",CONCATENATE("[",IF(M11="","",CONCATENATE("Al",IF(D11&gt;1,VALUE(D11),""),IF(E11=0,"",CONCATENATE(" O",IF(E11&gt;1,VALUE(E11),""))),IF(F11=0,"",CONCATENATE("(OH)",IF(F11&gt;1,VALUE(F11),""))),IF(G11=0,"",CONCATENATE("(OH2)",IF(G11&gt;1,VALUE(G11),""))))),"]",IF(M11="","",IF(J11&gt;1,(CONCATENATE(VALUE(J11),"+")),"+"))))</f>
        <v>[Al6(OH)9(OH2)17]9+</v>
      </c>
    </row>
    <row r="12" s="4" customFormat="true" ht="14.05" hidden="false" customHeight="false" outlineLevel="0" collapsed="false">
      <c r="A12" s="5" t="n">
        <f aca="false">A11</f>
        <v>6</v>
      </c>
      <c r="B12" s="5" t="n">
        <f aca="false">B11</f>
        <v>0</v>
      </c>
      <c r="C12" s="5" t="n">
        <f aca="false">C11</f>
        <v>0</v>
      </c>
      <c r="D12" s="5" t="n">
        <f aca="false">D11</f>
        <v>6</v>
      </c>
      <c r="E12" s="5" t="n">
        <f aca="false">E11</f>
        <v>0</v>
      </c>
      <c r="F12" s="5" t="n">
        <f aca="false">F11+1</f>
        <v>10</v>
      </c>
      <c r="G12" s="5" t="n">
        <f aca="false">((A12-2)*D12)+2-(E12+F12)</f>
        <v>16</v>
      </c>
      <c r="H12" s="5" t="n">
        <f aca="false">H11</f>
        <v>0</v>
      </c>
      <c r="I12" s="5" t="n">
        <f aca="false">(27*D12)+(16*(E12+F12+G12))+(F12+(G12*2))</f>
        <v>620</v>
      </c>
      <c r="J12" s="5" t="n">
        <f aca="false">IF((3*D12)-(2*E12)-F12&gt;0, (3*D12)-(2*E12)-F12, "")</f>
        <v>8</v>
      </c>
      <c r="K12" s="6" t="n">
        <f aca="false">IF(J12="", "no cation", I12/J12)</f>
        <v>77.5</v>
      </c>
      <c r="L12" s="7" t="n">
        <f aca="false">IF(J12="","",K12)</f>
        <v>77.5</v>
      </c>
      <c r="M12" s="5" t="s">
        <v>30</v>
      </c>
      <c r="N12" s="5" t="str">
        <f aca="false">IF(M12="","",CONCATENATE("[",IF(M12="","",CONCATENATE("Al",IF(D12&gt;1,VALUE(D12),""),IF(E12=0,"",CONCATENATE(" O",IF(E12&gt;1,VALUE(E12),""))),IF(F12=0,"",CONCATENATE("(OH)",IF(F12&gt;1,VALUE(F12),""))),IF(G12=0,"",CONCATENATE("(OH2)",IF(G12&gt;1,VALUE(G12),""))))),"]",IF(M12="","",IF(J12&gt;1,(CONCATENATE(VALUE(J12),"+")),"+"))))</f>
        <v>[Al6(OH)10(OH2)16]8+</v>
      </c>
    </row>
    <row r="13" s="4" customFormat="true" ht="14.05" hidden="false" customHeight="false" outlineLevel="0" collapsed="false">
      <c r="A13" s="5" t="n">
        <f aca="false">A12</f>
        <v>6</v>
      </c>
      <c r="B13" s="5" t="n">
        <f aca="false">B12</f>
        <v>0</v>
      </c>
      <c r="C13" s="5" t="n">
        <f aca="false">C12</f>
        <v>0</v>
      </c>
      <c r="D13" s="5" t="n">
        <f aca="false">D12</f>
        <v>6</v>
      </c>
      <c r="E13" s="5" t="n">
        <f aca="false">E12</f>
        <v>0</v>
      </c>
      <c r="F13" s="5" t="n">
        <f aca="false">F12+1</f>
        <v>11</v>
      </c>
      <c r="G13" s="5" t="n">
        <f aca="false">((A13-2)*D13)+2-(E13+F13)</f>
        <v>15</v>
      </c>
      <c r="H13" s="5" t="n">
        <f aca="false">H12</f>
        <v>0</v>
      </c>
      <c r="I13" s="5" t="n">
        <f aca="false">(27*D13)+(16*(E13+F13+G13))+(F13+(G13*2))</f>
        <v>619</v>
      </c>
      <c r="J13" s="5" t="n">
        <f aca="false">IF((3*D13)-(2*E13)-F13&gt;0, (3*D13)-(2*E13)-F13, "")</f>
        <v>7</v>
      </c>
      <c r="K13" s="6" t="n">
        <f aca="false">IF(J13="", "no cation", I13/J13)</f>
        <v>88.4285714285714</v>
      </c>
      <c r="L13" s="7" t="n">
        <f aca="false">IF(J13="","",K13)</f>
        <v>88.4285714285714</v>
      </c>
      <c r="M13" s="5" t="s">
        <v>30</v>
      </c>
      <c r="N13" s="5" t="str">
        <f aca="false">IF(M13="","",CONCATENATE("[",IF(M13="","",CONCATENATE("Al",IF(D13&gt;1,VALUE(D13),""),IF(E13=0,"",CONCATENATE(" O",IF(E13&gt;1,VALUE(E13),""))),IF(F13=0,"",CONCATENATE("(OH)",IF(F13&gt;1,VALUE(F13),""))),IF(G13=0,"",CONCATENATE("(OH2)",IF(G13&gt;1,VALUE(G13),""))))),"]",IF(M13="","",IF(J13&gt;1,(CONCATENATE(VALUE(J13),"+")),"+"))))</f>
        <v>[Al6(OH)11(OH2)15]7+</v>
      </c>
    </row>
    <row r="14" s="4" customFormat="true" ht="14.05" hidden="false" customHeight="false" outlineLevel="0" collapsed="false">
      <c r="A14" s="5" t="n">
        <f aca="false">A13</f>
        <v>6</v>
      </c>
      <c r="B14" s="5" t="n">
        <f aca="false">B13</f>
        <v>0</v>
      </c>
      <c r="C14" s="5" t="n">
        <f aca="false">C13</f>
        <v>0</v>
      </c>
      <c r="D14" s="5" t="n">
        <f aca="false">D13</f>
        <v>6</v>
      </c>
      <c r="E14" s="5" t="n">
        <f aca="false">E13</f>
        <v>0</v>
      </c>
      <c r="F14" s="5" t="n">
        <f aca="false">F13+1</f>
        <v>12</v>
      </c>
      <c r="G14" s="5" t="n">
        <f aca="false">((A14-2)*D14)+2-(E14+F14)</f>
        <v>14</v>
      </c>
      <c r="H14" s="5" t="n">
        <f aca="false">H13</f>
        <v>0</v>
      </c>
      <c r="I14" s="5" t="n">
        <f aca="false">(27*D14)+(16*(E14+F14+G14))+(F14+(G14*2))</f>
        <v>618</v>
      </c>
      <c r="J14" s="5" t="n">
        <f aca="false">IF((3*D14)-(2*E14)-F14&gt;0, (3*D14)-(2*E14)-F14, "")</f>
        <v>6</v>
      </c>
      <c r="K14" s="6" t="n">
        <f aca="false">IF(J14="", "no cation", I14/J14)</f>
        <v>103</v>
      </c>
      <c r="L14" s="7" t="n">
        <f aca="false">IF(J14="","",K14)</f>
        <v>103</v>
      </c>
      <c r="M14" s="5" t="s">
        <v>30</v>
      </c>
      <c r="N14" s="5" t="str">
        <f aca="false">IF(M14="","",CONCATENATE("[",IF(M14="","",CONCATENATE("Al",IF(D14&gt;1,VALUE(D14),""),IF(E14=0,"",CONCATENATE(" O",IF(E14&gt;1,VALUE(E14),""))),IF(F14=0,"",CONCATENATE("(OH)",IF(F14&gt;1,VALUE(F14),""))),IF(G14=0,"",CONCATENATE("(OH2)",IF(G14&gt;1,VALUE(G14),""))))),"]",IF(M14="","",IF(J14&gt;1,(CONCATENATE(VALUE(J14),"+")),"+"))))</f>
        <v>[Al6(OH)12(OH2)14]6+</v>
      </c>
    </row>
    <row r="15" s="4" customFormat="true" ht="14.05" hidden="false" customHeight="false" outlineLevel="0" collapsed="false">
      <c r="A15" s="5" t="n">
        <f aca="false">A14</f>
        <v>6</v>
      </c>
      <c r="B15" s="5" t="n">
        <f aca="false">B14</f>
        <v>0</v>
      </c>
      <c r="C15" s="5" t="n">
        <f aca="false">C14</f>
        <v>0</v>
      </c>
      <c r="D15" s="5" t="n">
        <f aca="false">D14</f>
        <v>6</v>
      </c>
      <c r="E15" s="5" t="n">
        <f aca="false">E14</f>
        <v>0</v>
      </c>
      <c r="F15" s="5" t="n">
        <f aca="false">F14+1</f>
        <v>13</v>
      </c>
      <c r="G15" s="5" t="n">
        <f aca="false">((A15-2)*D15)+2-(E15+F15)</f>
        <v>13</v>
      </c>
      <c r="H15" s="5" t="n">
        <f aca="false">H14</f>
        <v>0</v>
      </c>
      <c r="I15" s="5" t="n">
        <f aca="false">(27*D15)+(16*(E15+F15+G15))+(F15+(G15*2))</f>
        <v>617</v>
      </c>
      <c r="J15" s="5" t="n">
        <f aca="false">IF((3*D15)-(2*E15)-F15&gt;0, (3*D15)-(2*E15)-F15, "")</f>
        <v>5</v>
      </c>
      <c r="K15" s="6" t="n">
        <f aca="false">IF(J15="", "no cation", I15/J15)</f>
        <v>123.4</v>
      </c>
      <c r="L15" s="7" t="n">
        <f aca="false">IF(J15="","",K15)</f>
        <v>123.4</v>
      </c>
      <c r="M15" s="5" t="s">
        <v>30</v>
      </c>
      <c r="N15" s="5" t="str">
        <f aca="false">IF(M15="","",CONCATENATE("[",IF(M15="","",CONCATENATE("Al",IF(D15&gt;1,VALUE(D15),""),IF(E15=0,"",CONCATENATE(" O",IF(E15&gt;1,VALUE(E15),""))),IF(F15=0,"",CONCATENATE("(OH)",IF(F15&gt;1,VALUE(F15),""))),IF(G15=0,"",CONCATENATE("(OH2)",IF(G15&gt;1,VALUE(G15),""))))),"]",IF(M15="","",IF(J15&gt;1,(CONCATENATE(VALUE(J15),"+")),"+"))))</f>
        <v>[Al6(OH)13(OH2)13]5+</v>
      </c>
    </row>
    <row r="16" s="4" customFormat="true" ht="14.05" hidden="false" customHeight="false" outlineLevel="0" collapsed="false">
      <c r="A16" s="5" t="n">
        <f aca="false">A15</f>
        <v>6</v>
      </c>
      <c r="B16" s="5" t="n">
        <f aca="false">B15</f>
        <v>0</v>
      </c>
      <c r="C16" s="5" t="n">
        <f aca="false">C15</f>
        <v>0</v>
      </c>
      <c r="D16" s="5" t="n">
        <f aca="false">D15</f>
        <v>6</v>
      </c>
      <c r="E16" s="5" t="n">
        <f aca="false">E15</f>
        <v>0</v>
      </c>
      <c r="F16" s="5" t="n">
        <f aca="false">F15+1</f>
        <v>14</v>
      </c>
      <c r="G16" s="5" t="n">
        <f aca="false">((A16-2)*D16)+2-(E16+F16)</f>
        <v>12</v>
      </c>
      <c r="H16" s="5" t="n">
        <f aca="false">H15</f>
        <v>0</v>
      </c>
      <c r="I16" s="5" t="n">
        <f aca="false">(27*D16)+(16*(E16+F16+G16))+(F16+(G16*2))</f>
        <v>616</v>
      </c>
      <c r="J16" s="5" t="n">
        <f aca="false">IF((3*D16)-(2*E16)-F16&gt;0, (3*D16)-(2*E16)-F16, "")</f>
        <v>4</v>
      </c>
      <c r="K16" s="6" t="n">
        <f aca="false">IF(J16="", "no cation", I16/J16)</f>
        <v>154</v>
      </c>
      <c r="L16" s="7" t="n">
        <f aca="false">IF(J16="","",K16)</f>
        <v>154</v>
      </c>
      <c r="M16" s="5" t="s">
        <v>30</v>
      </c>
      <c r="N16" s="5" t="str">
        <f aca="false">IF(M16="","",CONCATENATE("[",IF(M16="","",CONCATENATE("Al",IF(D16&gt;1,VALUE(D16),""),IF(E16=0,"",CONCATENATE(" O",IF(E16&gt;1,VALUE(E16),""))),IF(F16=0,"",CONCATENATE("(OH)",IF(F16&gt;1,VALUE(F16),""))),IF(G16=0,"",CONCATENATE("(OH2)",IF(G16&gt;1,VALUE(G16),""))))),"]",IF(M16="","",IF(J16&gt;1,(CONCATENATE(VALUE(J16),"+")),"+"))))</f>
        <v>[Al6(OH)14(OH2)12]4+</v>
      </c>
    </row>
    <row r="17" s="4" customFormat="true" ht="14.05" hidden="false" customHeight="false" outlineLevel="0" collapsed="false">
      <c r="A17" s="5" t="n">
        <f aca="false">A16</f>
        <v>6</v>
      </c>
      <c r="B17" s="5" t="n">
        <f aca="false">B16</f>
        <v>0</v>
      </c>
      <c r="C17" s="5" t="n">
        <f aca="false">C16</f>
        <v>0</v>
      </c>
      <c r="D17" s="5" t="n">
        <f aca="false">D16</f>
        <v>6</v>
      </c>
      <c r="E17" s="5" t="n">
        <f aca="false">E16</f>
        <v>0</v>
      </c>
      <c r="F17" s="5" t="n">
        <f aca="false">F16+1</f>
        <v>15</v>
      </c>
      <c r="G17" s="5" t="n">
        <f aca="false">((A17-2)*D17)+2-(E17+F17)</f>
        <v>11</v>
      </c>
      <c r="H17" s="5" t="n">
        <f aca="false">H16</f>
        <v>0</v>
      </c>
      <c r="I17" s="5" t="n">
        <f aca="false">(27*D17)+(16*(E17+F17+G17))+(F17+(G17*2))</f>
        <v>615</v>
      </c>
      <c r="J17" s="5" t="n">
        <f aca="false">IF((3*D17)-(2*E17)-F17&gt;0, (3*D17)-(2*E17)-F17, "")</f>
        <v>3</v>
      </c>
      <c r="K17" s="6" t="n">
        <f aca="false">IF(J17="", "no cation", I17/J17)</f>
        <v>205</v>
      </c>
      <c r="L17" s="7" t="n">
        <f aca="false">IF(J17="","",K17)</f>
        <v>205</v>
      </c>
      <c r="M17" s="5" t="s">
        <v>30</v>
      </c>
      <c r="N17" s="5" t="str">
        <f aca="false">IF(M17="","",CONCATENATE("[",IF(M17="","",CONCATENATE("Al",IF(D17&gt;1,VALUE(D17),""),IF(E17=0,"",CONCATENATE(" O",IF(E17&gt;1,VALUE(E17),""))),IF(F17=0,"",CONCATENATE("(OH)",IF(F17&gt;1,VALUE(F17),""))),IF(G17=0,"",CONCATENATE("(OH2)",IF(G17&gt;1,VALUE(G17),""))))),"]",IF(M17="","",IF(J17&gt;1,(CONCATENATE(VALUE(J17),"+")),"+"))))</f>
        <v>[Al6(OH)15(OH2)11]3+</v>
      </c>
    </row>
    <row r="18" s="4" customFormat="true" ht="14.05" hidden="false" customHeight="false" outlineLevel="0" collapsed="false">
      <c r="A18" s="5" t="n">
        <f aca="false">A17</f>
        <v>6</v>
      </c>
      <c r="B18" s="5" t="n">
        <f aca="false">B17</f>
        <v>0</v>
      </c>
      <c r="C18" s="5" t="n">
        <f aca="false">C17</f>
        <v>0</v>
      </c>
      <c r="D18" s="5" t="n">
        <f aca="false">D17</f>
        <v>6</v>
      </c>
      <c r="E18" s="5" t="n">
        <f aca="false">E17</f>
        <v>0</v>
      </c>
      <c r="F18" s="5" t="n">
        <f aca="false">F17+1</f>
        <v>16</v>
      </c>
      <c r="G18" s="5" t="n">
        <f aca="false">((A18-2)*D18)+2-(E18+F18)</f>
        <v>10</v>
      </c>
      <c r="H18" s="5" t="n">
        <f aca="false">H17</f>
        <v>0</v>
      </c>
      <c r="I18" s="5" t="n">
        <f aca="false">(27*D18)+(16*(E18+F18+G18))+(F18+(G18*2))</f>
        <v>614</v>
      </c>
      <c r="J18" s="5" t="n">
        <f aca="false">IF((3*D18)-(2*E18)-F18&gt;0, (3*D18)-(2*E18)-F18, "")</f>
        <v>2</v>
      </c>
      <c r="K18" s="6" t="n">
        <f aca="false">IF(J18="", "no cation", I18/J18)</f>
        <v>307</v>
      </c>
      <c r="L18" s="7" t="n">
        <f aca="false">IF(J18="","",K18)</f>
        <v>307</v>
      </c>
      <c r="M18" s="5" t="s">
        <v>30</v>
      </c>
      <c r="N18" s="5" t="str">
        <f aca="false">IF(M18="","",CONCATENATE("[",IF(M18="","",CONCATENATE("Al",IF(D18&gt;1,VALUE(D18),""),IF(E18=0,"",CONCATENATE(" O",IF(E18&gt;1,VALUE(E18),""))),IF(F18=0,"",CONCATENATE("(OH)",IF(F18&gt;1,VALUE(F18),""))),IF(G18=0,"",CONCATENATE("(OH2)",IF(G18&gt;1,VALUE(G18),""))))),"]",IF(M18="","",IF(J18&gt;1,(CONCATENATE(VALUE(J18),"+")),"+"))))</f>
        <v>[Al6(OH)16(OH2)10]2+</v>
      </c>
    </row>
    <row r="19" s="4" customFormat="true" ht="14.05" hidden="false" customHeight="false" outlineLevel="0" collapsed="false">
      <c r="A19" s="5" t="n">
        <f aca="false">A18</f>
        <v>6</v>
      </c>
      <c r="B19" s="5" t="n">
        <f aca="false">B18</f>
        <v>0</v>
      </c>
      <c r="C19" s="5" t="n">
        <f aca="false">C18</f>
        <v>0</v>
      </c>
      <c r="D19" s="5" t="n">
        <f aca="false">D18</f>
        <v>6</v>
      </c>
      <c r="E19" s="5" t="n">
        <f aca="false">E18</f>
        <v>0</v>
      </c>
      <c r="F19" s="5" t="n">
        <f aca="false">F18+1</f>
        <v>17</v>
      </c>
      <c r="G19" s="5" t="n">
        <f aca="false">((A19-2)*D19)+2-(E19+F19)</f>
        <v>9</v>
      </c>
      <c r="H19" s="5" t="n">
        <f aca="false">H18</f>
        <v>0</v>
      </c>
      <c r="I19" s="5" t="n">
        <f aca="false">(27*D19)+(16*(E19+F19+G19))+(F19+(G19*2))</f>
        <v>613</v>
      </c>
      <c r="J19" s="5" t="n">
        <f aca="false">IF((3*D19)-(2*E19)-F19&gt;0, (3*D19)-(2*E19)-F19, "")</f>
        <v>1</v>
      </c>
      <c r="K19" s="6" t="n">
        <f aca="false">IF(J19="", "no cation", I19/J19)</f>
        <v>613</v>
      </c>
      <c r="L19" s="7" t="n">
        <f aca="false">IF(J19="","",K19)</f>
        <v>613</v>
      </c>
      <c r="M19" s="5" t="s">
        <v>30</v>
      </c>
      <c r="N19" s="5" t="str">
        <f aca="false">IF(M19="","",CONCATENATE("[",IF(M19="","",CONCATENATE("Al",IF(D19&gt;1,VALUE(D19),""),IF(E19=0,"",CONCATENATE(" O",IF(E19&gt;1,VALUE(E19),""))),IF(F19=0,"",CONCATENATE("(OH)",IF(F19&gt;1,VALUE(F19),""))),IF(G19=0,"",CONCATENATE("(OH2)",IF(G19&gt;1,VALUE(G19),""))))),"]",IF(M19="","",IF(J19&gt;1,(CONCATENATE(VALUE(J19),"+")),"+"))))</f>
        <v>[Al6(OH)17(OH2)9]+</v>
      </c>
    </row>
  </sheetData>
  <printOptions headings="false" gridLines="false" gridLinesSet="true" horizontalCentered="false" verticalCentered="false"/>
  <pageMargins left="0.7" right="0.7" top="0.3" bottom="0.3" header="0.3" footer="0.3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2" zoomScaleNormal="72" zoomScalePageLayoutView="100" workbookViewId="0">
      <selection pane="topLeft" activeCell="A1" activeCellId="0" sqref="A1"/>
    </sheetView>
  </sheetViews>
  <sheetFormatPr defaultRowHeight="12.8"/>
  <cols>
    <col collapsed="false" hidden="false" max="10" min="1" style="0" width="8.63775510204082"/>
    <col collapsed="false" hidden="false" max="11" min="11" style="0" width="21.0612244897959"/>
    <col collapsed="false" hidden="false" max="12" min="12" style="0" width="12.1479591836735"/>
    <col collapsed="false" hidden="false" max="13" min="13" style="0" width="18.4948979591837"/>
    <col collapsed="false" hidden="false" max="14" min="14" style="0" width="29.0255102040816"/>
    <col collapsed="false" hidden="false" max="1025" min="15" style="0" width="8.63775510204082"/>
  </cols>
  <sheetData>
    <row r="1" s="4" customFormat="true" ht="14.0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28</v>
      </c>
      <c r="N1" s="3" t="s">
        <v>29</v>
      </c>
    </row>
    <row r="2" s="4" customFormat="true" ht="14.05" hidden="false" customHeight="false" outlineLevel="0" collapsed="false">
      <c r="A2" s="3" t="n">
        <v>6</v>
      </c>
      <c r="B2" s="3" t="n">
        <v>0</v>
      </c>
      <c r="C2" s="3" t="n">
        <v>0</v>
      </c>
      <c r="D2" s="3" t="n">
        <v>12</v>
      </c>
      <c r="E2" s="3" t="n">
        <v>0</v>
      </c>
      <c r="F2" s="5" t="n">
        <v>22</v>
      </c>
      <c r="G2" s="5" t="n">
        <f aca="false">((A2-2)*D2)+2-(E2+F2)</f>
        <v>28</v>
      </c>
      <c r="H2" s="3" t="n">
        <v>0</v>
      </c>
      <c r="I2" s="5" t="n">
        <f aca="false">(27*D2)+(16*(E2+F2+G2))+(F2+(G2*2))</f>
        <v>1202</v>
      </c>
      <c r="J2" s="5" t="n">
        <f aca="false">IF((3*D2)-(2*E2)-F2&gt;0, (3*D2)-(2*E2)-F2, "")</f>
        <v>14</v>
      </c>
      <c r="K2" s="6" t="n">
        <f aca="false">IF(J2="", "no cation", I2/J2)</f>
        <v>85.8571428571429</v>
      </c>
      <c r="L2" s="7" t="n">
        <f aca="false">IF(J2="","",K2)</f>
        <v>85.8571428571429</v>
      </c>
      <c r="M2" s="5" t="s">
        <v>30</v>
      </c>
      <c r="N2" s="5" t="str">
        <f aca="false">IF(M2="","",CONCATENATE("[",IF(M2="","",CONCATENATE("Al",IF(D2&gt;1,VALUE(D2),""),IF(E2=0,"",CONCATENATE(" O",IF(E2&gt;1,VALUE(E2),""))),IF(F2=0,"",CONCATENATE("(OH)",IF(F2&gt;1,VALUE(F2),""))),IF(G2=0,"",CONCATENATE("(OH2)",IF(G2&gt;1,VALUE(G2),""))))),"]",IF(M2="","",IF(J2&gt;1,(CONCATENATE(VALUE(J2),"+")),"+"))))</f>
        <v>[Al12(OH)22(OH2)28]14+</v>
      </c>
    </row>
    <row r="3" s="4" customFormat="true" ht="14.05" hidden="false" customHeight="false" outlineLevel="0" collapsed="false">
      <c r="A3" s="5" t="n">
        <f aca="false">A2</f>
        <v>6</v>
      </c>
      <c r="B3" s="5" t="n">
        <f aca="false">B2</f>
        <v>0</v>
      </c>
      <c r="C3" s="5" t="n">
        <f aca="false">C2</f>
        <v>0</v>
      </c>
      <c r="D3" s="5" t="n">
        <f aca="false">D2</f>
        <v>12</v>
      </c>
      <c r="E3" s="5" t="n">
        <f aca="false">E2</f>
        <v>0</v>
      </c>
      <c r="F3" s="5" t="n">
        <f aca="false">F2+1</f>
        <v>23</v>
      </c>
      <c r="G3" s="5" t="n">
        <f aca="false">((A3-2)*D3)+2-(E3+F3)</f>
        <v>27</v>
      </c>
      <c r="H3" s="5" t="n">
        <f aca="false">H2</f>
        <v>0</v>
      </c>
      <c r="I3" s="5" t="n">
        <f aca="false">(27*D3)+(16*(E3+F3+G3))+(F3+(G3*2))</f>
        <v>1201</v>
      </c>
      <c r="J3" s="5" t="n">
        <f aca="false">IF((3*D3)-(2*E3)-F3&gt;0, (3*D3)-(2*E3)-F3, "")</f>
        <v>13</v>
      </c>
      <c r="K3" s="6" t="n">
        <f aca="false">IF(J3="", "no cation", I3/J3)</f>
        <v>92.3846153846154</v>
      </c>
      <c r="L3" s="7" t="n">
        <f aca="false">IF(J3="","",K3)</f>
        <v>92.3846153846154</v>
      </c>
      <c r="M3" s="5" t="s">
        <v>30</v>
      </c>
      <c r="N3" s="5" t="str">
        <f aca="false">IF(M3="","",CONCATENATE("[",IF(M3="","",CONCATENATE("Al",IF(D3&gt;1,VALUE(D3),""),IF(E3=0,"",CONCATENATE(" O",IF(E3&gt;1,VALUE(E3),""))),IF(F3=0,"",CONCATENATE("(OH)",IF(F3&gt;1,VALUE(F3),""))),IF(G3=0,"",CONCATENATE("(OH2)",IF(G3&gt;1,VALUE(G3),""))))),"]",IF(M3="","",IF(J3&gt;1,(CONCATENATE(VALUE(J3),"+")),"+"))))</f>
        <v>[Al12(OH)23(OH2)27]13+</v>
      </c>
    </row>
    <row r="4" s="4" customFormat="true" ht="14.05" hidden="false" customHeight="false" outlineLevel="0" collapsed="false">
      <c r="A4" s="5" t="n">
        <f aca="false">A3</f>
        <v>6</v>
      </c>
      <c r="B4" s="5" t="n">
        <f aca="false">B3</f>
        <v>0</v>
      </c>
      <c r="C4" s="5" t="n">
        <f aca="false">C3</f>
        <v>0</v>
      </c>
      <c r="D4" s="5" t="n">
        <f aca="false">D3</f>
        <v>12</v>
      </c>
      <c r="E4" s="5" t="n">
        <f aca="false">E3</f>
        <v>0</v>
      </c>
      <c r="F4" s="5" t="n">
        <f aca="false">F3+1</f>
        <v>24</v>
      </c>
      <c r="G4" s="5" t="n">
        <f aca="false">((A4-2)*D4)+2-(E4+F4)</f>
        <v>26</v>
      </c>
      <c r="H4" s="5" t="n">
        <f aca="false">H3</f>
        <v>0</v>
      </c>
      <c r="I4" s="5" t="n">
        <f aca="false">(27*D4)+(16*(E4+F4+G4))+(F4+(G4*2))</f>
        <v>1200</v>
      </c>
      <c r="J4" s="5" t="n">
        <f aca="false">IF((3*D4)-(2*E4)-F4&gt;0, (3*D4)-(2*E4)-F4, "")</f>
        <v>12</v>
      </c>
      <c r="K4" s="6" t="n">
        <f aca="false">IF(J4="", "no cation", I4/J4)</f>
        <v>100</v>
      </c>
      <c r="L4" s="7" t="n">
        <f aca="false">IF(J4="","",K4)</f>
        <v>100</v>
      </c>
      <c r="M4" s="5" t="s">
        <v>30</v>
      </c>
      <c r="N4" s="5" t="str">
        <f aca="false">IF(M4="","",CONCATENATE("[",IF(M4="","",CONCATENATE("Al",IF(D4&gt;1,VALUE(D4),""),IF(E4=0,"",CONCATENATE(" O",IF(E4&gt;1,VALUE(E4),""))),IF(F4=0,"",CONCATENATE("(OH)",IF(F4&gt;1,VALUE(F4),""))),IF(G4=0,"",CONCATENATE("(OH2)",IF(G4&gt;1,VALUE(G4),""))))),"]",IF(M4="","",IF(J4&gt;1,(CONCATENATE(VALUE(J4),"+")),"+"))))</f>
        <v>[Al12(OH)24(OH2)26]12+</v>
      </c>
    </row>
    <row r="5" s="4" customFormat="true" ht="14.05" hidden="false" customHeight="false" outlineLevel="0" collapsed="false">
      <c r="A5" s="5" t="n">
        <f aca="false">A4</f>
        <v>6</v>
      </c>
      <c r="B5" s="5" t="n">
        <f aca="false">B4</f>
        <v>0</v>
      </c>
      <c r="C5" s="5" t="n">
        <f aca="false">C4</f>
        <v>0</v>
      </c>
      <c r="D5" s="5" t="n">
        <f aca="false">D4</f>
        <v>12</v>
      </c>
      <c r="E5" s="5" t="n">
        <f aca="false">E4</f>
        <v>0</v>
      </c>
      <c r="F5" s="5" t="n">
        <f aca="false">F4+1</f>
        <v>25</v>
      </c>
      <c r="G5" s="5" t="n">
        <f aca="false">((A5-2)*D5)+2-(E5+F5)</f>
        <v>25</v>
      </c>
      <c r="H5" s="5" t="n">
        <f aca="false">H4</f>
        <v>0</v>
      </c>
      <c r="I5" s="5" t="n">
        <f aca="false">(27*D5)+(16*(E5+F5+G5))+(F5+(G5*2))</f>
        <v>1199</v>
      </c>
      <c r="J5" s="5" t="n">
        <f aca="false">IF((3*D5)-(2*E5)-F5&gt;0, (3*D5)-(2*E5)-F5, "")</f>
        <v>11</v>
      </c>
      <c r="K5" s="6" t="n">
        <f aca="false">IF(J5="", "no cation", I5/J5)</f>
        <v>109</v>
      </c>
      <c r="L5" s="7" t="n">
        <f aca="false">IF(J5="","",K5)</f>
        <v>109</v>
      </c>
      <c r="M5" s="5" t="s">
        <v>30</v>
      </c>
      <c r="N5" s="5" t="str">
        <f aca="false">IF(M5="","",CONCATENATE("[",IF(M5="","",CONCATENATE("Al",IF(D5&gt;1,VALUE(D5),""),IF(E5=0,"",CONCATENATE(" O",IF(E5&gt;1,VALUE(E5),""))),IF(F5=0,"",CONCATENATE("(OH)",IF(F5&gt;1,VALUE(F5),""))),IF(G5=0,"",CONCATENATE("(OH2)",IF(G5&gt;1,VALUE(G5),""))))),"]",IF(M5="","",IF(J5&gt;1,(CONCATENATE(VALUE(J5),"+")),"+"))))</f>
        <v>[Al12(OH)25(OH2)25]11+</v>
      </c>
    </row>
    <row r="6" s="4" customFormat="true" ht="14.05" hidden="false" customHeight="false" outlineLevel="0" collapsed="false">
      <c r="A6" s="5" t="n">
        <f aca="false">A5</f>
        <v>6</v>
      </c>
      <c r="B6" s="5" t="n">
        <f aca="false">B5</f>
        <v>0</v>
      </c>
      <c r="C6" s="5" t="n">
        <f aca="false">C5</f>
        <v>0</v>
      </c>
      <c r="D6" s="5" t="n">
        <f aca="false">D5</f>
        <v>12</v>
      </c>
      <c r="E6" s="5" t="n">
        <f aca="false">E5</f>
        <v>0</v>
      </c>
      <c r="F6" s="5" t="n">
        <f aca="false">F5+1</f>
        <v>26</v>
      </c>
      <c r="G6" s="5" t="n">
        <f aca="false">((A6-2)*D6)+2-(E6+F6)</f>
        <v>24</v>
      </c>
      <c r="H6" s="5" t="n">
        <f aca="false">H5</f>
        <v>0</v>
      </c>
      <c r="I6" s="5" t="n">
        <f aca="false">(27*D6)+(16*(E6+F6+G6))+(F6+(G6*2))</f>
        <v>1198</v>
      </c>
      <c r="J6" s="5" t="n">
        <f aca="false">IF((3*D6)-(2*E6)-F6&gt;0, (3*D6)-(2*E6)-F6, "")</f>
        <v>10</v>
      </c>
      <c r="K6" s="6" t="n">
        <f aca="false">IF(J6="", "no cation", I6/J6)</f>
        <v>119.8</v>
      </c>
      <c r="L6" s="7" t="n">
        <f aca="false">IF(J6="","",K6)</f>
        <v>119.8</v>
      </c>
      <c r="M6" s="5" t="s">
        <v>30</v>
      </c>
      <c r="N6" s="5" t="str">
        <f aca="false">IF(M6="","",CONCATENATE("[",IF(M6="","",CONCATENATE("Al",IF(D6&gt;1,VALUE(D6),""),IF(E6=0,"",CONCATENATE(" O",IF(E6&gt;1,VALUE(E6),""))),IF(F6=0,"",CONCATENATE("(OH)",IF(F6&gt;1,VALUE(F6),""))),IF(G6=0,"",CONCATENATE("(OH2)",IF(G6&gt;1,VALUE(G6),""))))),"]",IF(M6="","",IF(J6&gt;1,(CONCATENATE(VALUE(J6),"+")),"+"))))</f>
        <v>[Al12(OH)26(OH2)24]10+</v>
      </c>
    </row>
    <row r="7" s="4" customFormat="true" ht="14.05" hidden="false" customHeight="false" outlineLevel="0" collapsed="false">
      <c r="A7" s="5" t="n">
        <f aca="false">A6</f>
        <v>6</v>
      </c>
      <c r="B7" s="5" t="n">
        <f aca="false">B6</f>
        <v>0</v>
      </c>
      <c r="C7" s="5" t="n">
        <f aca="false">C6</f>
        <v>0</v>
      </c>
      <c r="D7" s="5" t="n">
        <f aca="false">D6</f>
        <v>12</v>
      </c>
      <c r="E7" s="5" t="n">
        <f aca="false">E6</f>
        <v>0</v>
      </c>
      <c r="F7" s="5" t="n">
        <f aca="false">F6+1</f>
        <v>27</v>
      </c>
      <c r="G7" s="5" t="n">
        <f aca="false">((A7-2)*D7)+2-(E7+F7)</f>
        <v>23</v>
      </c>
      <c r="H7" s="5" t="n">
        <f aca="false">H6</f>
        <v>0</v>
      </c>
      <c r="I7" s="5" t="n">
        <f aca="false">(27*D7)+(16*(E7+F7+G7))+(F7+(G7*2))</f>
        <v>1197</v>
      </c>
      <c r="J7" s="5" t="n">
        <f aca="false">IF((3*D7)-(2*E7)-F7&gt;0, (3*D7)-(2*E7)-F7, "")</f>
        <v>9</v>
      </c>
      <c r="K7" s="6" t="n">
        <f aca="false">IF(J7="", "no cation", I7/J7)</f>
        <v>133</v>
      </c>
      <c r="L7" s="7" t="n">
        <f aca="false">IF(J7="","",K7)</f>
        <v>133</v>
      </c>
      <c r="M7" s="5" t="s">
        <v>30</v>
      </c>
      <c r="N7" s="5" t="str">
        <f aca="false">IF(M7="","",CONCATENATE("[",IF(M7="","",CONCATENATE("Al",IF(D7&gt;1,VALUE(D7),""),IF(E7=0,"",CONCATENATE(" O",IF(E7&gt;1,VALUE(E7),""))),IF(F7=0,"",CONCATENATE("(OH)",IF(F7&gt;1,VALUE(F7),""))),IF(G7=0,"",CONCATENATE("(OH2)",IF(G7&gt;1,VALUE(G7),""))))),"]",IF(M7="","",IF(J7&gt;1,(CONCATENATE(VALUE(J7),"+")),"+"))))</f>
        <v>[Al12(OH)27(OH2)23]9+</v>
      </c>
    </row>
    <row r="8" s="4" customFormat="true" ht="14.05" hidden="false" customHeight="false" outlineLevel="0" collapsed="false">
      <c r="A8" s="5" t="n">
        <f aca="false">A7</f>
        <v>6</v>
      </c>
      <c r="B8" s="5" t="n">
        <f aca="false">B7</f>
        <v>0</v>
      </c>
      <c r="C8" s="5" t="n">
        <f aca="false">C7</f>
        <v>0</v>
      </c>
      <c r="D8" s="5" t="n">
        <f aca="false">D7</f>
        <v>12</v>
      </c>
      <c r="E8" s="5" t="n">
        <f aca="false">E7</f>
        <v>0</v>
      </c>
      <c r="F8" s="5" t="n">
        <f aca="false">F7+1</f>
        <v>28</v>
      </c>
      <c r="G8" s="5" t="n">
        <f aca="false">((A8-2)*D8)+2-(E8+F8)</f>
        <v>22</v>
      </c>
      <c r="H8" s="5" t="n">
        <f aca="false">H7</f>
        <v>0</v>
      </c>
      <c r="I8" s="5" t="n">
        <f aca="false">(27*D8)+(16*(E8+F8+G8))+(F8+(G8*2))</f>
        <v>1196</v>
      </c>
      <c r="J8" s="5" t="n">
        <f aca="false">IF((3*D8)-(2*E8)-F8&gt;0, (3*D8)-(2*E8)-F8, "")</f>
        <v>8</v>
      </c>
      <c r="K8" s="6" t="n">
        <f aca="false">IF(J8="", "no cation", I8/J8)</f>
        <v>149.5</v>
      </c>
      <c r="L8" s="7" t="n">
        <f aca="false">IF(J8="","",K8)</f>
        <v>149.5</v>
      </c>
      <c r="M8" s="5" t="s">
        <v>30</v>
      </c>
      <c r="N8" s="5" t="str">
        <f aca="false">IF(M8="","",CONCATENATE("[",IF(M8="","",CONCATENATE("Al",IF(D8&gt;1,VALUE(D8),""),IF(E8=0,"",CONCATENATE(" O",IF(E8&gt;1,VALUE(E8),""))),IF(F8=0,"",CONCATENATE("(OH)",IF(F8&gt;1,VALUE(F8),""))),IF(G8=0,"",CONCATENATE("(OH2)",IF(G8&gt;1,VALUE(G8),""))))),"]",IF(M8="","",IF(J8&gt;1,(CONCATENATE(VALUE(J8),"+")),"+"))))</f>
        <v>[Al12(OH)28(OH2)22]8+</v>
      </c>
    </row>
    <row r="9" s="4" customFormat="true" ht="14.05" hidden="false" customHeight="false" outlineLevel="0" collapsed="false">
      <c r="A9" s="5" t="n">
        <f aca="false">A8</f>
        <v>6</v>
      </c>
      <c r="B9" s="5" t="n">
        <f aca="false">B8</f>
        <v>0</v>
      </c>
      <c r="C9" s="5" t="n">
        <f aca="false">C8</f>
        <v>0</v>
      </c>
      <c r="D9" s="5" t="n">
        <f aca="false">D8</f>
        <v>12</v>
      </c>
      <c r="E9" s="5" t="n">
        <f aca="false">E8</f>
        <v>0</v>
      </c>
      <c r="F9" s="5" t="n">
        <f aca="false">F8+1</f>
        <v>29</v>
      </c>
      <c r="G9" s="5" t="n">
        <f aca="false">((A9-2)*D9)+2-(E9+F9)</f>
        <v>21</v>
      </c>
      <c r="H9" s="5" t="n">
        <f aca="false">H8</f>
        <v>0</v>
      </c>
      <c r="I9" s="5" t="n">
        <f aca="false">(27*D9)+(16*(E9+F9+G9))+(F9+(G9*2))</f>
        <v>1195</v>
      </c>
      <c r="J9" s="5" t="n">
        <f aca="false">IF((3*D9)-(2*E9)-F9&gt;0, (3*D9)-(2*E9)-F9, "")</f>
        <v>7</v>
      </c>
      <c r="K9" s="6" t="n">
        <f aca="false">IF(J9="", "no cation", I9/J9)</f>
        <v>170.714285714286</v>
      </c>
      <c r="L9" s="7" t="n">
        <f aca="false">IF(J9="","",K9)</f>
        <v>170.714285714286</v>
      </c>
      <c r="M9" s="5" t="s">
        <v>30</v>
      </c>
      <c r="N9" s="5" t="str">
        <f aca="false">IF(M9="","",CONCATENATE("[",IF(M9="","",CONCATENATE("Al",IF(D9&gt;1,VALUE(D9),""),IF(E9=0,"",CONCATENATE(" O",IF(E9&gt;1,VALUE(E9),""))),IF(F9=0,"",CONCATENATE("(OH)",IF(F9&gt;1,VALUE(F9),""))),IF(G9=0,"",CONCATENATE("(OH2)",IF(G9&gt;1,VALUE(G9),""))))),"]",IF(M9="","",IF(J9&gt;1,(CONCATENATE(VALUE(J9),"+")),"+"))))</f>
        <v>[Al12(OH)29(OH2)21]7+</v>
      </c>
    </row>
    <row r="10" s="4" customFormat="true" ht="14.05" hidden="false" customHeight="false" outlineLevel="0" collapsed="false">
      <c r="A10" s="5" t="n">
        <f aca="false">A9</f>
        <v>6</v>
      </c>
      <c r="B10" s="5" t="n">
        <f aca="false">B9</f>
        <v>0</v>
      </c>
      <c r="C10" s="5" t="n">
        <f aca="false">C9</f>
        <v>0</v>
      </c>
      <c r="D10" s="5" t="n">
        <f aca="false">D9</f>
        <v>12</v>
      </c>
      <c r="E10" s="5" t="n">
        <f aca="false">E9</f>
        <v>0</v>
      </c>
      <c r="F10" s="5" t="n">
        <f aca="false">F9+1</f>
        <v>30</v>
      </c>
      <c r="G10" s="5" t="n">
        <f aca="false">((A10-2)*D10)+2-(E10+F10)</f>
        <v>20</v>
      </c>
      <c r="H10" s="5" t="n">
        <f aca="false">H9</f>
        <v>0</v>
      </c>
      <c r="I10" s="5" t="n">
        <f aca="false">(27*D10)+(16*(E10+F10+G10))+(F10+(G10*2))</f>
        <v>1194</v>
      </c>
      <c r="J10" s="5" t="n">
        <f aca="false">IF((3*D10)-(2*E10)-F10&gt;0, (3*D10)-(2*E10)-F10, "")</f>
        <v>6</v>
      </c>
      <c r="K10" s="6" t="n">
        <f aca="false">IF(J10="", "no cation", I10/J10)</f>
        <v>199</v>
      </c>
      <c r="L10" s="7" t="n">
        <f aca="false">IF(J10="","",K10)</f>
        <v>199</v>
      </c>
      <c r="M10" s="5" t="s">
        <v>30</v>
      </c>
      <c r="N10" s="5" t="str">
        <f aca="false">IF(M10="","",CONCATENATE("[",IF(M10="","",CONCATENATE("Al",IF(D10&gt;1,VALUE(D10),""),IF(E10=0,"",CONCATENATE(" O",IF(E10&gt;1,VALUE(E10),""))),IF(F10=0,"",CONCATENATE("(OH)",IF(F10&gt;1,VALUE(F10),""))),IF(G10=0,"",CONCATENATE("(OH2)",IF(G10&gt;1,VALUE(G10),""))))),"]",IF(M10="","",IF(J10&gt;1,(CONCATENATE(VALUE(J10),"+")),"+"))))</f>
        <v>[Al12(OH)30(OH2)20]6+</v>
      </c>
    </row>
    <row r="11" s="4" customFormat="true" ht="14.05" hidden="false" customHeight="false" outlineLevel="0" collapsed="false">
      <c r="A11" s="5" t="n">
        <f aca="false">A10</f>
        <v>6</v>
      </c>
      <c r="B11" s="5" t="n">
        <f aca="false">B10</f>
        <v>0</v>
      </c>
      <c r="C11" s="5" t="n">
        <f aca="false">C10</f>
        <v>0</v>
      </c>
      <c r="D11" s="5" t="n">
        <f aca="false">D10</f>
        <v>12</v>
      </c>
      <c r="E11" s="5" t="n">
        <f aca="false">E10</f>
        <v>0</v>
      </c>
      <c r="F11" s="5" t="n">
        <f aca="false">F10+1</f>
        <v>31</v>
      </c>
      <c r="G11" s="5" t="n">
        <f aca="false">((A11-2)*D11)+2-(E11+F11)</f>
        <v>19</v>
      </c>
      <c r="H11" s="5" t="n">
        <f aca="false">H10</f>
        <v>0</v>
      </c>
      <c r="I11" s="5" t="n">
        <f aca="false">(27*D11)+(16*(E11+F11+G11))+(F11+(G11*2))</f>
        <v>1193</v>
      </c>
      <c r="J11" s="5" t="n">
        <f aca="false">IF((3*D11)-(2*E11)-F11&gt;0, (3*D11)-(2*E11)-F11, "")</f>
        <v>5</v>
      </c>
      <c r="K11" s="6" t="n">
        <f aca="false">IF(J11="", "no cation", I11/J11)</f>
        <v>238.6</v>
      </c>
      <c r="L11" s="7" t="n">
        <f aca="false">IF(J11="","",K11)</f>
        <v>238.6</v>
      </c>
      <c r="M11" s="5" t="s">
        <v>30</v>
      </c>
      <c r="N11" s="5" t="str">
        <f aca="false">IF(M11="","",CONCATENATE("[",IF(M11="","",CONCATENATE("Al",IF(D11&gt;1,VALUE(D11),""),IF(E11=0,"",CONCATENATE(" O",IF(E11&gt;1,VALUE(E11),""))),IF(F11=0,"",CONCATENATE("(OH)",IF(F11&gt;1,VALUE(F11),""))),IF(G11=0,"",CONCATENATE("(OH2)",IF(G11&gt;1,VALUE(G11),""))))),"]",IF(M11="","",IF(J11&gt;1,(CONCATENATE(VALUE(J11),"+")),"+"))))</f>
        <v>[Al12(OH)31(OH2)19]5+</v>
      </c>
    </row>
    <row r="12" s="4" customFormat="true" ht="14.05" hidden="false" customHeight="false" outlineLevel="0" collapsed="false">
      <c r="A12" s="5" t="n">
        <f aca="false">A11</f>
        <v>6</v>
      </c>
      <c r="B12" s="5" t="n">
        <f aca="false">B11</f>
        <v>0</v>
      </c>
      <c r="C12" s="5" t="n">
        <f aca="false">C11</f>
        <v>0</v>
      </c>
      <c r="D12" s="5" t="n">
        <f aca="false">D11</f>
        <v>12</v>
      </c>
      <c r="E12" s="5" t="n">
        <f aca="false">E11</f>
        <v>0</v>
      </c>
      <c r="F12" s="5" t="n">
        <f aca="false">F11+1</f>
        <v>32</v>
      </c>
      <c r="G12" s="5" t="n">
        <f aca="false">((A12-2)*D12)+2-(E12+F12)</f>
        <v>18</v>
      </c>
      <c r="H12" s="5" t="n">
        <f aca="false">H11</f>
        <v>0</v>
      </c>
      <c r="I12" s="5" t="n">
        <f aca="false">(27*D12)+(16*(E12+F12+G12))+(F12+(G12*2))</f>
        <v>1192</v>
      </c>
      <c r="J12" s="5" t="n">
        <f aca="false">IF((3*D12)-(2*E12)-F12&gt;0, (3*D12)-(2*E12)-F12, "")</f>
        <v>4</v>
      </c>
      <c r="K12" s="6" t="n">
        <f aca="false">IF(J12="", "no cation", I12/J12)</f>
        <v>298</v>
      </c>
      <c r="L12" s="7" t="n">
        <f aca="false">IF(J12="","",K12)</f>
        <v>298</v>
      </c>
      <c r="M12" s="5" t="s">
        <v>30</v>
      </c>
      <c r="N12" s="5" t="str">
        <f aca="false">IF(M12="","",CONCATENATE("[",IF(M12="","",CONCATENATE("Al",IF(D12&gt;1,VALUE(D12),""),IF(E12=0,"",CONCATENATE(" O",IF(E12&gt;1,VALUE(E12),""))),IF(F12=0,"",CONCATENATE("(OH)",IF(F12&gt;1,VALUE(F12),""))),IF(G12=0,"",CONCATENATE("(OH2)",IF(G12&gt;1,VALUE(G12),""))))),"]",IF(M12="","",IF(J12&gt;1,(CONCATENATE(VALUE(J12),"+")),"+"))))</f>
        <v>[Al12(OH)32(OH2)18]4+</v>
      </c>
    </row>
    <row r="13" s="4" customFormat="true" ht="14.05" hidden="false" customHeight="false" outlineLevel="0" collapsed="false">
      <c r="A13" s="5" t="n">
        <f aca="false">A12</f>
        <v>6</v>
      </c>
      <c r="B13" s="5" t="n">
        <f aca="false">B12</f>
        <v>0</v>
      </c>
      <c r="C13" s="5" t="n">
        <f aca="false">C12</f>
        <v>0</v>
      </c>
      <c r="D13" s="5" t="n">
        <f aca="false">D12</f>
        <v>12</v>
      </c>
      <c r="E13" s="5" t="n">
        <f aca="false">E12</f>
        <v>0</v>
      </c>
      <c r="F13" s="5" t="n">
        <f aca="false">F12+1</f>
        <v>33</v>
      </c>
      <c r="G13" s="5" t="n">
        <f aca="false">((A13-2)*D13)+2-(E13+F13)</f>
        <v>17</v>
      </c>
      <c r="H13" s="5" t="n">
        <f aca="false">H12</f>
        <v>0</v>
      </c>
      <c r="I13" s="5" t="n">
        <f aca="false">(27*D13)+(16*(E13+F13+G13))+(F13+(G13*2))</f>
        <v>1191</v>
      </c>
      <c r="J13" s="5" t="n">
        <f aca="false">IF((3*D13)-(2*E13)-F13&gt;0, (3*D13)-(2*E13)-F13, "")</f>
        <v>3</v>
      </c>
      <c r="K13" s="6" t="n">
        <f aca="false">IF(J13="", "no cation", I13/J13)</f>
        <v>397</v>
      </c>
      <c r="L13" s="7" t="n">
        <f aca="false">IF(J13="","",K13)</f>
        <v>397</v>
      </c>
      <c r="M13" s="5" t="s">
        <v>30</v>
      </c>
      <c r="N13" s="5" t="str">
        <f aca="false">IF(M13="","",CONCATENATE("[",IF(M13="","",CONCATENATE("Al",IF(D13&gt;1,VALUE(D13),""),IF(E13=0,"",CONCATENATE(" O",IF(E13&gt;1,VALUE(E13),""))),IF(F13=0,"",CONCATENATE("(OH)",IF(F13&gt;1,VALUE(F13),""))),IF(G13=0,"",CONCATENATE("(OH2)",IF(G13&gt;1,VALUE(G13),""))))),"]",IF(M13="","",IF(J13&gt;1,(CONCATENATE(VALUE(J13),"+")),"+"))))</f>
        <v>[Al12(OH)33(OH2)17]3+</v>
      </c>
    </row>
    <row r="14" s="4" customFormat="true" ht="14.05" hidden="false" customHeight="false" outlineLevel="0" collapsed="false">
      <c r="A14" s="5" t="n">
        <f aca="false">A13</f>
        <v>6</v>
      </c>
      <c r="B14" s="5" t="n">
        <f aca="false">B13</f>
        <v>0</v>
      </c>
      <c r="C14" s="5" t="n">
        <f aca="false">C13</f>
        <v>0</v>
      </c>
      <c r="D14" s="5" t="n">
        <f aca="false">D13</f>
        <v>12</v>
      </c>
      <c r="E14" s="5" t="n">
        <f aca="false">E13</f>
        <v>0</v>
      </c>
      <c r="F14" s="5" t="n">
        <f aca="false">F13+1</f>
        <v>34</v>
      </c>
      <c r="G14" s="5" t="n">
        <f aca="false">((A14-2)*D14)+2-(E14+F14)</f>
        <v>16</v>
      </c>
      <c r="H14" s="5" t="n">
        <f aca="false">H13</f>
        <v>0</v>
      </c>
      <c r="I14" s="5" t="n">
        <f aca="false">(27*D14)+(16*(E14+F14+G14))+(F14+(G14*2))</f>
        <v>1190</v>
      </c>
      <c r="J14" s="5" t="n">
        <f aca="false">IF((3*D14)-(2*E14)-F14&gt;0, (3*D14)-(2*E14)-F14, "")</f>
        <v>2</v>
      </c>
      <c r="K14" s="6" t="n">
        <f aca="false">IF(J14="", "no cation", I14/J14)</f>
        <v>595</v>
      </c>
      <c r="L14" s="7" t="n">
        <f aca="false">IF(J14="","",K14)</f>
        <v>595</v>
      </c>
      <c r="M14" s="5" t="s">
        <v>30</v>
      </c>
      <c r="N14" s="5" t="str">
        <f aca="false">IF(M14="","",CONCATENATE("[",IF(M14="","",CONCATENATE("Al",IF(D14&gt;1,VALUE(D14),""),IF(E14=0,"",CONCATENATE(" O",IF(E14&gt;1,VALUE(E14),""))),IF(F14=0,"",CONCATENATE("(OH)",IF(F14&gt;1,VALUE(F14),""))),IF(G14=0,"",CONCATENATE("(OH2)",IF(G14&gt;1,VALUE(G14),""))))),"]",IF(M14="","",IF(J14&gt;1,(CONCATENATE(VALUE(J14),"+")),"+"))))</f>
        <v>[Al12(OH)34(OH2)16]2+</v>
      </c>
    </row>
    <row r="15" s="4" customFormat="true" ht="14.05" hidden="false" customHeight="false" outlineLevel="0" collapsed="false">
      <c r="A15" s="5" t="n">
        <f aca="false">A14</f>
        <v>6</v>
      </c>
      <c r="B15" s="5" t="n">
        <f aca="false">B14</f>
        <v>0</v>
      </c>
      <c r="C15" s="5" t="n">
        <f aca="false">C14</f>
        <v>0</v>
      </c>
      <c r="D15" s="5" t="n">
        <f aca="false">D14</f>
        <v>12</v>
      </c>
      <c r="E15" s="5" t="n">
        <f aca="false">E14</f>
        <v>0</v>
      </c>
      <c r="F15" s="5" t="n">
        <f aca="false">F14+1</f>
        <v>35</v>
      </c>
      <c r="G15" s="5" t="n">
        <f aca="false">((A15-2)*D15)+2-(E15+F15)</f>
        <v>15</v>
      </c>
      <c r="H15" s="5" t="n">
        <f aca="false">H14</f>
        <v>0</v>
      </c>
      <c r="I15" s="5" t="n">
        <f aca="false">(27*D15)+(16*(E15+F15+G15))+(F15+(G15*2))</f>
        <v>1189</v>
      </c>
      <c r="J15" s="5" t="n">
        <f aca="false">IF((3*D15)-(2*E15)-F15&gt;0, (3*D15)-(2*E15)-F15, "")</f>
        <v>1</v>
      </c>
      <c r="K15" s="6" t="n">
        <f aca="false">IF(J15="", "no cation", I15/J15)</f>
        <v>1189</v>
      </c>
      <c r="L15" s="7" t="n">
        <f aca="false">IF(J15="","",K15)</f>
        <v>1189</v>
      </c>
      <c r="M15" s="5" t="s">
        <v>30</v>
      </c>
      <c r="N15" s="5" t="str">
        <f aca="false">IF(M15="","",CONCATENATE("[",IF(M15="","",CONCATENATE("Al",IF(D15&gt;1,VALUE(D15),""),IF(E15=0,"",CONCATENATE(" O",IF(E15&gt;1,VALUE(E15),""))),IF(F15=0,"",CONCATENATE("(OH)",IF(F15&gt;1,VALUE(F15),""))),IF(G15=0,"",CONCATENATE("(OH2)",IF(G15&gt;1,VALUE(G15),""))))),"]",IF(M15="","",IF(J15&gt;1,(CONCATENATE(VALUE(J15),"+")),"+"))))</f>
        <v>[Al12(OH)35(OH2)15]+</v>
      </c>
    </row>
    <row r="16" s="4" customFormat="true" ht="14.05" hidden="false" customHeight="false" outlineLevel="0" collapsed="false">
      <c r="A16" s="5" t="n">
        <f aca="false">A15</f>
        <v>6</v>
      </c>
      <c r="B16" s="5" t="n">
        <f aca="false">B15</f>
        <v>0</v>
      </c>
      <c r="C16" s="5" t="n">
        <f aca="false">C15</f>
        <v>0</v>
      </c>
      <c r="D16" s="5" t="n">
        <f aca="false">D15</f>
        <v>12</v>
      </c>
      <c r="E16" s="5" t="n">
        <f aca="false">E15</f>
        <v>0</v>
      </c>
      <c r="F16" s="5" t="n">
        <f aca="false">F15+1</f>
        <v>36</v>
      </c>
      <c r="G16" s="5" t="n">
        <f aca="false">((A16-2)*D16)+2-(E16+F16)</f>
        <v>14</v>
      </c>
      <c r="H16" s="5" t="n">
        <f aca="false">H15</f>
        <v>0</v>
      </c>
      <c r="I16" s="5" t="n">
        <f aca="false">(27*D16)+(16*(E16+F16+G16))+(F16+(G16*2))</f>
        <v>1188</v>
      </c>
      <c r="J16" s="5" t="str">
        <f aca="false">IF((3*D16)-(2*E16)-F16&gt;0, (3*D16)-(2*E16)-F16, "")</f>
        <v/>
      </c>
      <c r="K16" s="6" t="str">
        <f aca="false">IF(J16="", "no cation", I16/J16)</f>
        <v>no cation</v>
      </c>
      <c r="L16" s="7" t="str">
        <f aca="false">IF(J16="","",K16)</f>
        <v/>
      </c>
      <c r="M16" s="5" t="s">
        <v>30</v>
      </c>
      <c r="N16" s="5" t="e">
        <f aca="false">IF(M16="","",CONCATENATE("[",IF(M16="","",CONCATENATE("Al",IF(D16&gt;1,VALUE(D16),""),IF(E16=0,"",CONCATENATE(" O",IF(E16&gt;1,VALUE(E16),""))),IF(F16=0,"",CONCATENATE("(OH)",IF(F16&gt;1,VALUE(F16),""))),IF(G16=0,"",CONCATENATE("(OH2)",IF(G16&gt;1,VALUE(G16),""))))),"]",IF(M16="","",IF(J16&gt;1,(CONCATENATE(VALUE(J16),"+")),"+"))))</f>
        <v>#VALUE!</v>
      </c>
    </row>
  </sheetData>
  <printOptions headings="false" gridLines="false" gridLinesSet="true" horizontalCentered="false" verticalCentered="false"/>
  <pageMargins left="0.7" right="0.7" top="0.3" bottom="0.3" header="0.3" footer="0.3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2" zoomScaleNormal="72" zoomScalePageLayoutView="100" workbookViewId="0">
      <selection pane="topLeft" activeCell="A1" activeCellId="0" sqref="A1"/>
    </sheetView>
  </sheetViews>
  <sheetFormatPr defaultRowHeight="12.8"/>
  <cols>
    <col collapsed="false" hidden="false" max="10" min="1" style="0" width="8.63775510204082"/>
    <col collapsed="false" hidden="false" max="11" min="11" style="0" width="21.0612244897959"/>
    <col collapsed="false" hidden="false" max="12" min="12" style="0" width="12.1479591836735"/>
    <col collapsed="false" hidden="false" max="13" min="13" style="0" width="18.4948979591837"/>
    <col collapsed="false" hidden="false" max="14" min="14" style="0" width="29.0255102040816"/>
    <col collapsed="false" hidden="false" max="1025" min="15" style="0" width="8.63775510204082"/>
  </cols>
  <sheetData>
    <row r="1" s="4" customFormat="true" ht="14.0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28</v>
      </c>
      <c r="N1" s="3" t="s">
        <v>29</v>
      </c>
    </row>
    <row r="2" s="4" customFormat="true" ht="14.05" hidden="false" customHeight="false" outlineLevel="0" collapsed="false">
      <c r="A2" s="3" t="n">
        <v>6</v>
      </c>
      <c r="B2" s="3" t="n">
        <v>0</v>
      </c>
      <c r="C2" s="3" t="n">
        <v>0</v>
      </c>
      <c r="D2" s="3" t="n">
        <v>13</v>
      </c>
      <c r="E2" s="3" t="n">
        <v>0</v>
      </c>
      <c r="F2" s="5" t="n">
        <v>24</v>
      </c>
      <c r="G2" s="5" t="n">
        <f aca="false">((A2-2)*D2)+2-(E2+F2)</f>
        <v>30</v>
      </c>
      <c r="H2" s="3" t="n">
        <v>0</v>
      </c>
      <c r="I2" s="5" t="n">
        <f aca="false">(27*D2)+(16*(E2+F2+G2))+(F2+(G2*2))</f>
        <v>1299</v>
      </c>
      <c r="J2" s="5" t="n">
        <f aca="false">IF((3*D2)-(2*E2)-F2&gt;0, (3*D2)-(2*E2)-F2, "")</f>
        <v>15</v>
      </c>
      <c r="K2" s="6" t="n">
        <f aca="false">IF(J2="", "no cation", I2/J2)</f>
        <v>86.6</v>
      </c>
      <c r="L2" s="7" t="n">
        <f aca="false">IF(J2="","",K2)</f>
        <v>86.6</v>
      </c>
      <c r="M2" s="5" t="s">
        <v>30</v>
      </c>
      <c r="N2" s="5" t="str">
        <f aca="false">IF(M2="","",CONCATENATE("[",IF(M2="","",CONCATENATE("Al",IF(D2&gt;1,VALUE(D2),""),IF(E2=0,"",CONCATENATE(" O",IF(E2&gt;1,VALUE(E2),""))),IF(F2=0,"",CONCATENATE("(OH)",IF(F2&gt;1,VALUE(F2),""))),IF(G2=0,"",CONCATENATE("(OH2)",IF(G2&gt;1,VALUE(G2),""))))),"]",IF(M2="","",IF(J2&gt;1,(CONCATENATE(VALUE(J2),"+")),"+"))))</f>
        <v>[Al13(OH)24(OH2)30]15+</v>
      </c>
    </row>
    <row r="3" s="4" customFormat="true" ht="14.05" hidden="false" customHeight="false" outlineLevel="0" collapsed="false">
      <c r="A3" s="5" t="n">
        <f aca="false">A2</f>
        <v>6</v>
      </c>
      <c r="B3" s="5" t="n">
        <f aca="false">B2</f>
        <v>0</v>
      </c>
      <c r="C3" s="5" t="n">
        <f aca="false">C2</f>
        <v>0</v>
      </c>
      <c r="D3" s="5" t="n">
        <f aca="false">D2</f>
        <v>13</v>
      </c>
      <c r="E3" s="5" t="n">
        <f aca="false">E2</f>
        <v>0</v>
      </c>
      <c r="F3" s="5" t="n">
        <f aca="false">F2+1</f>
        <v>25</v>
      </c>
      <c r="G3" s="5" t="n">
        <f aca="false">((A3-2)*D3)+2-(E3+F3)</f>
        <v>29</v>
      </c>
      <c r="H3" s="5" t="n">
        <f aca="false">H2</f>
        <v>0</v>
      </c>
      <c r="I3" s="5" t="n">
        <f aca="false">(27*D3)+(16*(E3+F3+G3))+(F3+(G3*2))</f>
        <v>1298</v>
      </c>
      <c r="J3" s="5" t="n">
        <f aca="false">IF((3*D3)-(2*E3)-F3&gt;0, (3*D3)-(2*E3)-F3, "")</f>
        <v>14</v>
      </c>
      <c r="K3" s="6" t="n">
        <f aca="false">IF(J3="", "no cation", I3/J3)</f>
        <v>92.7142857142857</v>
      </c>
      <c r="L3" s="7" t="n">
        <f aca="false">IF(J3="","",K3)</f>
        <v>92.7142857142857</v>
      </c>
      <c r="M3" s="5" t="s">
        <v>30</v>
      </c>
      <c r="N3" s="5" t="str">
        <f aca="false">IF(M3="","",CONCATENATE("[",IF(M3="","",CONCATENATE("Al",IF(D3&gt;1,VALUE(D3),""),IF(E3=0,"",CONCATENATE(" O",IF(E3&gt;1,VALUE(E3),""))),IF(F3=0,"",CONCATENATE("(OH)",IF(F3&gt;1,VALUE(F3),""))),IF(G3=0,"",CONCATENATE("(OH2)",IF(G3&gt;1,VALUE(G3),""))))),"]",IF(M3="","",IF(J3&gt;1,(CONCATENATE(VALUE(J3),"+")),"+"))))</f>
        <v>[Al13(OH)25(OH2)29]14+</v>
      </c>
    </row>
    <row r="4" s="4" customFormat="true" ht="14.05" hidden="false" customHeight="false" outlineLevel="0" collapsed="false">
      <c r="A4" s="5" t="n">
        <f aca="false">A3</f>
        <v>6</v>
      </c>
      <c r="B4" s="5" t="n">
        <f aca="false">B3</f>
        <v>0</v>
      </c>
      <c r="C4" s="5" t="n">
        <f aca="false">C3</f>
        <v>0</v>
      </c>
      <c r="D4" s="5" t="n">
        <f aca="false">D3</f>
        <v>13</v>
      </c>
      <c r="E4" s="5" t="n">
        <f aca="false">E3</f>
        <v>0</v>
      </c>
      <c r="F4" s="5" t="n">
        <f aca="false">F3+1</f>
        <v>26</v>
      </c>
      <c r="G4" s="5" t="n">
        <f aca="false">((A4-2)*D4)+2-(E4+F4)</f>
        <v>28</v>
      </c>
      <c r="H4" s="5" t="n">
        <f aca="false">H3</f>
        <v>0</v>
      </c>
      <c r="I4" s="5" t="n">
        <f aca="false">(27*D4)+(16*(E4+F4+G4))+(F4+(G4*2))</f>
        <v>1297</v>
      </c>
      <c r="J4" s="5" t="n">
        <f aca="false">IF((3*D4)-(2*E4)-F4&gt;0, (3*D4)-(2*E4)-F4, "")</f>
        <v>13</v>
      </c>
      <c r="K4" s="6" t="n">
        <f aca="false">IF(J4="", "no cation", I4/J4)</f>
        <v>99.7692307692308</v>
      </c>
      <c r="L4" s="7" t="n">
        <f aca="false">IF(J4="","",K4)</f>
        <v>99.7692307692308</v>
      </c>
      <c r="M4" s="5" t="s">
        <v>30</v>
      </c>
      <c r="N4" s="5" t="str">
        <f aca="false">IF(M4="","",CONCATENATE("[",IF(M4="","",CONCATENATE("Al",IF(D4&gt;1,VALUE(D4),""),IF(E4=0,"",CONCATENATE(" O",IF(E4&gt;1,VALUE(E4),""))),IF(F4=0,"",CONCATENATE("(OH)",IF(F4&gt;1,VALUE(F4),""))),IF(G4=0,"",CONCATENATE("(OH2)",IF(G4&gt;1,VALUE(G4),""))))),"]",IF(M4="","",IF(J4&gt;1,(CONCATENATE(VALUE(J4),"+")),"+"))))</f>
        <v>[Al13(OH)26(OH2)28]13+</v>
      </c>
    </row>
    <row r="5" s="4" customFormat="true" ht="14.05" hidden="false" customHeight="false" outlineLevel="0" collapsed="false">
      <c r="A5" s="5" t="n">
        <f aca="false">A4</f>
        <v>6</v>
      </c>
      <c r="B5" s="5" t="n">
        <f aca="false">B4</f>
        <v>0</v>
      </c>
      <c r="C5" s="5" t="n">
        <f aca="false">C4</f>
        <v>0</v>
      </c>
      <c r="D5" s="5" t="n">
        <f aca="false">D4</f>
        <v>13</v>
      </c>
      <c r="E5" s="5" t="n">
        <f aca="false">E4</f>
        <v>0</v>
      </c>
      <c r="F5" s="5" t="n">
        <f aca="false">F4+1</f>
        <v>27</v>
      </c>
      <c r="G5" s="5" t="n">
        <f aca="false">((A5-2)*D5)+2-(E5+F5)</f>
        <v>27</v>
      </c>
      <c r="H5" s="5" t="n">
        <f aca="false">H4</f>
        <v>0</v>
      </c>
      <c r="I5" s="5" t="n">
        <f aca="false">(27*D5)+(16*(E5+F5+G5))+(F5+(G5*2))</f>
        <v>1296</v>
      </c>
      <c r="J5" s="5" t="n">
        <f aca="false">IF((3*D5)-(2*E5)-F5&gt;0, (3*D5)-(2*E5)-F5, "")</f>
        <v>12</v>
      </c>
      <c r="K5" s="6" t="n">
        <f aca="false">IF(J5="", "no cation", I5/J5)</f>
        <v>108</v>
      </c>
      <c r="L5" s="7" t="n">
        <f aca="false">IF(J5="","",K5)</f>
        <v>108</v>
      </c>
      <c r="M5" s="5" t="s">
        <v>30</v>
      </c>
      <c r="N5" s="5" t="str">
        <f aca="false">IF(M5="","",CONCATENATE("[",IF(M5="","",CONCATENATE("Al",IF(D5&gt;1,VALUE(D5),""),IF(E5=0,"",CONCATENATE(" O",IF(E5&gt;1,VALUE(E5),""))),IF(F5=0,"",CONCATENATE("(OH)",IF(F5&gt;1,VALUE(F5),""))),IF(G5=0,"",CONCATENATE("(OH2)",IF(G5&gt;1,VALUE(G5),""))))),"]",IF(M5="","",IF(J5&gt;1,(CONCATENATE(VALUE(J5),"+")),"+"))))</f>
        <v>[Al13(OH)27(OH2)27]12+</v>
      </c>
    </row>
    <row r="6" s="4" customFormat="true" ht="14.05" hidden="false" customHeight="false" outlineLevel="0" collapsed="false">
      <c r="A6" s="5" t="n">
        <f aca="false">A5</f>
        <v>6</v>
      </c>
      <c r="B6" s="5" t="n">
        <f aca="false">B5</f>
        <v>0</v>
      </c>
      <c r="C6" s="5" t="n">
        <f aca="false">C5</f>
        <v>0</v>
      </c>
      <c r="D6" s="5" t="n">
        <f aca="false">D5</f>
        <v>13</v>
      </c>
      <c r="E6" s="5" t="n">
        <f aca="false">E5</f>
        <v>0</v>
      </c>
      <c r="F6" s="5" t="n">
        <f aca="false">F5+1</f>
        <v>28</v>
      </c>
      <c r="G6" s="5" t="n">
        <f aca="false">((A6-2)*D6)+2-(E6+F6)</f>
        <v>26</v>
      </c>
      <c r="H6" s="5" t="n">
        <f aca="false">H5</f>
        <v>0</v>
      </c>
      <c r="I6" s="5" t="n">
        <f aca="false">(27*D6)+(16*(E6+F6+G6))+(F6+(G6*2))</f>
        <v>1295</v>
      </c>
      <c r="J6" s="5" t="n">
        <f aca="false">IF((3*D6)-(2*E6)-F6&gt;0, (3*D6)-(2*E6)-F6, "")</f>
        <v>11</v>
      </c>
      <c r="K6" s="6" t="n">
        <f aca="false">IF(J6="", "no cation", I6/J6)</f>
        <v>117.727272727273</v>
      </c>
      <c r="L6" s="7" t="n">
        <f aca="false">IF(J6="","",K6)</f>
        <v>117.727272727273</v>
      </c>
      <c r="M6" s="5" t="s">
        <v>30</v>
      </c>
      <c r="N6" s="5" t="str">
        <f aca="false">IF(M6="","",CONCATENATE("[",IF(M6="","",CONCATENATE("Al",IF(D6&gt;1,VALUE(D6),""),IF(E6=0,"",CONCATENATE(" O",IF(E6&gt;1,VALUE(E6),""))),IF(F6=0,"",CONCATENATE("(OH)",IF(F6&gt;1,VALUE(F6),""))),IF(G6=0,"",CONCATENATE("(OH2)",IF(G6&gt;1,VALUE(G6),""))))),"]",IF(M6="","",IF(J6&gt;1,(CONCATENATE(VALUE(J6),"+")),"+"))))</f>
        <v>[Al13(OH)28(OH2)26]11+</v>
      </c>
    </row>
    <row r="7" s="4" customFormat="true" ht="14.05" hidden="false" customHeight="false" outlineLevel="0" collapsed="false">
      <c r="A7" s="5" t="n">
        <f aca="false">A6</f>
        <v>6</v>
      </c>
      <c r="B7" s="5" t="n">
        <f aca="false">B6</f>
        <v>0</v>
      </c>
      <c r="C7" s="5" t="n">
        <f aca="false">C6</f>
        <v>0</v>
      </c>
      <c r="D7" s="5" t="n">
        <f aca="false">D6</f>
        <v>13</v>
      </c>
      <c r="E7" s="5" t="n">
        <f aca="false">E6</f>
        <v>0</v>
      </c>
      <c r="F7" s="5" t="n">
        <f aca="false">F6+1</f>
        <v>29</v>
      </c>
      <c r="G7" s="5" t="n">
        <f aca="false">((A7-2)*D7)+2-(E7+F7)</f>
        <v>25</v>
      </c>
      <c r="H7" s="5" t="n">
        <f aca="false">H6</f>
        <v>0</v>
      </c>
      <c r="I7" s="5" t="n">
        <f aca="false">(27*D7)+(16*(E7+F7+G7))+(F7+(G7*2))</f>
        <v>1294</v>
      </c>
      <c r="J7" s="5" t="n">
        <f aca="false">IF((3*D7)-(2*E7)-F7&gt;0, (3*D7)-(2*E7)-F7, "")</f>
        <v>10</v>
      </c>
      <c r="K7" s="6" t="n">
        <f aca="false">IF(J7="", "no cation", I7/J7)</f>
        <v>129.4</v>
      </c>
      <c r="L7" s="7" t="n">
        <f aca="false">IF(J7="","",K7)</f>
        <v>129.4</v>
      </c>
      <c r="M7" s="5" t="s">
        <v>30</v>
      </c>
      <c r="N7" s="5" t="str">
        <f aca="false">IF(M7="","",CONCATENATE("[",IF(M7="","",CONCATENATE("Al",IF(D7&gt;1,VALUE(D7),""),IF(E7=0,"",CONCATENATE(" O",IF(E7&gt;1,VALUE(E7),""))),IF(F7=0,"",CONCATENATE("(OH)",IF(F7&gt;1,VALUE(F7),""))),IF(G7=0,"",CONCATENATE("(OH2)",IF(G7&gt;1,VALUE(G7),""))))),"]",IF(M7="","",IF(J7&gt;1,(CONCATENATE(VALUE(J7),"+")),"+"))))</f>
        <v>[Al13(OH)29(OH2)25]10+</v>
      </c>
    </row>
    <row r="8" s="4" customFormat="true" ht="14.05" hidden="false" customHeight="false" outlineLevel="0" collapsed="false">
      <c r="A8" s="5" t="n">
        <f aca="false">A7</f>
        <v>6</v>
      </c>
      <c r="B8" s="5" t="n">
        <f aca="false">B7</f>
        <v>0</v>
      </c>
      <c r="C8" s="5" t="n">
        <f aca="false">C7</f>
        <v>0</v>
      </c>
      <c r="D8" s="5" t="n">
        <f aca="false">D7</f>
        <v>13</v>
      </c>
      <c r="E8" s="5" t="n">
        <f aca="false">E7</f>
        <v>0</v>
      </c>
      <c r="F8" s="5" t="n">
        <f aca="false">F7+1</f>
        <v>30</v>
      </c>
      <c r="G8" s="5" t="n">
        <f aca="false">((A8-2)*D8)+2-(E8+F8)</f>
        <v>24</v>
      </c>
      <c r="H8" s="5" t="n">
        <f aca="false">H7</f>
        <v>0</v>
      </c>
      <c r="I8" s="5" t="n">
        <f aca="false">(27*D8)+(16*(E8+F8+G8))+(F8+(G8*2))</f>
        <v>1293</v>
      </c>
      <c r="J8" s="5" t="n">
        <f aca="false">IF((3*D8)-(2*E8)-F8&gt;0, (3*D8)-(2*E8)-F8, "")</f>
        <v>9</v>
      </c>
      <c r="K8" s="6" t="n">
        <f aca="false">IF(J8="", "no cation", I8/J8)</f>
        <v>143.666666666667</v>
      </c>
      <c r="L8" s="7" t="n">
        <f aca="false">IF(J8="","",K8)</f>
        <v>143.666666666667</v>
      </c>
      <c r="M8" s="5" t="s">
        <v>30</v>
      </c>
      <c r="N8" s="5" t="str">
        <f aca="false">IF(M8="","",CONCATENATE("[",IF(M8="","",CONCATENATE("Al",IF(D8&gt;1,VALUE(D8),""),IF(E8=0,"",CONCATENATE(" O",IF(E8&gt;1,VALUE(E8),""))),IF(F8=0,"",CONCATENATE("(OH)",IF(F8&gt;1,VALUE(F8),""))),IF(G8=0,"",CONCATENATE("(OH2)",IF(G8&gt;1,VALUE(G8),""))))),"]",IF(M8="","",IF(J8&gt;1,(CONCATENATE(VALUE(J8),"+")),"+"))))</f>
        <v>[Al13(OH)30(OH2)24]9+</v>
      </c>
    </row>
    <row r="9" s="4" customFormat="true" ht="14.05" hidden="false" customHeight="false" outlineLevel="0" collapsed="false">
      <c r="A9" s="5" t="n">
        <f aca="false">A8</f>
        <v>6</v>
      </c>
      <c r="B9" s="5" t="n">
        <f aca="false">B8</f>
        <v>0</v>
      </c>
      <c r="C9" s="5" t="n">
        <f aca="false">C8</f>
        <v>0</v>
      </c>
      <c r="D9" s="5" t="n">
        <f aca="false">D8</f>
        <v>13</v>
      </c>
      <c r="E9" s="5" t="n">
        <f aca="false">E8</f>
        <v>0</v>
      </c>
      <c r="F9" s="5" t="n">
        <f aca="false">F8+1</f>
        <v>31</v>
      </c>
      <c r="G9" s="5" t="n">
        <f aca="false">((A9-2)*D9)+2-(E9+F9)</f>
        <v>23</v>
      </c>
      <c r="H9" s="5" t="n">
        <f aca="false">H8</f>
        <v>0</v>
      </c>
      <c r="I9" s="5" t="n">
        <f aca="false">(27*D9)+(16*(E9+F9+G9))+(F9+(G9*2))</f>
        <v>1292</v>
      </c>
      <c r="J9" s="5" t="n">
        <f aca="false">IF((3*D9)-(2*E9)-F9&gt;0, (3*D9)-(2*E9)-F9, "")</f>
        <v>8</v>
      </c>
      <c r="K9" s="6" t="n">
        <f aca="false">IF(J9="", "no cation", I9/J9)</f>
        <v>161.5</v>
      </c>
      <c r="L9" s="7" t="n">
        <f aca="false">IF(J9="","",K9)</f>
        <v>161.5</v>
      </c>
      <c r="M9" s="5" t="s">
        <v>30</v>
      </c>
      <c r="N9" s="5" t="str">
        <f aca="false">IF(M9="","",CONCATENATE("[",IF(M9="","",CONCATENATE("Al",IF(D9&gt;1,VALUE(D9),""),IF(E9=0,"",CONCATENATE(" O",IF(E9&gt;1,VALUE(E9),""))),IF(F9=0,"",CONCATENATE("(OH)",IF(F9&gt;1,VALUE(F9),""))),IF(G9=0,"",CONCATENATE("(OH2)",IF(G9&gt;1,VALUE(G9),""))))),"]",IF(M9="","",IF(J9&gt;1,(CONCATENATE(VALUE(J9),"+")),"+"))))</f>
        <v>[Al13(OH)31(OH2)23]8+</v>
      </c>
    </row>
    <row r="10" s="4" customFormat="true" ht="14.05" hidden="false" customHeight="false" outlineLevel="0" collapsed="false">
      <c r="A10" s="5" t="n">
        <f aca="false">A9</f>
        <v>6</v>
      </c>
      <c r="B10" s="5" t="n">
        <f aca="false">B9</f>
        <v>0</v>
      </c>
      <c r="C10" s="5" t="n">
        <f aca="false">C9</f>
        <v>0</v>
      </c>
      <c r="D10" s="5" t="n">
        <f aca="false">D9</f>
        <v>13</v>
      </c>
      <c r="E10" s="5" t="n">
        <f aca="false">E9</f>
        <v>0</v>
      </c>
      <c r="F10" s="5" t="n">
        <f aca="false">F9+1</f>
        <v>32</v>
      </c>
      <c r="G10" s="5" t="n">
        <f aca="false">((A10-2)*D10)+2-(E10+F10)</f>
        <v>22</v>
      </c>
      <c r="H10" s="5" t="n">
        <f aca="false">H9</f>
        <v>0</v>
      </c>
      <c r="I10" s="5" t="n">
        <f aca="false">(27*D10)+(16*(E10+F10+G10))+(F10+(G10*2))</f>
        <v>1291</v>
      </c>
      <c r="J10" s="5" t="n">
        <f aca="false">IF((3*D10)-(2*E10)-F10&gt;0, (3*D10)-(2*E10)-F10, "")</f>
        <v>7</v>
      </c>
      <c r="K10" s="6" t="n">
        <f aca="false">IF(J10="", "no cation", I10/J10)</f>
        <v>184.428571428571</v>
      </c>
      <c r="L10" s="7" t="n">
        <f aca="false">IF(J10="","",K10)</f>
        <v>184.428571428571</v>
      </c>
      <c r="M10" s="5" t="s">
        <v>30</v>
      </c>
      <c r="N10" s="5" t="str">
        <f aca="false">IF(M10="","",CONCATENATE("[",IF(M10="","",CONCATENATE("Al",IF(D10&gt;1,VALUE(D10),""),IF(E10=0,"",CONCATENATE(" O",IF(E10&gt;1,VALUE(E10),""))),IF(F10=0,"",CONCATENATE("(OH)",IF(F10&gt;1,VALUE(F10),""))),IF(G10=0,"",CONCATENATE("(OH2)",IF(G10&gt;1,VALUE(G10),""))))),"]",IF(M10="","",IF(J10&gt;1,(CONCATENATE(VALUE(J10),"+")),"+"))))</f>
        <v>[Al13(OH)32(OH2)22]7+</v>
      </c>
    </row>
    <row r="11" s="4" customFormat="true" ht="14.05" hidden="false" customHeight="false" outlineLevel="0" collapsed="false">
      <c r="A11" s="5" t="n">
        <f aca="false">A10</f>
        <v>6</v>
      </c>
      <c r="B11" s="5" t="n">
        <f aca="false">B10</f>
        <v>0</v>
      </c>
      <c r="C11" s="5" t="n">
        <f aca="false">C10</f>
        <v>0</v>
      </c>
      <c r="D11" s="5" t="n">
        <f aca="false">D10</f>
        <v>13</v>
      </c>
      <c r="E11" s="5" t="n">
        <f aca="false">E10</f>
        <v>0</v>
      </c>
      <c r="F11" s="5" t="n">
        <f aca="false">F10+1</f>
        <v>33</v>
      </c>
      <c r="G11" s="5" t="n">
        <f aca="false">((A11-2)*D11)+2-(E11+F11)</f>
        <v>21</v>
      </c>
      <c r="H11" s="5" t="n">
        <f aca="false">H10</f>
        <v>0</v>
      </c>
      <c r="I11" s="5" t="n">
        <f aca="false">(27*D11)+(16*(E11+F11+G11))+(F11+(G11*2))</f>
        <v>1290</v>
      </c>
      <c r="J11" s="5" t="n">
        <f aca="false">IF((3*D11)-(2*E11)-F11&gt;0, (3*D11)-(2*E11)-F11, "")</f>
        <v>6</v>
      </c>
      <c r="K11" s="6" t="n">
        <f aca="false">IF(J11="", "no cation", I11/J11)</f>
        <v>215</v>
      </c>
      <c r="L11" s="7" t="n">
        <f aca="false">IF(J11="","",K11)</f>
        <v>215</v>
      </c>
      <c r="M11" s="5" t="s">
        <v>30</v>
      </c>
      <c r="N11" s="5" t="str">
        <f aca="false">IF(M11="","",CONCATENATE("[",IF(M11="","",CONCATENATE("Al",IF(D11&gt;1,VALUE(D11),""),IF(E11=0,"",CONCATENATE(" O",IF(E11&gt;1,VALUE(E11),""))),IF(F11=0,"",CONCATENATE("(OH)",IF(F11&gt;1,VALUE(F11),""))),IF(G11=0,"",CONCATENATE("(OH2)",IF(G11&gt;1,VALUE(G11),""))))),"]",IF(M11="","",IF(J11&gt;1,(CONCATENATE(VALUE(J11),"+")),"+"))))</f>
        <v>[Al13(OH)33(OH2)21]6+</v>
      </c>
    </row>
    <row r="12" s="4" customFormat="true" ht="14.05" hidden="false" customHeight="false" outlineLevel="0" collapsed="false">
      <c r="A12" s="5" t="n">
        <f aca="false">A11</f>
        <v>6</v>
      </c>
      <c r="B12" s="5" t="n">
        <f aca="false">B11</f>
        <v>0</v>
      </c>
      <c r="C12" s="5" t="n">
        <f aca="false">C11</f>
        <v>0</v>
      </c>
      <c r="D12" s="5" t="n">
        <f aca="false">D11</f>
        <v>13</v>
      </c>
      <c r="E12" s="5" t="n">
        <f aca="false">E11</f>
        <v>0</v>
      </c>
      <c r="F12" s="5" t="n">
        <f aca="false">F11+1</f>
        <v>34</v>
      </c>
      <c r="G12" s="5" t="n">
        <f aca="false">((A12-2)*D12)+2-(E12+F12)</f>
        <v>20</v>
      </c>
      <c r="H12" s="5" t="n">
        <f aca="false">H11</f>
        <v>0</v>
      </c>
      <c r="I12" s="5" t="n">
        <f aca="false">(27*D12)+(16*(E12+F12+G12))+(F12+(G12*2))</f>
        <v>1289</v>
      </c>
      <c r="J12" s="5" t="n">
        <f aca="false">IF((3*D12)-(2*E12)-F12&gt;0, (3*D12)-(2*E12)-F12, "")</f>
        <v>5</v>
      </c>
      <c r="K12" s="6" t="n">
        <f aca="false">IF(J12="", "no cation", I12/J12)</f>
        <v>257.8</v>
      </c>
      <c r="L12" s="7" t="n">
        <f aca="false">IF(J12="","",K12)</f>
        <v>257.8</v>
      </c>
      <c r="M12" s="5" t="s">
        <v>30</v>
      </c>
      <c r="N12" s="5" t="str">
        <f aca="false">IF(M12="","",CONCATENATE("[",IF(M12="","",CONCATENATE("Al",IF(D12&gt;1,VALUE(D12),""),IF(E12=0,"",CONCATENATE(" O",IF(E12&gt;1,VALUE(E12),""))),IF(F12=0,"",CONCATENATE("(OH)",IF(F12&gt;1,VALUE(F12),""))),IF(G12=0,"",CONCATENATE("(OH2)",IF(G12&gt;1,VALUE(G12),""))))),"]",IF(M12="","",IF(J12&gt;1,(CONCATENATE(VALUE(J12),"+")),"+"))))</f>
        <v>[Al13(OH)34(OH2)20]5+</v>
      </c>
    </row>
    <row r="13" s="4" customFormat="true" ht="14.05" hidden="false" customHeight="false" outlineLevel="0" collapsed="false">
      <c r="A13" s="5" t="n">
        <f aca="false">A12</f>
        <v>6</v>
      </c>
      <c r="B13" s="5" t="n">
        <f aca="false">B12</f>
        <v>0</v>
      </c>
      <c r="C13" s="5" t="n">
        <f aca="false">C12</f>
        <v>0</v>
      </c>
      <c r="D13" s="5" t="n">
        <f aca="false">D12</f>
        <v>13</v>
      </c>
      <c r="E13" s="5" t="n">
        <f aca="false">E12</f>
        <v>0</v>
      </c>
      <c r="F13" s="5" t="n">
        <f aca="false">F12+1</f>
        <v>35</v>
      </c>
      <c r="G13" s="5" t="n">
        <f aca="false">((A13-2)*D13)+2-(E13+F13)</f>
        <v>19</v>
      </c>
      <c r="H13" s="5" t="n">
        <f aca="false">H12</f>
        <v>0</v>
      </c>
      <c r="I13" s="5" t="n">
        <f aca="false">(27*D13)+(16*(E13+F13+G13))+(F13+(G13*2))</f>
        <v>1288</v>
      </c>
      <c r="J13" s="5" t="n">
        <f aca="false">IF((3*D13)-(2*E13)-F13&gt;0, (3*D13)-(2*E13)-F13, "")</f>
        <v>4</v>
      </c>
      <c r="K13" s="6" t="n">
        <f aca="false">IF(J13="", "no cation", I13/J13)</f>
        <v>322</v>
      </c>
      <c r="L13" s="7" t="n">
        <f aca="false">IF(J13="","",K13)</f>
        <v>322</v>
      </c>
      <c r="M13" s="5" t="s">
        <v>30</v>
      </c>
      <c r="N13" s="5" t="str">
        <f aca="false">IF(M13="","",CONCATENATE("[",IF(M13="","",CONCATENATE("Al",IF(D13&gt;1,VALUE(D13),""),IF(E13=0,"",CONCATENATE(" O",IF(E13&gt;1,VALUE(E13),""))),IF(F13=0,"",CONCATENATE("(OH)",IF(F13&gt;1,VALUE(F13),""))),IF(G13=0,"",CONCATENATE("(OH2)",IF(G13&gt;1,VALUE(G13),""))))),"]",IF(M13="","",IF(J13&gt;1,(CONCATENATE(VALUE(J13),"+")),"+"))))</f>
        <v>[Al13(OH)35(OH2)19]4+</v>
      </c>
    </row>
    <row r="14" s="4" customFormat="true" ht="14.05" hidden="false" customHeight="false" outlineLevel="0" collapsed="false">
      <c r="A14" s="5" t="n">
        <f aca="false">A13</f>
        <v>6</v>
      </c>
      <c r="B14" s="5" t="n">
        <f aca="false">B13</f>
        <v>0</v>
      </c>
      <c r="C14" s="5" t="n">
        <f aca="false">C13</f>
        <v>0</v>
      </c>
      <c r="D14" s="5" t="n">
        <f aca="false">D13</f>
        <v>13</v>
      </c>
      <c r="E14" s="5" t="n">
        <f aca="false">E13</f>
        <v>0</v>
      </c>
      <c r="F14" s="5" t="n">
        <f aca="false">F13+1</f>
        <v>36</v>
      </c>
      <c r="G14" s="5" t="n">
        <f aca="false">((A14-2)*D14)+2-(E14+F14)</f>
        <v>18</v>
      </c>
      <c r="H14" s="5" t="n">
        <f aca="false">H13</f>
        <v>0</v>
      </c>
      <c r="I14" s="5" t="n">
        <f aca="false">(27*D14)+(16*(E14+F14+G14))+(F14+(G14*2))</f>
        <v>1287</v>
      </c>
      <c r="J14" s="5" t="n">
        <f aca="false">IF((3*D14)-(2*E14)-F14&gt;0, (3*D14)-(2*E14)-F14, "")</f>
        <v>3</v>
      </c>
      <c r="K14" s="6" t="n">
        <f aca="false">IF(J14="", "no cation", I14/J14)</f>
        <v>429</v>
      </c>
      <c r="L14" s="7" t="n">
        <f aca="false">IF(J14="","",K14)</f>
        <v>429</v>
      </c>
      <c r="M14" s="5" t="s">
        <v>30</v>
      </c>
      <c r="N14" s="5" t="str">
        <f aca="false">IF(M14="","",CONCATENATE("[",IF(M14="","",CONCATENATE("Al",IF(D14&gt;1,VALUE(D14),""),IF(E14=0,"",CONCATENATE(" O",IF(E14&gt;1,VALUE(E14),""))),IF(F14=0,"",CONCATENATE("(OH)",IF(F14&gt;1,VALUE(F14),""))),IF(G14=0,"",CONCATENATE("(OH2)",IF(G14&gt;1,VALUE(G14),""))))),"]",IF(M14="","",IF(J14&gt;1,(CONCATENATE(VALUE(J14),"+")),"+"))))</f>
        <v>[Al13(OH)36(OH2)18]3+</v>
      </c>
    </row>
    <row r="15" s="4" customFormat="true" ht="14.05" hidden="false" customHeight="false" outlineLevel="0" collapsed="false">
      <c r="A15" s="5" t="n">
        <f aca="false">A14</f>
        <v>6</v>
      </c>
      <c r="B15" s="5" t="n">
        <f aca="false">B14</f>
        <v>0</v>
      </c>
      <c r="C15" s="5" t="n">
        <f aca="false">C14</f>
        <v>0</v>
      </c>
      <c r="D15" s="5" t="n">
        <f aca="false">D14</f>
        <v>13</v>
      </c>
      <c r="E15" s="5" t="n">
        <f aca="false">E14</f>
        <v>0</v>
      </c>
      <c r="F15" s="5" t="n">
        <f aca="false">F14+1</f>
        <v>37</v>
      </c>
      <c r="G15" s="5" t="n">
        <f aca="false">((A15-2)*D15)+2-(E15+F15)</f>
        <v>17</v>
      </c>
      <c r="H15" s="5" t="n">
        <f aca="false">H14</f>
        <v>0</v>
      </c>
      <c r="I15" s="5" t="n">
        <f aca="false">(27*D15)+(16*(E15+F15+G15))+(F15+(G15*2))</f>
        <v>1286</v>
      </c>
      <c r="J15" s="5" t="n">
        <f aca="false">IF((3*D15)-(2*E15)-F15&gt;0, (3*D15)-(2*E15)-F15, "")</f>
        <v>2</v>
      </c>
      <c r="K15" s="6" t="n">
        <f aca="false">IF(J15="", "no cation", I15/J15)</f>
        <v>643</v>
      </c>
      <c r="L15" s="7" t="n">
        <f aca="false">IF(J15="","",K15)</f>
        <v>643</v>
      </c>
      <c r="M15" s="5" t="s">
        <v>30</v>
      </c>
      <c r="N15" s="5" t="str">
        <f aca="false">IF(M15="","",CONCATENATE("[",IF(M15="","",CONCATENATE("Al",IF(D15&gt;1,VALUE(D15),""),IF(E15=0,"",CONCATENATE(" O",IF(E15&gt;1,VALUE(E15),""))),IF(F15=0,"",CONCATENATE("(OH)",IF(F15&gt;1,VALUE(F15),""))),IF(G15=0,"",CONCATENATE("(OH2)",IF(G15&gt;1,VALUE(G15),""))))),"]",IF(M15="","",IF(J15&gt;1,(CONCATENATE(VALUE(J15),"+")),"+"))))</f>
        <v>[Al13(OH)37(OH2)17]2+</v>
      </c>
    </row>
    <row r="16" s="4" customFormat="true" ht="14.05" hidden="false" customHeight="false" outlineLevel="0" collapsed="false">
      <c r="A16" s="5" t="n">
        <f aca="false">A15</f>
        <v>6</v>
      </c>
      <c r="B16" s="5" t="n">
        <f aca="false">B15</f>
        <v>0</v>
      </c>
      <c r="C16" s="5" t="n">
        <f aca="false">C15</f>
        <v>0</v>
      </c>
      <c r="D16" s="5" t="n">
        <f aca="false">D15</f>
        <v>13</v>
      </c>
      <c r="E16" s="5" t="n">
        <f aca="false">E15</f>
        <v>0</v>
      </c>
      <c r="F16" s="5" t="n">
        <f aca="false">F15+1</f>
        <v>38</v>
      </c>
      <c r="G16" s="5" t="n">
        <f aca="false">((A16-2)*D16)+2-(E16+F16)</f>
        <v>16</v>
      </c>
      <c r="H16" s="5" t="n">
        <f aca="false">H15</f>
        <v>0</v>
      </c>
      <c r="I16" s="5" t="n">
        <f aca="false">(27*D16)+(16*(E16+F16+G16))+(F16+(G16*2))</f>
        <v>1285</v>
      </c>
      <c r="J16" s="5" t="n">
        <f aca="false">IF((3*D16)-(2*E16)-F16&gt;0, (3*D16)-(2*E16)-F16, "")</f>
        <v>1</v>
      </c>
      <c r="K16" s="6" t="n">
        <f aca="false">IF(J16="", "no cation", I16/J16)</f>
        <v>1285</v>
      </c>
      <c r="L16" s="7" t="n">
        <f aca="false">IF(J16="","",K16)</f>
        <v>1285</v>
      </c>
      <c r="M16" s="5" t="s">
        <v>30</v>
      </c>
      <c r="N16" s="5" t="str">
        <f aca="false">IF(M16="","",CONCATENATE("[",IF(M16="","",CONCATENATE("Al",IF(D16&gt;1,VALUE(D16),""),IF(E16=0,"",CONCATENATE(" O",IF(E16&gt;1,VALUE(E16),""))),IF(F16=0,"",CONCATENATE("(OH)",IF(F16&gt;1,VALUE(F16),""))),IF(G16=0,"",CONCATENATE("(OH2)",IF(G16&gt;1,VALUE(G16),""))))),"]",IF(M16="","",IF(J16&gt;1,(CONCATENATE(VALUE(J16),"+")),"+"))))</f>
        <v>[Al13(OH)38(OH2)16]+</v>
      </c>
    </row>
    <row r="17" s="4" customFormat="true" ht="14.05" hidden="false" customHeight="false" outlineLevel="0" collapsed="false">
      <c r="A17" s="5" t="n">
        <f aca="false">A16</f>
        <v>6</v>
      </c>
      <c r="B17" s="5" t="n">
        <f aca="false">B16</f>
        <v>0</v>
      </c>
      <c r="C17" s="5" t="n">
        <f aca="false">C16</f>
        <v>0</v>
      </c>
      <c r="D17" s="5" t="n">
        <f aca="false">D16</f>
        <v>13</v>
      </c>
      <c r="E17" s="5" t="n">
        <f aca="false">E16</f>
        <v>0</v>
      </c>
      <c r="F17" s="5" t="n">
        <f aca="false">F16+1</f>
        <v>39</v>
      </c>
      <c r="G17" s="5" t="n">
        <f aca="false">((A17-2)*D17)+2-(E17+F17)</f>
        <v>15</v>
      </c>
      <c r="H17" s="5" t="n">
        <f aca="false">H16</f>
        <v>0</v>
      </c>
      <c r="I17" s="5" t="n">
        <f aca="false">(27*D17)+(16*(E17+F17+G17))+(F17+(G17*2))</f>
        <v>1284</v>
      </c>
      <c r="J17" s="5" t="str">
        <f aca="false">IF((3*D17)-(2*E17)-F17&gt;0, (3*D17)-(2*E17)-F17, "")</f>
        <v/>
      </c>
      <c r="K17" s="6" t="str">
        <f aca="false">IF(J17="", "no cation", I17/J17)</f>
        <v>no cation</v>
      </c>
      <c r="L17" s="7" t="str">
        <f aca="false">IF(J17="","",K17)</f>
        <v/>
      </c>
      <c r="M17" s="5" t="s">
        <v>30</v>
      </c>
      <c r="N17" s="5" t="e">
        <f aca="false">IF(M17="","",CONCATENATE("[",IF(M17="","",CONCATENATE("Al",IF(D17&gt;1,VALUE(D17),""),IF(E17=0,"",CONCATENATE(" O",IF(E17&gt;1,VALUE(E17),""))),IF(F17=0,"",CONCATENATE("(OH)",IF(F17&gt;1,VALUE(F17),""))),IF(G17=0,"",CONCATENATE("(OH2)",IF(G17&gt;1,VALUE(G17),""))))),"]",IF(M17="","",IF(J17&gt;1,(CONCATENATE(VALUE(J17),"+")),"+"))))</f>
        <v>#VALUE!</v>
      </c>
    </row>
  </sheetData>
  <printOptions headings="false" gridLines="false" gridLinesSet="true" horizontalCentered="false" verticalCentered="false"/>
  <pageMargins left="0.7" right="0.7" top="0.3" bottom="0.3" header="0.3" footer="0.3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2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2" zoomScaleNormal="72" zoomScalePageLayoutView="100" workbookViewId="0">
      <selection pane="topLeft" activeCell="A1" activeCellId="0" sqref="A1"/>
    </sheetView>
  </sheetViews>
  <sheetFormatPr defaultRowHeight="12.8"/>
  <cols>
    <col collapsed="false" hidden="false" max="10" min="1" style="0" width="8.63775510204082"/>
    <col collapsed="false" hidden="false" max="11" min="11" style="0" width="21.0612244897959"/>
    <col collapsed="false" hidden="false" max="12" min="12" style="0" width="12.1479591836735"/>
    <col collapsed="false" hidden="false" max="13" min="13" style="0" width="18.4948979591837"/>
    <col collapsed="false" hidden="false" max="14" min="14" style="0" width="29.0255102040816"/>
    <col collapsed="false" hidden="false" max="1025" min="15" style="0" width="8.63775510204082"/>
  </cols>
  <sheetData>
    <row r="1" s="4" customFormat="true" ht="14.0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28</v>
      </c>
      <c r="N1" s="3" t="s">
        <v>29</v>
      </c>
    </row>
    <row r="2" s="4" customFormat="true" ht="14.05" hidden="false" customHeight="false" outlineLevel="0" collapsed="false">
      <c r="A2" s="3" t="n">
        <v>6</v>
      </c>
      <c r="B2" s="3" t="n">
        <v>0</v>
      </c>
      <c r="C2" s="3" t="n">
        <v>0</v>
      </c>
      <c r="D2" s="3" t="n">
        <v>1</v>
      </c>
      <c r="E2" s="3" t="n">
        <v>0</v>
      </c>
      <c r="F2" s="5" t="n">
        <v>0</v>
      </c>
      <c r="G2" s="5" t="n">
        <f aca="false">A2-F2</f>
        <v>6</v>
      </c>
      <c r="H2" s="3" t="n">
        <v>0</v>
      </c>
      <c r="I2" s="5" t="n">
        <f aca="false">(27*D2)+(16*(E2+F2+G2))+(F2+(G2*2))</f>
        <v>135</v>
      </c>
      <c r="J2" s="5" t="n">
        <f aca="false">IF((3*D2)-(2*E2)-F2&gt;0, (3*D2)-(2*E2)-F2, "")</f>
        <v>3</v>
      </c>
      <c r="K2" s="6" t="n">
        <f aca="false">IF(J2="", "no cation", I2/J2)</f>
        <v>45</v>
      </c>
      <c r="L2" s="7" t="n">
        <f aca="false">IF(J2="","",VALUE(K2))</f>
        <v>45</v>
      </c>
      <c r="M2" s="5" t="s">
        <v>30</v>
      </c>
      <c r="N2" s="5" t="str">
        <f aca="false">IF(M2="","",CONCATENATE("[",IF(M2="","",CONCATENATE("Al",IF(D2&gt;1,VALUE(D2),""),IF(E2=0,"",CONCATENATE(" O",IF(E2&gt;1,VALUE(E2),""))),IF(F2=0,"",CONCATENATE("(OH)",IF(F2&gt;1,VALUE(F2),""))),IF(G2=0,"",CONCATENATE("(OH2)",IF(G2&gt;1,VALUE(G2),""))))),"]",IF(M2="","",IF(J2&gt;1,(CONCATENATE(VALUE(J2),"+")),"+"))))</f>
        <v>[Al(OH2)6]3+</v>
      </c>
    </row>
    <row r="3" s="4" customFormat="true" ht="14.05" hidden="false" customHeight="false" outlineLevel="0" collapsed="false">
      <c r="A3" s="5" t="n">
        <f aca="false">A2</f>
        <v>6</v>
      </c>
      <c r="B3" s="5" t="n">
        <f aca="false">B2</f>
        <v>0</v>
      </c>
      <c r="C3" s="5" t="n">
        <f aca="false">C2</f>
        <v>0</v>
      </c>
      <c r="D3" s="5" t="n">
        <f aca="false">D2</f>
        <v>1</v>
      </c>
      <c r="E3" s="5" t="n">
        <f aca="false">E2</f>
        <v>0</v>
      </c>
      <c r="F3" s="5" t="n">
        <f aca="false">F2+1</f>
        <v>1</v>
      </c>
      <c r="G3" s="5" t="n">
        <f aca="false">A3-F3</f>
        <v>5</v>
      </c>
      <c r="H3" s="5" t="n">
        <f aca="false">H2</f>
        <v>0</v>
      </c>
      <c r="I3" s="5" t="n">
        <f aca="false">(27*D3)+(16*(E3+F3+G3))+(F3+(G3*2))</f>
        <v>134</v>
      </c>
      <c r="J3" s="5" t="n">
        <f aca="false">IF((3*D3)-(2*E3)-F3&gt;0, (3*D3)-(2*E3)-F3, "")</f>
        <v>2</v>
      </c>
      <c r="K3" s="6" t="n">
        <f aca="false">IF(J3="", "no cation", I3/J3)</f>
        <v>67</v>
      </c>
      <c r="L3" s="7" t="n">
        <f aca="false">IF(J3="","",VALUE(K3))</f>
        <v>67</v>
      </c>
      <c r="M3" s="5" t="s">
        <v>30</v>
      </c>
      <c r="N3" s="5" t="str">
        <f aca="false">IF(M3="","",CONCATENATE("[",IF(M3="","",CONCATENATE("Al",IF(D3&gt;1,VALUE(D3),""),IF(E3=0,"",CONCATENATE(" O",IF(E3&gt;1,VALUE(E3),""))),IF(F3=0,"",CONCATENATE("(OH)",IF(F3&gt;1,VALUE(F3),""))),IF(G3=0,"",CONCATENATE("(OH2)",IF(G3&gt;1,VALUE(G3),""))))),"]",IF(M3="","",IF(J3&gt;1,(CONCATENATE(VALUE(J3),"+")),"+"))))</f>
        <v>[Al(OH)(OH2)5]2+</v>
      </c>
    </row>
    <row r="4" s="4" customFormat="true" ht="14.05" hidden="false" customHeight="false" outlineLevel="0" collapsed="false">
      <c r="A4" s="5" t="n">
        <f aca="false">A3</f>
        <v>6</v>
      </c>
      <c r="B4" s="5" t="n">
        <f aca="false">B3</f>
        <v>0</v>
      </c>
      <c r="C4" s="5" t="n">
        <f aca="false">C3</f>
        <v>0</v>
      </c>
      <c r="D4" s="5" t="n">
        <f aca="false">D3</f>
        <v>1</v>
      </c>
      <c r="E4" s="5" t="n">
        <f aca="false">E3</f>
        <v>0</v>
      </c>
      <c r="F4" s="5" t="n">
        <f aca="false">F3+1</f>
        <v>2</v>
      </c>
      <c r="G4" s="5" t="n">
        <f aca="false">A4-F4</f>
        <v>4</v>
      </c>
      <c r="H4" s="5" t="n">
        <f aca="false">H3</f>
        <v>0</v>
      </c>
      <c r="I4" s="5" t="n">
        <f aca="false">(27*D4)+(16*(E4+F4+G4))+(F4+(G4*2))</f>
        <v>133</v>
      </c>
      <c r="J4" s="5" t="n">
        <f aca="false">IF((3*D4)-(2*E4)-F4&gt;0, (3*D4)-(2*E4)-F4, "")</f>
        <v>1</v>
      </c>
      <c r="K4" s="6" t="n">
        <f aca="false">IF(J4="", "no cation", I4/J4)</f>
        <v>133</v>
      </c>
      <c r="L4" s="7" t="n">
        <f aca="false">IF(J4="","",VALUE(K4))</f>
        <v>133</v>
      </c>
      <c r="M4" s="5" t="s">
        <v>30</v>
      </c>
      <c r="N4" s="5" t="str">
        <f aca="false">IF(M4="","",CONCATENATE("[",IF(M4="","",CONCATENATE("Al",IF(D4&gt;1,VALUE(D4),""),IF(E4=0,"",CONCATENATE(" O",IF(E4&gt;1,VALUE(E4),""))),IF(F4=0,"",CONCATENATE("(OH)",IF(F4&gt;1,VALUE(F4),""))),IF(G4=0,"",CONCATENATE("(OH2)",IF(G4&gt;1,VALUE(G4),""))))),"]",IF(M4="","",IF(J4&gt;1,(CONCATENATE(VALUE(J4),"+")),"+"))))</f>
        <v>[Al(OH)2(OH2)4]+</v>
      </c>
    </row>
    <row r="5" s="4" customFormat="true" ht="14.05" hidden="false" customHeight="false" outlineLevel="0" collapsed="false">
      <c r="A5" s="5" t="n">
        <f aca="false">A4</f>
        <v>6</v>
      </c>
      <c r="B5" s="5" t="n">
        <f aca="false">B4</f>
        <v>0</v>
      </c>
      <c r="C5" s="5" t="n">
        <f aca="false">C4</f>
        <v>0</v>
      </c>
      <c r="D5" s="3" t="n">
        <v>2</v>
      </c>
      <c r="E5" s="3" t="n">
        <v>0</v>
      </c>
      <c r="F5" s="5" t="n">
        <v>0</v>
      </c>
      <c r="G5" s="5" t="n">
        <f aca="false">((A5-2)*D5)+2-(E5+F5)</f>
        <v>10</v>
      </c>
      <c r="H5" s="5" t="n">
        <f aca="false">H4</f>
        <v>0</v>
      </c>
      <c r="I5" s="5" t="n">
        <f aca="false">(27*D5)+(16*(E5+F5+G5))+(F5+(G5*2))</f>
        <v>234</v>
      </c>
      <c r="J5" s="5" t="n">
        <f aca="false">IF((3*D5)-(2*E5)-F5&gt;0, (3*D5)-(2*E5)-F5, "")</f>
        <v>6</v>
      </c>
      <c r="K5" s="6" t="n">
        <f aca="false">IF(J5="", "no cation", I5/J5)</f>
        <v>39</v>
      </c>
      <c r="L5" s="7" t="n">
        <f aca="false">IF(J5="","",VALUE(K5))</f>
        <v>39</v>
      </c>
      <c r="M5" s="5" t="s">
        <v>30</v>
      </c>
      <c r="N5" s="5" t="str">
        <f aca="false">IF(M5="","",CONCATENATE("[",IF(M5="","",CONCATENATE("Al",IF(D5&gt;1,VALUE(D5),""),IF(E5=0,"",CONCATENATE(" O",IF(E5&gt;1,VALUE(E5),""))),IF(F5=0,"",CONCATENATE("(OH)",IF(F5&gt;1,VALUE(F5),""))),IF(G5=0,"",CONCATENATE("(OH2)",IF(G5&gt;1,VALUE(G5),""))))),"]",IF(M5="","",IF(J5&gt;1,(CONCATENATE(VALUE(J5),"+")),"+"))))</f>
        <v>[Al2(OH2)10]6+</v>
      </c>
    </row>
    <row r="6" s="4" customFormat="true" ht="14.05" hidden="false" customHeight="false" outlineLevel="0" collapsed="false">
      <c r="A6" s="5" t="n">
        <f aca="false">A5</f>
        <v>6</v>
      </c>
      <c r="B6" s="5" t="n">
        <f aca="false">B5</f>
        <v>0</v>
      </c>
      <c r="C6" s="5" t="n">
        <f aca="false">C5</f>
        <v>0</v>
      </c>
      <c r="D6" s="5" t="n">
        <f aca="false">D5</f>
        <v>2</v>
      </c>
      <c r="E6" s="5" t="n">
        <f aca="false">E5</f>
        <v>0</v>
      </c>
      <c r="F6" s="5" t="n">
        <f aca="false">F5+1</f>
        <v>1</v>
      </c>
      <c r="G6" s="5" t="n">
        <f aca="false">((A6-2)*D6)+2-(E6+F6)</f>
        <v>9</v>
      </c>
      <c r="H6" s="5" t="n">
        <f aca="false">H5</f>
        <v>0</v>
      </c>
      <c r="I6" s="5" t="n">
        <f aca="false">(27*D6)+(16*(E6+F6+G6))+(F6+(G6*2))</f>
        <v>233</v>
      </c>
      <c r="J6" s="5" t="n">
        <f aca="false">IF((3*D6)-(2*E6)-F6&gt;0, (3*D6)-(2*E6)-F6, "")</f>
        <v>5</v>
      </c>
      <c r="K6" s="6" t="n">
        <f aca="false">IF(J6="", "no cation", I6/J6)</f>
        <v>46.6</v>
      </c>
      <c r="L6" s="7" t="n">
        <f aca="false">IF(J6="","",VALUE(K6))</f>
        <v>46.6</v>
      </c>
      <c r="M6" s="5" t="s">
        <v>30</v>
      </c>
      <c r="N6" s="5" t="str">
        <f aca="false">IF(M6="","",CONCATENATE("[",IF(M6="","",CONCATENATE("Al",IF(D6&gt;1,VALUE(D6),""),IF(E6=0,"",CONCATENATE(" O",IF(E6&gt;1,VALUE(E6),""))),IF(F6=0,"",CONCATENATE("(OH)",IF(F6&gt;1,VALUE(F6),""))),IF(G6=0,"",CONCATENATE("(OH2)",IF(G6&gt;1,VALUE(G6),""))))),"]",IF(M6="","",IF(J6&gt;1,(CONCATENATE(VALUE(J6),"+")),"+"))))</f>
        <v>[Al2(OH)(OH2)9]5+</v>
      </c>
    </row>
    <row r="7" s="4" customFormat="true" ht="14.05" hidden="false" customHeight="false" outlineLevel="0" collapsed="false">
      <c r="A7" s="5" t="n">
        <f aca="false">A6</f>
        <v>6</v>
      </c>
      <c r="B7" s="5" t="n">
        <f aca="false">B6</f>
        <v>0</v>
      </c>
      <c r="C7" s="5" t="n">
        <f aca="false">C6</f>
        <v>0</v>
      </c>
      <c r="D7" s="5" t="n">
        <f aca="false">D6</f>
        <v>2</v>
      </c>
      <c r="E7" s="5" t="n">
        <f aca="false">E6</f>
        <v>0</v>
      </c>
      <c r="F7" s="5" t="n">
        <f aca="false">F6+1</f>
        <v>2</v>
      </c>
      <c r="G7" s="5" t="n">
        <f aca="false">((A7-2)*D7)+2-(E7+F7)</f>
        <v>8</v>
      </c>
      <c r="H7" s="5" t="n">
        <f aca="false">H6</f>
        <v>0</v>
      </c>
      <c r="I7" s="5" t="n">
        <f aca="false">(27*D7)+(16*(E7+F7+G7))+(F7+(G7*2))</f>
        <v>232</v>
      </c>
      <c r="J7" s="5" t="n">
        <f aca="false">IF((3*D7)-(2*E7)-F7&gt;0, (3*D7)-(2*E7)-F7, "")</f>
        <v>4</v>
      </c>
      <c r="K7" s="6" t="n">
        <f aca="false">IF(J7="", "no cation", I7/J7)</f>
        <v>58</v>
      </c>
      <c r="L7" s="7" t="n">
        <f aca="false">IF(J7="","",VALUE(K7))</f>
        <v>58</v>
      </c>
      <c r="M7" s="5" t="s">
        <v>30</v>
      </c>
      <c r="N7" s="5" t="str">
        <f aca="false">IF(M7="","",CONCATENATE("[",IF(M7="","",CONCATENATE("Al",IF(D7&gt;1,VALUE(D7),""),IF(E7=0,"",CONCATENATE(" O",IF(E7&gt;1,VALUE(E7),""))),IF(F7=0,"",CONCATENATE("(OH)",IF(F7&gt;1,VALUE(F7),""))),IF(G7=0,"",CONCATENATE("(OH2)",IF(G7&gt;1,VALUE(G7),""))))),"]",IF(M7="","",IF(J7&gt;1,(CONCATENATE(VALUE(J7),"+")),"+"))))</f>
        <v>[Al2(OH)2(OH2)8]4+</v>
      </c>
    </row>
    <row r="8" s="4" customFormat="true" ht="14.05" hidden="false" customHeight="false" outlineLevel="0" collapsed="false">
      <c r="A8" s="5" t="n">
        <f aca="false">A7</f>
        <v>6</v>
      </c>
      <c r="B8" s="5" t="n">
        <f aca="false">B7</f>
        <v>0</v>
      </c>
      <c r="C8" s="5" t="n">
        <f aca="false">C7</f>
        <v>0</v>
      </c>
      <c r="D8" s="5" t="n">
        <f aca="false">D7</f>
        <v>2</v>
      </c>
      <c r="E8" s="5" t="n">
        <f aca="false">E7</f>
        <v>0</v>
      </c>
      <c r="F8" s="5" t="n">
        <f aca="false">F7+1</f>
        <v>3</v>
      </c>
      <c r="G8" s="5" t="n">
        <f aca="false">((A8-2)*D8)+2-(E8+F8)</f>
        <v>7</v>
      </c>
      <c r="H8" s="5" t="n">
        <f aca="false">H7</f>
        <v>0</v>
      </c>
      <c r="I8" s="5" t="n">
        <f aca="false">(27*D8)+(16*(E8+F8+G8))+(F8+(G8*2))</f>
        <v>231</v>
      </c>
      <c r="J8" s="5" t="n">
        <f aca="false">IF((3*D8)-(2*E8)-F8&gt;0, (3*D8)-(2*E8)-F8, "")</f>
        <v>3</v>
      </c>
      <c r="K8" s="6" t="n">
        <f aca="false">IF(J8="", "no cation", I8/J8)</f>
        <v>77</v>
      </c>
      <c r="L8" s="7" t="n">
        <f aca="false">IF(J8="","",VALUE(K8))</f>
        <v>77</v>
      </c>
      <c r="M8" s="5" t="s">
        <v>30</v>
      </c>
      <c r="N8" s="5" t="str">
        <f aca="false">IF(M8="","",CONCATENATE("[",IF(M8="","",CONCATENATE("Al",IF(D8&gt;1,VALUE(D8),""),IF(E8=0,"",CONCATENATE(" O",IF(E8&gt;1,VALUE(E8),""))),IF(F8=0,"",CONCATENATE("(OH)",IF(F8&gt;1,VALUE(F8),""))),IF(G8=0,"",CONCATENATE("(OH2)",IF(G8&gt;1,VALUE(G8),""))))),"]",IF(M8="","",IF(J8&gt;1,(CONCATENATE(VALUE(J8),"+")),"+"))))</f>
        <v>[Al2(OH)3(OH2)7]3+</v>
      </c>
    </row>
    <row r="9" s="4" customFormat="true" ht="14.05" hidden="false" customHeight="false" outlineLevel="0" collapsed="false">
      <c r="A9" s="5" t="n">
        <f aca="false">A8</f>
        <v>6</v>
      </c>
      <c r="B9" s="5" t="n">
        <f aca="false">B8</f>
        <v>0</v>
      </c>
      <c r="C9" s="5" t="n">
        <f aca="false">C8</f>
        <v>0</v>
      </c>
      <c r="D9" s="5" t="n">
        <f aca="false">D8</f>
        <v>2</v>
      </c>
      <c r="E9" s="5" t="n">
        <f aca="false">E8</f>
        <v>0</v>
      </c>
      <c r="F9" s="5" t="n">
        <f aca="false">F8+1</f>
        <v>4</v>
      </c>
      <c r="G9" s="5" t="n">
        <f aca="false">((A9-2)*D9)+2-(E9+F9)</f>
        <v>6</v>
      </c>
      <c r="H9" s="5" t="n">
        <f aca="false">H8</f>
        <v>0</v>
      </c>
      <c r="I9" s="5" t="n">
        <f aca="false">(27*D9)+(16*(E9+F9+G9))+(F9+(G9*2))</f>
        <v>230</v>
      </c>
      <c r="J9" s="5" t="n">
        <f aca="false">IF((3*D9)-(2*E9)-F9&gt;0, (3*D9)-(2*E9)-F9, "")</f>
        <v>2</v>
      </c>
      <c r="K9" s="6" t="n">
        <f aca="false">IF(J9="", "no cation", I9/J9)</f>
        <v>115</v>
      </c>
      <c r="L9" s="7" t="n">
        <f aca="false">IF(J9="","",VALUE(K9))</f>
        <v>115</v>
      </c>
      <c r="M9" s="5" t="s">
        <v>30</v>
      </c>
      <c r="N9" s="5" t="str">
        <f aca="false">IF(M9="","",CONCATENATE("[",IF(M9="","",CONCATENATE("Al",IF(D9&gt;1,VALUE(D9),""),IF(E9=0,"",CONCATENATE(" O",IF(E9&gt;1,VALUE(E9),""))),IF(F9=0,"",CONCATENATE("(OH)",IF(F9&gt;1,VALUE(F9),""))),IF(G9=0,"",CONCATENATE("(OH2)",IF(G9&gt;1,VALUE(G9),""))))),"]",IF(M9="","",IF(J9&gt;1,(CONCATENATE(VALUE(J9),"+")),"+"))))</f>
        <v>[Al2(OH)4(OH2)6]2+</v>
      </c>
    </row>
    <row r="10" s="4" customFormat="true" ht="14.05" hidden="false" customHeight="false" outlineLevel="0" collapsed="false">
      <c r="A10" s="5" t="n">
        <f aca="false">A9</f>
        <v>6</v>
      </c>
      <c r="B10" s="5" t="n">
        <f aca="false">B9</f>
        <v>0</v>
      </c>
      <c r="C10" s="5" t="n">
        <f aca="false">C9</f>
        <v>0</v>
      </c>
      <c r="D10" s="5" t="n">
        <f aca="false">D9</f>
        <v>2</v>
      </c>
      <c r="E10" s="5" t="n">
        <f aca="false">E9</f>
        <v>0</v>
      </c>
      <c r="F10" s="5" t="n">
        <f aca="false">F9+1</f>
        <v>5</v>
      </c>
      <c r="G10" s="5" t="n">
        <f aca="false">((A10-2)*D10)+2-(E10+F10)</f>
        <v>5</v>
      </c>
      <c r="H10" s="5" t="n">
        <f aca="false">H9</f>
        <v>0</v>
      </c>
      <c r="I10" s="5" t="n">
        <f aca="false">(27*D10)+(16*(E10+F10+G10))+(F10+(G10*2))</f>
        <v>229</v>
      </c>
      <c r="J10" s="5" t="n">
        <f aca="false">IF((3*D10)-(2*E10)-F10&gt;0, (3*D10)-(2*E10)-F10, "")</f>
        <v>1</v>
      </c>
      <c r="K10" s="6" t="n">
        <f aca="false">IF(J10="", "no cation", I10/J10)</f>
        <v>229</v>
      </c>
      <c r="L10" s="7" t="n">
        <f aca="false">IF(J10="","",VALUE(K10))</f>
        <v>229</v>
      </c>
      <c r="M10" s="5" t="s">
        <v>30</v>
      </c>
      <c r="N10" s="5" t="str">
        <f aca="false">IF(M10="","",CONCATENATE("[",IF(M10="","",CONCATENATE("Al",IF(D10&gt;1,VALUE(D10),""),IF(E10=0,"",CONCATENATE(" O",IF(E10&gt;1,VALUE(E10),""))),IF(F10=0,"",CONCATENATE("(OH)",IF(F10&gt;1,VALUE(F10),""))),IF(G10=0,"",CONCATENATE("(OH2)",IF(G10&gt;1,VALUE(G10),""))))),"]",IF(M10="","",IF(J10&gt;1,(CONCATENATE(VALUE(J10),"+")),"+"))))</f>
        <v>[Al2(OH)5(OH2)5]+</v>
      </c>
    </row>
    <row r="11" s="4" customFormat="true" ht="14.05" hidden="false" customHeight="false" outlineLevel="0" collapsed="false">
      <c r="A11" s="5" t="n">
        <f aca="false">A10</f>
        <v>6</v>
      </c>
      <c r="B11" s="5" t="n">
        <f aca="false">B10</f>
        <v>0</v>
      </c>
      <c r="C11" s="5" t="n">
        <f aca="false">C10</f>
        <v>0</v>
      </c>
      <c r="D11" s="5" t="n">
        <f aca="false">D10</f>
        <v>2</v>
      </c>
      <c r="E11" s="3" t="n">
        <v>2</v>
      </c>
      <c r="F11" s="5" t="n">
        <v>0</v>
      </c>
      <c r="G11" s="5" t="n">
        <f aca="false">((A11-2)*D11)+2-(E11+F11)</f>
        <v>8</v>
      </c>
      <c r="H11" s="5" t="n">
        <f aca="false">H10</f>
        <v>0</v>
      </c>
      <c r="I11" s="5" t="n">
        <f aca="false">(27*D11)+(16*(E11+F11+G11))+(F11+(G11*2))</f>
        <v>230</v>
      </c>
      <c r="J11" s="5" t="n">
        <f aca="false">IF((3*D11)-(2*E11)-F11&gt;0, (3*D11)-(2*E11)-F11, "")</f>
        <v>2</v>
      </c>
      <c r="K11" s="6" t="n">
        <f aca="false">IF(J11="", "no cation", I11/J11)</f>
        <v>115</v>
      </c>
      <c r="L11" s="7" t="n">
        <f aca="false">IF(J11="","",VALUE(K11))</f>
        <v>115</v>
      </c>
      <c r="M11" s="5" t="s">
        <v>30</v>
      </c>
      <c r="N11" s="5" t="str">
        <f aca="false">IF(M11="","",CONCATENATE("[",IF(M11="","",CONCATENATE("Al",IF(D11&gt;1,VALUE(D11),""),IF(E11=0,"",CONCATENATE(" O",IF(E11&gt;1,VALUE(E11),""))),IF(F11=0,"",CONCATENATE("(OH)",IF(F11&gt;1,VALUE(F11),""))),IF(G11=0,"",CONCATENATE("(OH2)",IF(G11&gt;1,VALUE(G11),""))))),"]",IF(M11="","",IF(J11&gt;1,(CONCATENATE(VALUE(J11),"+")),"+"))))</f>
        <v>[Al2 O2(OH2)8]2+</v>
      </c>
    </row>
    <row r="12" s="4" customFormat="true" ht="14.05" hidden="false" customHeight="false" outlineLevel="0" collapsed="false">
      <c r="A12" s="5" t="n">
        <f aca="false">A11</f>
        <v>6</v>
      </c>
      <c r="B12" s="5" t="n">
        <f aca="false">B11</f>
        <v>0</v>
      </c>
      <c r="C12" s="5" t="n">
        <f aca="false">C11</f>
        <v>0</v>
      </c>
      <c r="D12" s="5" t="n">
        <f aca="false">D11</f>
        <v>2</v>
      </c>
      <c r="E12" s="5" t="n">
        <f aca="false">E11</f>
        <v>2</v>
      </c>
      <c r="F12" s="5" t="n">
        <f aca="false">F11+1</f>
        <v>1</v>
      </c>
      <c r="G12" s="5" t="n">
        <f aca="false">((A12-2)*D12)+2-(E12+F12)</f>
        <v>7</v>
      </c>
      <c r="H12" s="5" t="n">
        <f aca="false">H11</f>
        <v>0</v>
      </c>
      <c r="I12" s="5" t="n">
        <f aca="false">(27*D12)+(16*(E12+F12+G12))+(F12+(G12*2))</f>
        <v>229</v>
      </c>
      <c r="J12" s="5" t="n">
        <f aca="false">IF((3*D12)-(2*E12)-F12&gt;0, (3*D12)-(2*E12)-F12, "")</f>
        <v>1</v>
      </c>
      <c r="K12" s="6" t="n">
        <f aca="false">IF(J12="", "no cation", I12/J12)</f>
        <v>229</v>
      </c>
      <c r="L12" s="7" t="n">
        <f aca="false">IF(J12="","",VALUE(K12))</f>
        <v>229</v>
      </c>
      <c r="M12" s="5" t="s">
        <v>30</v>
      </c>
      <c r="N12" s="5" t="str">
        <f aca="false">IF(M12="","",CONCATENATE("[",IF(M12="","",CONCATENATE("Al",IF(D12&gt;1,VALUE(D12),""),IF(E12=0,"",CONCATENATE(" O",IF(E12&gt;1,VALUE(E12),""))),IF(F12=0,"",CONCATENATE("(OH)",IF(F12&gt;1,VALUE(F12),""))),IF(G12=0,"",CONCATENATE("(OH2)",IF(G12&gt;1,VALUE(G12),""))))),"]",IF(M12="","",IF(J12&gt;1,(CONCATENATE(VALUE(J12),"+")),"+"))))</f>
        <v>[Al2 O2(OH)(OH2)7]+</v>
      </c>
    </row>
    <row r="13" s="4" customFormat="true" ht="14.05" hidden="false" customHeight="false" outlineLevel="0" collapsed="false">
      <c r="A13" s="5" t="n">
        <f aca="false">A12</f>
        <v>6</v>
      </c>
      <c r="B13" s="5" t="n">
        <f aca="false">B12</f>
        <v>0</v>
      </c>
      <c r="C13" s="5" t="n">
        <f aca="false">C12</f>
        <v>0</v>
      </c>
      <c r="D13" s="3" t="n">
        <v>3</v>
      </c>
      <c r="E13" s="3" t="n">
        <v>0</v>
      </c>
      <c r="F13" s="5" t="n">
        <v>0</v>
      </c>
      <c r="G13" s="5" t="n">
        <f aca="false">((A13-2)*D13)+2-(E13+F13)</f>
        <v>14</v>
      </c>
      <c r="H13" s="5" t="n">
        <f aca="false">H12</f>
        <v>0</v>
      </c>
      <c r="I13" s="5" t="n">
        <f aca="false">(27*D13)+(16*(E13+F13+G13))+(F13+(G13*2))</f>
        <v>333</v>
      </c>
      <c r="J13" s="5" t="n">
        <f aca="false">IF((3*D13)-(2*E13)-F13&gt;0, (3*D13)-(2*E13)-F13, "")</f>
        <v>9</v>
      </c>
      <c r="K13" s="6" t="n">
        <f aca="false">IF(J13="", "no cation", I13/J13)</f>
        <v>37</v>
      </c>
      <c r="L13" s="7" t="n">
        <f aca="false">IF(J13="","",VALUE(K13))</f>
        <v>37</v>
      </c>
      <c r="M13" s="5" t="s">
        <v>30</v>
      </c>
      <c r="N13" s="5" t="str">
        <f aca="false">IF(M13="","",CONCATENATE("[",IF(M13="","",CONCATENATE("Al",IF(D13&gt;1,VALUE(D13),""),IF(E13=0,"",CONCATENATE(" O",IF(E13&gt;1,VALUE(E13),""))),IF(F13=0,"",CONCATENATE("(OH)",IF(F13&gt;1,VALUE(F13),""))),IF(G13=0,"",CONCATENATE("(OH2)",IF(G13&gt;1,VALUE(G13),""))))),"]",IF(M13="","",IF(J13&gt;1,(CONCATENATE(VALUE(J13),"+")),"+"))))</f>
        <v>[Al3(OH2)14]9+</v>
      </c>
    </row>
    <row r="14" s="4" customFormat="true" ht="14.05" hidden="false" customHeight="false" outlineLevel="0" collapsed="false">
      <c r="A14" s="5" t="n">
        <f aca="false">A13</f>
        <v>6</v>
      </c>
      <c r="B14" s="5" t="n">
        <f aca="false">B13</f>
        <v>0</v>
      </c>
      <c r="C14" s="5" t="n">
        <f aca="false">C13</f>
        <v>0</v>
      </c>
      <c r="D14" s="5" t="n">
        <f aca="false">D13</f>
        <v>3</v>
      </c>
      <c r="E14" s="5" t="n">
        <f aca="false">E13</f>
        <v>0</v>
      </c>
      <c r="F14" s="5" t="n">
        <f aca="false">F13+1</f>
        <v>1</v>
      </c>
      <c r="G14" s="5" t="n">
        <f aca="false">((A14-2)*D14)+2-(E14+F14)</f>
        <v>13</v>
      </c>
      <c r="H14" s="5" t="n">
        <f aca="false">H13</f>
        <v>0</v>
      </c>
      <c r="I14" s="5" t="n">
        <f aca="false">(27*D14)+(16*(E14+F14+G14))+(F14+(G14*2))</f>
        <v>332</v>
      </c>
      <c r="J14" s="5" t="n">
        <f aca="false">IF((3*D14)-(2*E14)-F14&gt;0, (3*D14)-(2*E14)-F14, "")</f>
        <v>8</v>
      </c>
      <c r="K14" s="6" t="n">
        <f aca="false">IF(J14="", "no cation", I14/J14)</f>
        <v>41.5</v>
      </c>
      <c r="L14" s="7" t="n">
        <f aca="false">IF(J14="","",VALUE(K14))</f>
        <v>41.5</v>
      </c>
      <c r="M14" s="5" t="s">
        <v>30</v>
      </c>
      <c r="N14" s="5" t="str">
        <f aca="false">IF(M14="","",CONCATENATE("[",IF(M14="","",CONCATENATE("Al",IF(D14&gt;1,VALUE(D14),""),IF(E14=0,"",CONCATENATE(" O",IF(E14&gt;1,VALUE(E14),""))),IF(F14=0,"",CONCATENATE("(OH)",IF(F14&gt;1,VALUE(F14),""))),IF(G14=0,"",CONCATENATE("(OH2)",IF(G14&gt;1,VALUE(G14),""))))),"]",IF(M14="","",IF(J14&gt;1,(CONCATENATE(VALUE(J14),"+")),"+"))))</f>
        <v>[Al3(OH)(OH2)13]8+</v>
      </c>
    </row>
    <row r="15" s="4" customFormat="true" ht="14.05" hidden="false" customHeight="false" outlineLevel="0" collapsed="false">
      <c r="A15" s="5" t="n">
        <f aca="false">A14</f>
        <v>6</v>
      </c>
      <c r="B15" s="5" t="n">
        <f aca="false">B14</f>
        <v>0</v>
      </c>
      <c r="C15" s="5" t="n">
        <f aca="false">C14</f>
        <v>0</v>
      </c>
      <c r="D15" s="5" t="n">
        <f aca="false">D14</f>
        <v>3</v>
      </c>
      <c r="E15" s="5" t="n">
        <f aca="false">E14</f>
        <v>0</v>
      </c>
      <c r="F15" s="5" t="n">
        <f aca="false">F14+1</f>
        <v>2</v>
      </c>
      <c r="G15" s="5" t="n">
        <f aca="false">((A15-2)*D15)+2-(E15+F15)</f>
        <v>12</v>
      </c>
      <c r="H15" s="5" t="n">
        <f aca="false">H14</f>
        <v>0</v>
      </c>
      <c r="I15" s="5" t="n">
        <f aca="false">(27*D15)+(16*(E15+F15+G15))+(F15+(G15*2))</f>
        <v>331</v>
      </c>
      <c r="J15" s="5" t="n">
        <f aca="false">IF((3*D15)-(2*E15)-F15&gt;0, (3*D15)-(2*E15)-F15, "")</f>
        <v>7</v>
      </c>
      <c r="K15" s="6" t="n">
        <f aca="false">IF(J15="", "no cation", I15/J15)</f>
        <v>47.2857142857143</v>
      </c>
      <c r="L15" s="7" t="n">
        <f aca="false">IF(J15="","",VALUE(K15))</f>
        <v>47.2857142857143</v>
      </c>
      <c r="M15" s="5" t="s">
        <v>30</v>
      </c>
      <c r="N15" s="5" t="str">
        <f aca="false">IF(M15="","",CONCATENATE("[",IF(M15="","",CONCATENATE("Al",IF(D15&gt;1,VALUE(D15),""),IF(E15=0,"",CONCATENATE(" O",IF(E15&gt;1,VALUE(E15),""))),IF(F15=0,"",CONCATENATE("(OH)",IF(F15&gt;1,VALUE(F15),""))),IF(G15=0,"",CONCATENATE("(OH2)",IF(G15&gt;1,VALUE(G15),""))))),"]",IF(M15="","",IF(J15&gt;1,(CONCATENATE(VALUE(J15),"+")),"+"))))</f>
        <v>[Al3(OH)2(OH2)12]7+</v>
      </c>
    </row>
    <row r="16" s="4" customFormat="true" ht="14.05" hidden="false" customHeight="false" outlineLevel="0" collapsed="false">
      <c r="A16" s="5" t="n">
        <f aca="false">A15</f>
        <v>6</v>
      </c>
      <c r="B16" s="5" t="n">
        <f aca="false">B15</f>
        <v>0</v>
      </c>
      <c r="C16" s="5" t="n">
        <f aca="false">C15</f>
        <v>0</v>
      </c>
      <c r="D16" s="5" t="n">
        <f aca="false">D15</f>
        <v>3</v>
      </c>
      <c r="E16" s="5" t="n">
        <f aca="false">E15</f>
        <v>0</v>
      </c>
      <c r="F16" s="5" t="n">
        <f aca="false">F15+1</f>
        <v>3</v>
      </c>
      <c r="G16" s="5" t="n">
        <f aca="false">((A16-2)*D16)+2-(E16+F16)</f>
        <v>11</v>
      </c>
      <c r="H16" s="5" t="n">
        <f aca="false">H15</f>
        <v>0</v>
      </c>
      <c r="I16" s="5" t="n">
        <f aca="false">(27*D16)+(16*(E16+F16+G16))+(F16+(G16*2))</f>
        <v>330</v>
      </c>
      <c r="J16" s="5" t="n">
        <f aca="false">IF((3*D16)-(2*E16)-F16&gt;0, (3*D16)-(2*E16)-F16, "")</f>
        <v>6</v>
      </c>
      <c r="K16" s="6" t="n">
        <f aca="false">IF(J16="", "no cation", I16/J16)</f>
        <v>55</v>
      </c>
      <c r="L16" s="7" t="n">
        <f aca="false">IF(J16="","",VALUE(K16))</f>
        <v>55</v>
      </c>
      <c r="M16" s="5" t="s">
        <v>30</v>
      </c>
      <c r="N16" s="5" t="str">
        <f aca="false">IF(M16="","",CONCATENATE("[",IF(M16="","",CONCATENATE("Al",IF(D16&gt;1,VALUE(D16),""),IF(E16=0,"",CONCATENATE(" O",IF(E16&gt;1,VALUE(E16),""))),IF(F16=0,"",CONCATENATE("(OH)",IF(F16&gt;1,VALUE(F16),""))),IF(G16=0,"",CONCATENATE("(OH2)",IF(G16&gt;1,VALUE(G16),""))))),"]",IF(M16="","",IF(J16&gt;1,(CONCATENATE(VALUE(J16),"+")),"+"))))</f>
        <v>[Al3(OH)3(OH2)11]6+</v>
      </c>
    </row>
    <row r="17" s="4" customFormat="true" ht="14.05" hidden="false" customHeight="false" outlineLevel="0" collapsed="false">
      <c r="A17" s="5" t="n">
        <f aca="false">A16</f>
        <v>6</v>
      </c>
      <c r="B17" s="5" t="n">
        <f aca="false">B16</f>
        <v>0</v>
      </c>
      <c r="C17" s="5" t="n">
        <f aca="false">C16</f>
        <v>0</v>
      </c>
      <c r="D17" s="5" t="n">
        <f aca="false">D16</f>
        <v>3</v>
      </c>
      <c r="E17" s="5" t="n">
        <f aca="false">E16</f>
        <v>0</v>
      </c>
      <c r="F17" s="5" t="n">
        <f aca="false">F16+1</f>
        <v>4</v>
      </c>
      <c r="G17" s="5" t="n">
        <f aca="false">((A17-2)*D17)+2-(E17+F17)</f>
        <v>10</v>
      </c>
      <c r="H17" s="5" t="n">
        <f aca="false">H16</f>
        <v>0</v>
      </c>
      <c r="I17" s="5" t="n">
        <f aca="false">(27*D17)+(16*(E17+F17+G17))+(F17+(G17*2))</f>
        <v>329</v>
      </c>
      <c r="J17" s="5" t="n">
        <f aca="false">IF((3*D17)-(2*E17)-F17&gt;0, (3*D17)-(2*E17)-F17, "")</f>
        <v>5</v>
      </c>
      <c r="K17" s="6" t="n">
        <f aca="false">IF(J17="", "no cation", I17/J17)</f>
        <v>65.8</v>
      </c>
      <c r="L17" s="7" t="n">
        <f aca="false">IF(J17="","",VALUE(K17))</f>
        <v>65.8</v>
      </c>
      <c r="M17" s="5" t="s">
        <v>30</v>
      </c>
      <c r="N17" s="5" t="str">
        <f aca="false">IF(M17="","",CONCATENATE("[",IF(M17="","",CONCATENATE("Al",IF(D17&gt;1,VALUE(D17),""),IF(E17=0,"",CONCATENATE(" O",IF(E17&gt;1,VALUE(E17),""))),IF(F17=0,"",CONCATENATE("(OH)",IF(F17&gt;1,VALUE(F17),""))),IF(G17=0,"",CONCATENATE("(OH2)",IF(G17&gt;1,VALUE(G17),""))))),"]",IF(M17="","",IF(J17&gt;1,(CONCATENATE(VALUE(J17),"+")),"+"))))</f>
        <v>[Al3(OH)4(OH2)10]5+</v>
      </c>
    </row>
    <row r="18" s="4" customFormat="true" ht="14.05" hidden="false" customHeight="false" outlineLevel="0" collapsed="false">
      <c r="A18" s="5" t="n">
        <f aca="false">A17</f>
        <v>6</v>
      </c>
      <c r="B18" s="5" t="n">
        <f aca="false">B17</f>
        <v>0</v>
      </c>
      <c r="C18" s="5" t="n">
        <f aca="false">C17</f>
        <v>0</v>
      </c>
      <c r="D18" s="5" t="n">
        <f aca="false">D17</f>
        <v>3</v>
      </c>
      <c r="E18" s="5" t="n">
        <f aca="false">E17</f>
        <v>0</v>
      </c>
      <c r="F18" s="5" t="n">
        <f aca="false">F17+1</f>
        <v>5</v>
      </c>
      <c r="G18" s="5" t="n">
        <f aca="false">((A18-2)*D18)+2-(E18+F18)</f>
        <v>9</v>
      </c>
      <c r="H18" s="5" t="n">
        <f aca="false">H17</f>
        <v>0</v>
      </c>
      <c r="I18" s="5" t="n">
        <f aca="false">(27*D18)+(16*(E18+F18+G18))+(F18+(G18*2))</f>
        <v>328</v>
      </c>
      <c r="J18" s="5" t="n">
        <f aca="false">IF((3*D18)-(2*E18)-F18&gt;0, (3*D18)-(2*E18)-F18, "")</f>
        <v>4</v>
      </c>
      <c r="K18" s="6" t="n">
        <f aca="false">IF(J18="", "no cation", I18/J18)</f>
        <v>82</v>
      </c>
      <c r="L18" s="7" t="n">
        <f aca="false">IF(J18="","",VALUE(K18))</f>
        <v>82</v>
      </c>
      <c r="M18" s="5" t="s">
        <v>30</v>
      </c>
      <c r="N18" s="5" t="str">
        <f aca="false">IF(M18="","",CONCATENATE("[",IF(M18="","",CONCATENATE("Al",IF(D18&gt;1,VALUE(D18),""),IF(E18=0,"",CONCATENATE(" O",IF(E18&gt;1,VALUE(E18),""))),IF(F18=0,"",CONCATENATE("(OH)",IF(F18&gt;1,VALUE(F18),""))),IF(G18=0,"",CONCATENATE("(OH2)",IF(G18&gt;1,VALUE(G18),""))))),"]",IF(M18="","",IF(J18&gt;1,(CONCATENATE(VALUE(J18),"+")),"+"))))</f>
        <v>[Al3(OH)5(OH2)9]4+</v>
      </c>
    </row>
    <row r="19" s="4" customFormat="true" ht="14.05" hidden="false" customHeight="false" outlineLevel="0" collapsed="false">
      <c r="A19" s="5" t="n">
        <f aca="false">A18</f>
        <v>6</v>
      </c>
      <c r="B19" s="5" t="n">
        <f aca="false">B18</f>
        <v>0</v>
      </c>
      <c r="C19" s="5" t="n">
        <f aca="false">C18</f>
        <v>0</v>
      </c>
      <c r="D19" s="5" t="n">
        <f aca="false">D18</f>
        <v>3</v>
      </c>
      <c r="E19" s="5" t="n">
        <f aca="false">E18</f>
        <v>0</v>
      </c>
      <c r="F19" s="5" t="n">
        <f aca="false">F18+1</f>
        <v>6</v>
      </c>
      <c r="G19" s="5" t="n">
        <f aca="false">((A19-2)*D19)+2-(E19+F19)</f>
        <v>8</v>
      </c>
      <c r="H19" s="5" t="n">
        <f aca="false">H18</f>
        <v>0</v>
      </c>
      <c r="I19" s="5" t="n">
        <f aca="false">(27*D19)+(16*(E19+F19+G19))+(F19+(G19*2))</f>
        <v>327</v>
      </c>
      <c r="J19" s="5" t="n">
        <f aca="false">IF((3*D19)-(2*E19)-F19&gt;0, (3*D19)-(2*E19)-F19, "")</f>
        <v>3</v>
      </c>
      <c r="K19" s="6" t="n">
        <f aca="false">IF(J19="", "no cation", I19/J19)</f>
        <v>109</v>
      </c>
      <c r="L19" s="7" t="n">
        <f aca="false">IF(J19="","",VALUE(K19))</f>
        <v>109</v>
      </c>
      <c r="M19" s="5" t="s">
        <v>30</v>
      </c>
      <c r="N19" s="5" t="str">
        <f aca="false">IF(M19="","",CONCATENATE("[",IF(M19="","",CONCATENATE("Al",IF(D19&gt;1,VALUE(D19),""),IF(E19=0,"",CONCATENATE(" O",IF(E19&gt;1,VALUE(E19),""))),IF(F19=0,"",CONCATENATE("(OH)",IF(F19&gt;1,VALUE(F19),""))),IF(G19=0,"",CONCATENATE("(OH2)",IF(G19&gt;1,VALUE(G19),""))))),"]",IF(M19="","",IF(J19&gt;1,(CONCATENATE(VALUE(J19),"+")),"+"))))</f>
        <v>[Al3(OH)6(OH2)8]3+</v>
      </c>
    </row>
    <row r="20" s="4" customFormat="true" ht="14.05" hidden="false" customHeight="false" outlineLevel="0" collapsed="false">
      <c r="A20" s="5" t="n">
        <f aca="false">A19</f>
        <v>6</v>
      </c>
      <c r="B20" s="5" t="n">
        <f aca="false">B19</f>
        <v>0</v>
      </c>
      <c r="C20" s="5" t="n">
        <f aca="false">C19</f>
        <v>0</v>
      </c>
      <c r="D20" s="5" t="n">
        <f aca="false">D19</f>
        <v>3</v>
      </c>
      <c r="E20" s="5" t="n">
        <f aca="false">E19</f>
        <v>0</v>
      </c>
      <c r="F20" s="5" t="n">
        <f aca="false">F19+1</f>
        <v>7</v>
      </c>
      <c r="G20" s="5" t="n">
        <f aca="false">((A20-2)*D20)+2-(E20+F20)</f>
        <v>7</v>
      </c>
      <c r="H20" s="5" t="n">
        <f aca="false">H19</f>
        <v>0</v>
      </c>
      <c r="I20" s="5" t="n">
        <f aca="false">(27*D20)+(16*(E20+F20+G20))+(F20+(G20*2))</f>
        <v>326</v>
      </c>
      <c r="J20" s="5" t="n">
        <f aca="false">IF((3*D20)-(2*E20)-F20&gt;0, (3*D20)-(2*E20)-F20, "")</f>
        <v>2</v>
      </c>
      <c r="K20" s="6" t="n">
        <f aca="false">IF(J20="", "no cation", I20/J20)</f>
        <v>163</v>
      </c>
      <c r="L20" s="7" t="n">
        <f aca="false">IF(J20="","",VALUE(K20))</f>
        <v>163</v>
      </c>
      <c r="M20" s="5" t="s">
        <v>30</v>
      </c>
      <c r="N20" s="5" t="str">
        <f aca="false">IF(M20="","",CONCATENATE("[",IF(M20="","",CONCATENATE("Al",IF(D20&gt;1,VALUE(D20),""),IF(E20=0,"",CONCATENATE(" O",IF(E20&gt;1,VALUE(E20),""))),IF(F20=0,"",CONCATENATE("(OH)",IF(F20&gt;1,VALUE(F20),""))),IF(G20=0,"",CONCATENATE("(OH2)",IF(G20&gt;1,VALUE(G20),""))))),"]",IF(M20="","",IF(J20&gt;1,(CONCATENATE(VALUE(J20),"+")),"+"))))</f>
        <v>[Al3(OH)7(OH2)7]2+</v>
      </c>
    </row>
    <row r="21" s="4" customFormat="true" ht="14.05" hidden="false" customHeight="false" outlineLevel="0" collapsed="false">
      <c r="A21" s="5" t="n">
        <f aca="false">A20</f>
        <v>6</v>
      </c>
      <c r="B21" s="5" t="n">
        <f aca="false">B20</f>
        <v>0</v>
      </c>
      <c r="C21" s="5" t="n">
        <f aca="false">C20</f>
        <v>0</v>
      </c>
      <c r="D21" s="5" t="n">
        <f aca="false">D20</f>
        <v>3</v>
      </c>
      <c r="E21" s="5" t="n">
        <f aca="false">E20</f>
        <v>0</v>
      </c>
      <c r="F21" s="5" t="n">
        <f aca="false">F20+1</f>
        <v>8</v>
      </c>
      <c r="G21" s="5" t="n">
        <f aca="false">((A21-2)*D21)+2-(E21+F21)</f>
        <v>6</v>
      </c>
      <c r="H21" s="5" t="n">
        <f aca="false">H20</f>
        <v>0</v>
      </c>
      <c r="I21" s="5" t="n">
        <f aca="false">(27*D21)+(16*(E21+F21+G21))+(F21+(G21*2))</f>
        <v>325</v>
      </c>
      <c r="J21" s="5" t="n">
        <f aca="false">IF((3*D21)-(2*E21)-F21&gt;0, (3*D21)-(2*E21)-F21, "")</f>
        <v>1</v>
      </c>
      <c r="K21" s="6" t="n">
        <f aca="false">IF(J21="", "no cation", I21/J21)</f>
        <v>325</v>
      </c>
      <c r="L21" s="7" t="n">
        <f aca="false">IF(J21="","",VALUE(K21))</f>
        <v>325</v>
      </c>
      <c r="M21" s="5" t="s">
        <v>30</v>
      </c>
      <c r="N21" s="5" t="str">
        <f aca="false">IF(M21="","",CONCATENATE("[",IF(M21="","",CONCATENATE("Al",IF(D21&gt;1,VALUE(D21),""),IF(E21=0,"",CONCATENATE(" O",IF(E21&gt;1,VALUE(E21),""))),IF(F21=0,"",CONCATENATE("(OH)",IF(F21&gt;1,VALUE(F21),""))),IF(G21=0,"",CONCATENATE("(OH2)",IF(G21&gt;1,VALUE(G21),""))))),"]",IF(M21="","",IF(J21&gt;1,(CONCATENATE(VALUE(J21),"+")),"+"))))</f>
        <v>[Al3(OH)8(OH2)6]+</v>
      </c>
    </row>
    <row r="22" s="4" customFormat="true" ht="14.05" hidden="false" customHeight="false" outlineLevel="0" collapsed="false">
      <c r="A22" s="5" t="n">
        <f aca="false">A21</f>
        <v>6</v>
      </c>
      <c r="B22" s="5" t="n">
        <f aca="false">B21</f>
        <v>0</v>
      </c>
      <c r="C22" s="5" t="n">
        <f aca="false">C21</f>
        <v>0</v>
      </c>
      <c r="D22" s="3" t="n">
        <v>3</v>
      </c>
      <c r="E22" s="3" t="n">
        <v>2</v>
      </c>
      <c r="F22" s="5" t="n">
        <v>0</v>
      </c>
      <c r="G22" s="5" t="n">
        <f aca="false">((A22-2)*D22)+2-(E22+F22)</f>
        <v>12</v>
      </c>
      <c r="H22" s="5" t="n">
        <f aca="false">H21</f>
        <v>0</v>
      </c>
      <c r="I22" s="5" t="n">
        <f aca="false">(27*D22)+(16*(E22+F22+G22))+(F22+(G22*2))</f>
        <v>329</v>
      </c>
      <c r="J22" s="5" t="n">
        <f aca="false">IF((3*D22)-(2*E22)-F22&gt;0, (3*D22)-(2*E22)-F22, "")</f>
        <v>5</v>
      </c>
      <c r="K22" s="6" t="n">
        <f aca="false">IF(J22="", "no cation", I22/J22)</f>
        <v>65.8</v>
      </c>
      <c r="L22" s="7" t="n">
        <f aca="false">IF(J22="","",VALUE(K22))</f>
        <v>65.8</v>
      </c>
      <c r="M22" s="5" t="s">
        <v>30</v>
      </c>
      <c r="N22" s="5" t="str">
        <f aca="false">IF(M22="","",CONCATENATE("[",IF(M22="","",CONCATENATE("Al",IF(D22&gt;1,VALUE(D22),""),IF(E22=0,"",CONCATENATE(" O",IF(E22&gt;1,VALUE(E22),""))),IF(F22=0,"",CONCATENATE("(OH)",IF(F22&gt;1,VALUE(F22),""))),IF(G22=0,"",CONCATENATE("(OH2)",IF(G22&gt;1,VALUE(G22),""))))),"]",IF(M22="","",IF(J22&gt;1,(CONCATENATE(VALUE(J22),"+")),"+"))))</f>
        <v>[Al3 O2(OH2)12]5+</v>
      </c>
    </row>
    <row r="23" s="4" customFormat="true" ht="14.05" hidden="false" customHeight="false" outlineLevel="0" collapsed="false">
      <c r="A23" s="5" t="n">
        <f aca="false">A22</f>
        <v>6</v>
      </c>
      <c r="B23" s="5" t="n">
        <f aca="false">B22</f>
        <v>0</v>
      </c>
      <c r="C23" s="5" t="n">
        <f aca="false">C22</f>
        <v>0</v>
      </c>
      <c r="D23" s="5" t="n">
        <f aca="false">D22</f>
        <v>3</v>
      </c>
      <c r="E23" s="5" t="n">
        <f aca="false">E22</f>
        <v>2</v>
      </c>
      <c r="F23" s="5" t="n">
        <f aca="false">F22+1</f>
        <v>1</v>
      </c>
      <c r="G23" s="5" t="n">
        <f aca="false">((A23-2)*D23)+2-(E23+F23)</f>
        <v>11</v>
      </c>
      <c r="H23" s="5" t="n">
        <f aca="false">H22</f>
        <v>0</v>
      </c>
      <c r="I23" s="5" t="n">
        <f aca="false">(27*D23)+(16*(E23+F23+G23))+(F23+(G23*2))</f>
        <v>328</v>
      </c>
      <c r="J23" s="5" t="n">
        <f aca="false">IF((3*D23)-(2*E23)-F23&gt;0, (3*D23)-(2*E23)-F23, "")</f>
        <v>4</v>
      </c>
      <c r="K23" s="6" t="n">
        <f aca="false">IF(J23="", "no cation", I23/J23)</f>
        <v>82</v>
      </c>
      <c r="L23" s="7" t="n">
        <f aca="false">IF(J23="","",VALUE(K23))</f>
        <v>82</v>
      </c>
      <c r="M23" s="5" t="s">
        <v>30</v>
      </c>
      <c r="N23" s="5" t="str">
        <f aca="false">IF(M23="","",CONCATENATE("[",IF(M23="","",CONCATENATE("Al",IF(D23&gt;1,VALUE(D23),""),IF(E23=0,"",CONCATENATE(" O",IF(E23&gt;1,VALUE(E23),""))),IF(F23=0,"",CONCATENATE("(OH)",IF(F23&gt;1,VALUE(F23),""))),IF(G23=0,"",CONCATENATE("(OH2)",IF(G23&gt;1,VALUE(G23),""))))),"]",IF(M23="","",IF(J23&gt;1,(CONCATENATE(VALUE(J23),"+")),"+"))))</f>
        <v>[Al3 O2(OH)(OH2)11]4+</v>
      </c>
    </row>
    <row r="24" s="4" customFormat="true" ht="14.05" hidden="false" customHeight="false" outlineLevel="0" collapsed="false">
      <c r="A24" s="5" t="n">
        <f aca="false">A23</f>
        <v>6</v>
      </c>
      <c r="B24" s="5" t="n">
        <f aca="false">B23</f>
        <v>0</v>
      </c>
      <c r="C24" s="5" t="n">
        <f aca="false">C23</f>
        <v>0</v>
      </c>
      <c r="D24" s="5" t="n">
        <f aca="false">D23</f>
        <v>3</v>
      </c>
      <c r="E24" s="5" t="n">
        <f aca="false">E23</f>
        <v>2</v>
      </c>
      <c r="F24" s="5" t="n">
        <f aca="false">F23+1</f>
        <v>2</v>
      </c>
      <c r="G24" s="5" t="n">
        <f aca="false">((A24-2)*D24)+2-(E24+F24)</f>
        <v>10</v>
      </c>
      <c r="H24" s="5" t="n">
        <f aca="false">H23</f>
        <v>0</v>
      </c>
      <c r="I24" s="5" t="n">
        <f aca="false">(27*D24)+(16*(E24+F24+G24))+(F24+(G24*2))</f>
        <v>327</v>
      </c>
      <c r="J24" s="5" t="n">
        <f aca="false">IF((3*D24)-(2*E24)-F24&gt;0, (3*D24)-(2*E24)-F24, "")</f>
        <v>3</v>
      </c>
      <c r="K24" s="6" t="n">
        <f aca="false">IF(J24="", "no cation", I24/J24)</f>
        <v>109</v>
      </c>
      <c r="L24" s="7" t="n">
        <f aca="false">IF(J24="","",VALUE(K24))</f>
        <v>109</v>
      </c>
      <c r="M24" s="5" t="s">
        <v>30</v>
      </c>
      <c r="N24" s="5" t="str">
        <f aca="false">IF(M24="","",CONCATENATE("[",IF(M24="","",CONCATENATE("Al",IF(D24&gt;1,VALUE(D24),""),IF(E24=0,"",CONCATENATE(" O",IF(E24&gt;1,VALUE(E24),""))),IF(F24=0,"",CONCATENATE("(OH)",IF(F24&gt;1,VALUE(F24),""))),IF(G24=0,"",CONCATENATE("(OH2)",IF(G24&gt;1,VALUE(G24),""))))),"]",IF(M24="","",IF(J24&gt;1,(CONCATENATE(VALUE(J24),"+")),"+"))))</f>
        <v>[Al3 O2(OH)2(OH2)10]3+</v>
      </c>
    </row>
    <row r="25" s="4" customFormat="true" ht="14.05" hidden="false" customHeight="false" outlineLevel="0" collapsed="false">
      <c r="A25" s="5" t="n">
        <f aca="false">A24</f>
        <v>6</v>
      </c>
      <c r="B25" s="5" t="n">
        <f aca="false">B24</f>
        <v>0</v>
      </c>
      <c r="C25" s="5" t="n">
        <f aca="false">C24</f>
        <v>0</v>
      </c>
      <c r="D25" s="5" t="n">
        <f aca="false">D24</f>
        <v>3</v>
      </c>
      <c r="E25" s="5" t="n">
        <f aca="false">E24</f>
        <v>2</v>
      </c>
      <c r="F25" s="5" t="n">
        <f aca="false">F24+1</f>
        <v>3</v>
      </c>
      <c r="G25" s="5" t="n">
        <f aca="false">((A25-2)*D25)+2-(E25+F25)</f>
        <v>9</v>
      </c>
      <c r="H25" s="5" t="n">
        <f aca="false">H24</f>
        <v>0</v>
      </c>
      <c r="I25" s="5" t="n">
        <f aca="false">(27*D25)+(16*(E25+F25+G25))+(F25+(G25*2))</f>
        <v>326</v>
      </c>
      <c r="J25" s="5" t="n">
        <f aca="false">IF((3*D25)-(2*E25)-F25&gt;0, (3*D25)-(2*E25)-F25, "")</f>
        <v>2</v>
      </c>
      <c r="K25" s="6" t="n">
        <f aca="false">IF(J25="", "no cation", I25/J25)</f>
        <v>163</v>
      </c>
      <c r="L25" s="7" t="n">
        <f aca="false">IF(J25="","",VALUE(K25))</f>
        <v>163</v>
      </c>
      <c r="M25" s="5" t="s">
        <v>30</v>
      </c>
      <c r="N25" s="5" t="str">
        <f aca="false">IF(M25="","",CONCATENATE("[",IF(M25="","",CONCATENATE("Al",IF(D25&gt;1,VALUE(D25),""),IF(E25=0,"",CONCATENATE(" O",IF(E25&gt;1,VALUE(E25),""))),IF(F25=0,"",CONCATENATE("(OH)",IF(F25&gt;1,VALUE(F25),""))),IF(G25=0,"",CONCATENATE("(OH2)",IF(G25&gt;1,VALUE(G25),""))))),"]",IF(M25="","",IF(J25&gt;1,(CONCATENATE(VALUE(J25),"+")),"+"))))</f>
        <v>[Al3 O2(OH)3(OH2)9]2+</v>
      </c>
    </row>
    <row r="26" s="4" customFormat="true" ht="14.05" hidden="false" customHeight="false" outlineLevel="0" collapsed="false">
      <c r="A26" s="5" t="n">
        <f aca="false">A25</f>
        <v>6</v>
      </c>
      <c r="B26" s="5" t="n">
        <f aca="false">B25</f>
        <v>0</v>
      </c>
      <c r="C26" s="5" t="n">
        <f aca="false">C25</f>
        <v>0</v>
      </c>
      <c r="D26" s="5" t="n">
        <f aca="false">D25</f>
        <v>3</v>
      </c>
      <c r="E26" s="5" t="n">
        <f aca="false">E25</f>
        <v>2</v>
      </c>
      <c r="F26" s="5" t="n">
        <f aca="false">F25+1</f>
        <v>4</v>
      </c>
      <c r="G26" s="5" t="n">
        <f aca="false">((A26-2)*D26)+2-(E26+F26)</f>
        <v>8</v>
      </c>
      <c r="H26" s="5" t="n">
        <f aca="false">H25</f>
        <v>0</v>
      </c>
      <c r="I26" s="5" t="n">
        <f aca="false">(27*D26)+(16*(E26+F26+G26))+(F26+(G26*2))</f>
        <v>325</v>
      </c>
      <c r="J26" s="5" t="n">
        <f aca="false">IF((3*D26)-(2*E26)-F26&gt;0, (3*D26)-(2*E26)-F26, "")</f>
        <v>1</v>
      </c>
      <c r="K26" s="6" t="n">
        <f aca="false">IF(J26="", "no cation", I26/J26)</f>
        <v>325</v>
      </c>
      <c r="L26" s="7" t="n">
        <f aca="false">IF(J26="","",VALUE(K26))</f>
        <v>325</v>
      </c>
      <c r="M26" s="5" t="s">
        <v>30</v>
      </c>
      <c r="N26" s="5" t="str">
        <f aca="false">IF(M26="","",CONCATENATE("[",IF(M26="","",CONCATENATE("Al",IF(D26&gt;1,VALUE(D26),""),IF(E26=0,"",CONCATENATE(" O",IF(E26&gt;1,VALUE(E26),""))),IF(F26=0,"",CONCATENATE("(OH)",IF(F26&gt;1,VALUE(F26),""))),IF(G26=0,"",CONCATENATE("(OH2)",IF(G26&gt;1,VALUE(G26),""))))),"]",IF(M26="","",IF(J26&gt;1,(CONCATENATE(VALUE(J26),"+")),"+"))))</f>
        <v>[Al3 O2(OH)4(OH2)8]+</v>
      </c>
    </row>
    <row r="27" s="4" customFormat="true" ht="14.05" hidden="false" customHeight="false" outlineLevel="0" collapsed="false">
      <c r="A27" s="5" t="n">
        <f aca="false">A26</f>
        <v>6</v>
      </c>
      <c r="B27" s="5" t="n">
        <f aca="false">B26</f>
        <v>0</v>
      </c>
      <c r="C27" s="5" t="n">
        <f aca="false">C26</f>
        <v>0</v>
      </c>
      <c r="D27" s="3" t="n">
        <v>3</v>
      </c>
      <c r="E27" s="3" t="n">
        <v>4</v>
      </c>
      <c r="F27" s="5" t="n">
        <v>0</v>
      </c>
      <c r="G27" s="5" t="n">
        <f aca="false">((A27-2)*D27)+2-(E27+F27)</f>
        <v>10</v>
      </c>
      <c r="H27" s="5" t="n">
        <f aca="false">H26</f>
        <v>0</v>
      </c>
      <c r="I27" s="5" t="n">
        <f aca="false">(27*D27)+(16*(E27+F27+G27))+(F27+(G27*2))</f>
        <v>325</v>
      </c>
      <c r="J27" s="5" t="n">
        <f aca="false">IF((3*D27)-(2*E27)-F27&gt;0, (3*D27)-(2*E27)-F27, "")</f>
        <v>1</v>
      </c>
      <c r="K27" s="6" t="n">
        <f aca="false">IF(J27="", "no cation", I27/J27)</f>
        <v>325</v>
      </c>
      <c r="L27" s="7" t="n">
        <f aca="false">IF(J27="","",VALUE(K27))</f>
        <v>325</v>
      </c>
      <c r="M27" s="5" t="s">
        <v>30</v>
      </c>
      <c r="N27" s="5" t="str">
        <f aca="false">IF(M27="","",CONCATENATE("[",IF(M27="","",CONCATENATE("Al",IF(D27&gt;1,VALUE(D27),""),IF(E27=0,"",CONCATENATE(" O",IF(E27&gt;1,VALUE(E27),""))),IF(F27=0,"",CONCATENATE("(OH)",IF(F27&gt;1,VALUE(F27),""))),IF(G27=0,"",CONCATENATE("(OH2)",IF(G27&gt;1,VALUE(G27),""))))),"]",IF(M27="","",IF(J27&gt;1,(CONCATENATE(VALUE(J27),"+")),"+"))))</f>
        <v>[Al3 O4(OH2)10]+</v>
      </c>
    </row>
    <row r="28" s="4" customFormat="true" ht="14.05" hidden="false" customHeight="false" outlineLevel="0" collapsed="false">
      <c r="A28" s="5" t="n">
        <f aca="false">A27</f>
        <v>6</v>
      </c>
      <c r="B28" s="5" t="n">
        <f aca="false">B27</f>
        <v>0</v>
      </c>
      <c r="C28" s="5" t="n">
        <f aca="false">C27</f>
        <v>0</v>
      </c>
      <c r="D28" s="3" t="n">
        <v>4</v>
      </c>
      <c r="E28" s="3" t="n">
        <v>0</v>
      </c>
      <c r="F28" s="5" t="n">
        <v>0</v>
      </c>
      <c r="G28" s="5" t="n">
        <f aca="false">((A28-2)*D28)+2-(E28+F28)</f>
        <v>18</v>
      </c>
      <c r="H28" s="5" t="n">
        <f aca="false">H27</f>
        <v>0</v>
      </c>
      <c r="I28" s="5" t="n">
        <f aca="false">(27*D28)+(16*(E28+F28+G28))+(F28+(G28*2))</f>
        <v>432</v>
      </c>
      <c r="J28" s="5" t="n">
        <f aca="false">IF((3*D28)-(2*E28)-F28&gt;0, (3*D28)-(2*E28)-F28, "")</f>
        <v>12</v>
      </c>
      <c r="K28" s="6" t="n">
        <f aca="false">IF(J28="", "no cation", I28/J28)</f>
        <v>36</v>
      </c>
      <c r="L28" s="7" t="n">
        <f aca="false">IF(J28="","",VALUE(K28))</f>
        <v>36</v>
      </c>
      <c r="M28" s="5" t="s">
        <v>30</v>
      </c>
      <c r="N28" s="5" t="str">
        <f aca="false">IF(M28="","",CONCATENATE("[",IF(M28="","",CONCATENATE("Al",IF(D28&gt;1,VALUE(D28),""),IF(E28=0,"",CONCATENATE(" O",IF(E28&gt;1,VALUE(E28),""))),IF(F28=0,"",CONCATENATE("(OH)",IF(F28&gt;1,VALUE(F28),""))),IF(G28=0,"",CONCATENATE("(OH2)",IF(G28&gt;1,VALUE(G28),""))))),"]",IF(M28="","",IF(J28&gt;1,(CONCATENATE(VALUE(J28),"+")),"+"))))</f>
        <v>[Al4(OH2)18]12+</v>
      </c>
    </row>
    <row r="29" s="4" customFormat="true" ht="14.05" hidden="false" customHeight="false" outlineLevel="0" collapsed="false">
      <c r="A29" s="5" t="n">
        <f aca="false">A28</f>
        <v>6</v>
      </c>
      <c r="B29" s="5" t="n">
        <f aca="false">B28</f>
        <v>0</v>
      </c>
      <c r="C29" s="5" t="n">
        <f aca="false">C28</f>
        <v>0</v>
      </c>
      <c r="D29" s="5" t="n">
        <f aca="false">D28</f>
        <v>4</v>
      </c>
      <c r="E29" s="5" t="n">
        <f aca="false">E28</f>
        <v>0</v>
      </c>
      <c r="F29" s="5" t="n">
        <f aca="false">F28+1</f>
        <v>1</v>
      </c>
      <c r="G29" s="5" t="n">
        <f aca="false">((A29-2)*D29)+2-(E29+F29)</f>
        <v>17</v>
      </c>
      <c r="H29" s="5" t="n">
        <f aca="false">H28</f>
        <v>0</v>
      </c>
      <c r="I29" s="5" t="n">
        <f aca="false">(27*D29)+(16*(E29+F29+G29))+(F29+(G29*2))</f>
        <v>431</v>
      </c>
      <c r="J29" s="5" t="n">
        <f aca="false">IF((3*D29)-(2*E29)-F29&gt;0, (3*D29)-(2*E29)-F29, "")</f>
        <v>11</v>
      </c>
      <c r="K29" s="6" t="n">
        <f aca="false">IF(J29="", "no cation", I29/J29)</f>
        <v>39.1818181818182</v>
      </c>
      <c r="L29" s="7" t="n">
        <f aca="false">IF(J29="","",VALUE(K29))</f>
        <v>39.1818181818182</v>
      </c>
      <c r="M29" s="5" t="s">
        <v>30</v>
      </c>
      <c r="N29" s="5" t="str">
        <f aca="false">IF(M29="","",CONCATENATE("[",IF(M29="","",CONCATENATE("Al",IF(D29&gt;1,VALUE(D29),""),IF(E29=0,"",CONCATENATE(" O",IF(E29&gt;1,VALUE(E29),""))),IF(F29=0,"",CONCATENATE("(OH)",IF(F29&gt;1,VALUE(F29),""))),IF(G29=0,"",CONCATENATE("(OH2)",IF(G29&gt;1,VALUE(G29),""))))),"]",IF(M29="","",IF(J29&gt;1,(CONCATENATE(VALUE(J29),"+")),"+"))))</f>
        <v>[Al4(OH)(OH2)17]11+</v>
      </c>
    </row>
    <row r="30" s="4" customFormat="true" ht="14.05" hidden="false" customHeight="false" outlineLevel="0" collapsed="false">
      <c r="A30" s="5" t="n">
        <f aca="false">A29</f>
        <v>6</v>
      </c>
      <c r="B30" s="5" t="n">
        <f aca="false">B29</f>
        <v>0</v>
      </c>
      <c r="C30" s="5" t="n">
        <f aca="false">C29</f>
        <v>0</v>
      </c>
      <c r="D30" s="5" t="n">
        <f aca="false">D29</f>
        <v>4</v>
      </c>
      <c r="E30" s="5" t="n">
        <f aca="false">E29</f>
        <v>0</v>
      </c>
      <c r="F30" s="5" t="n">
        <f aca="false">F29+1</f>
        <v>2</v>
      </c>
      <c r="G30" s="5" t="n">
        <f aca="false">((A30-2)*D30)+2-(E30+F30)</f>
        <v>16</v>
      </c>
      <c r="H30" s="5" t="n">
        <f aca="false">H29</f>
        <v>0</v>
      </c>
      <c r="I30" s="5" t="n">
        <f aca="false">(27*D30)+(16*(E30+F30+G30))+(F30+(G30*2))</f>
        <v>430</v>
      </c>
      <c r="J30" s="5" t="n">
        <f aca="false">IF((3*D30)-(2*E30)-F30&gt;0, (3*D30)-(2*E30)-F30, "")</f>
        <v>10</v>
      </c>
      <c r="K30" s="6" t="n">
        <f aca="false">IF(J30="", "no cation", I30/J30)</f>
        <v>43</v>
      </c>
      <c r="L30" s="7" t="n">
        <f aca="false">IF(J30="","",VALUE(K30))</f>
        <v>43</v>
      </c>
      <c r="M30" s="5" t="s">
        <v>30</v>
      </c>
      <c r="N30" s="5" t="str">
        <f aca="false">IF(M30="","",CONCATENATE("[",IF(M30="","",CONCATENATE("Al",IF(D30&gt;1,VALUE(D30),""),IF(E30=0,"",CONCATENATE(" O",IF(E30&gt;1,VALUE(E30),""))),IF(F30=0,"",CONCATENATE("(OH)",IF(F30&gt;1,VALUE(F30),""))),IF(G30=0,"",CONCATENATE("(OH2)",IF(G30&gt;1,VALUE(G30),""))))),"]",IF(M30="","",IF(J30&gt;1,(CONCATENATE(VALUE(J30),"+")),"+"))))</f>
        <v>[Al4(OH)2(OH2)16]10+</v>
      </c>
    </row>
    <row r="31" s="4" customFormat="true" ht="14.05" hidden="false" customHeight="false" outlineLevel="0" collapsed="false">
      <c r="A31" s="5" t="n">
        <f aca="false">A30</f>
        <v>6</v>
      </c>
      <c r="B31" s="5" t="n">
        <f aca="false">B30</f>
        <v>0</v>
      </c>
      <c r="C31" s="5" t="n">
        <f aca="false">C30</f>
        <v>0</v>
      </c>
      <c r="D31" s="5" t="n">
        <f aca="false">D30</f>
        <v>4</v>
      </c>
      <c r="E31" s="5" t="n">
        <f aca="false">E30</f>
        <v>0</v>
      </c>
      <c r="F31" s="5" t="n">
        <f aca="false">F30+1</f>
        <v>3</v>
      </c>
      <c r="G31" s="5" t="n">
        <f aca="false">((A31-2)*D31)+2-(E31+F31)</f>
        <v>15</v>
      </c>
      <c r="H31" s="5" t="n">
        <f aca="false">H30</f>
        <v>0</v>
      </c>
      <c r="I31" s="5" t="n">
        <f aca="false">(27*D31)+(16*(E31+F31+G31))+(F31+(G31*2))</f>
        <v>429</v>
      </c>
      <c r="J31" s="5" t="n">
        <f aca="false">IF((3*D31)-(2*E31)-F31&gt;0, (3*D31)-(2*E31)-F31, "")</f>
        <v>9</v>
      </c>
      <c r="K31" s="6" t="n">
        <f aca="false">IF(J31="", "no cation", I31/J31)</f>
        <v>47.6666666666667</v>
      </c>
      <c r="L31" s="7" t="n">
        <f aca="false">IF(J31="","",VALUE(K31))</f>
        <v>47.6666666666667</v>
      </c>
      <c r="M31" s="5" t="s">
        <v>30</v>
      </c>
      <c r="N31" s="5" t="str">
        <f aca="false">IF(M31="","",CONCATENATE("[",IF(M31="","",CONCATENATE("Al",IF(D31&gt;1,VALUE(D31),""),IF(E31=0,"",CONCATENATE(" O",IF(E31&gt;1,VALUE(E31),""))),IF(F31=0,"",CONCATENATE("(OH)",IF(F31&gt;1,VALUE(F31),""))),IF(G31=0,"",CONCATENATE("(OH2)",IF(G31&gt;1,VALUE(G31),""))))),"]",IF(M31="","",IF(J31&gt;1,(CONCATENATE(VALUE(J31),"+")),"+"))))</f>
        <v>[Al4(OH)3(OH2)15]9+</v>
      </c>
    </row>
    <row r="32" s="4" customFormat="true" ht="14.05" hidden="false" customHeight="false" outlineLevel="0" collapsed="false">
      <c r="A32" s="5" t="n">
        <f aca="false">A31</f>
        <v>6</v>
      </c>
      <c r="B32" s="5" t="n">
        <f aca="false">B31</f>
        <v>0</v>
      </c>
      <c r="C32" s="5" t="n">
        <f aca="false">C31</f>
        <v>0</v>
      </c>
      <c r="D32" s="5" t="n">
        <f aca="false">D31</f>
        <v>4</v>
      </c>
      <c r="E32" s="5" t="n">
        <f aca="false">E31</f>
        <v>0</v>
      </c>
      <c r="F32" s="5" t="n">
        <f aca="false">F31+1</f>
        <v>4</v>
      </c>
      <c r="G32" s="5" t="n">
        <f aca="false">((A32-2)*D32)+2-(E32+F32)</f>
        <v>14</v>
      </c>
      <c r="H32" s="5" t="n">
        <f aca="false">H31</f>
        <v>0</v>
      </c>
      <c r="I32" s="5" t="n">
        <f aca="false">(27*D32)+(16*(E32+F32+G32))+(F32+(G32*2))</f>
        <v>428</v>
      </c>
      <c r="J32" s="5" t="n">
        <f aca="false">IF((3*D32)-(2*E32)-F32&gt;0, (3*D32)-(2*E32)-F32, "")</f>
        <v>8</v>
      </c>
      <c r="K32" s="6" t="n">
        <f aca="false">IF(J32="", "no cation", I32/J32)</f>
        <v>53.5</v>
      </c>
      <c r="L32" s="7" t="n">
        <f aca="false">IF(J32="","",VALUE(K32))</f>
        <v>53.5</v>
      </c>
      <c r="M32" s="5" t="s">
        <v>30</v>
      </c>
      <c r="N32" s="5" t="str">
        <f aca="false">IF(M32="","",CONCATENATE("[",IF(M32="","",CONCATENATE("Al",IF(D32&gt;1,VALUE(D32),""),IF(E32=0,"",CONCATENATE(" O",IF(E32&gt;1,VALUE(E32),""))),IF(F32=0,"",CONCATENATE("(OH)",IF(F32&gt;1,VALUE(F32),""))),IF(G32=0,"",CONCATENATE("(OH2)",IF(G32&gt;1,VALUE(G32),""))))),"]",IF(M32="","",IF(J32&gt;1,(CONCATENATE(VALUE(J32),"+")),"+"))))</f>
        <v>[Al4(OH)4(OH2)14]8+</v>
      </c>
    </row>
    <row r="33" s="4" customFormat="true" ht="14.05" hidden="false" customHeight="false" outlineLevel="0" collapsed="false">
      <c r="A33" s="5" t="n">
        <f aca="false">A32</f>
        <v>6</v>
      </c>
      <c r="B33" s="5" t="n">
        <f aca="false">B32</f>
        <v>0</v>
      </c>
      <c r="C33" s="5" t="n">
        <f aca="false">C32</f>
        <v>0</v>
      </c>
      <c r="D33" s="5" t="n">
        <f aca="false">D32</f>
        <v>4</v>
      </c>
      <c r="E33" s="5" t="n">
        <f aca="false">E32</f>
        <v>0</v>
      </c>
      <c r="F33" s="5" t="n">
        <f aca="false">F32+1</f>
        <v>5</v>
      </c>
      <c r="G33" s="5" t="n">
        <f aca="false">((A33-2)*D33)+2-(E33+F33)</f>
        <v>13</v>
      </c>
      <c r="H33" s="5" t="n">
        <f aca="false">H32</f>
        <v>0</v>
      </c>
      <c r="I33" s="5" t="n">
        <f aca="false">(27*D33)+(16*(E33+F33+G33))+(F33+(G33*2))</f>
        <v>427</v>
      </c>
      <c r="J33" s="5" t="n">
        <f aca="false">IF((3*D33)-(2*E33)-F33&gt;0, (3*D33)-(2*E33)-F33, "")</f>
        <v>7</v>
      </c>
      <c r="K33" s="6" t="n">
        <f aca="false">IF(J33="", "no cation", I33/J33)</f>
        <v>61</v>
      </c>
      <c r="L33" s="7" t="n">
        <f aca="false">IF(J33="","",VALUE(K33))</f>
        <v>61</v>
      </c>
      <c r="M33" s="5" t="s">
        <v>30</v>
      </c>
      <c r="N33" s="5" t="str">
        <f aca="false">IF(M33="","",CONCATENATE("[",IF(M33="","",CONCATENATE("Al",IF(D33&gt;1,VALUE(D33),""),IF(E33=0,"",CONCATENATE(" O",IF(E33&gt;1,VALUE(E33),""))),IF(F33=0,"",CONCATENATE("(OH)",IF(F33&gt;1,VALUE(F33),""))),IF(G33=0,"",CONCATENATE("(OH2)",IF(G33&gt;1,VALUE(G33),""))))),"]",IF(M33="","",IF(J33&gt;1,(CONCATENATE(VALUE(J33),"+")),"+"))))</f>
        <v>[Al4(OH)5(OH2)13]7+</v>
      </c>
    </row>
    <row r="34" s="4" customFormat="true" ht="14.05" hidden="false" customHeight="false" outlineLevel="0" collapsed="false">
      <c r="A34" s="5" t="n">
        <f aca="false">A33</f>
        <v>6</v>
      </c>
      <c r="B34" s="5" t="n">
        <f aca="false">B33</f>
        <v>0</v>
      </c>
      <c r="C34" s="5" t="n">
        <f aca="false">C33</f>
        <v>0</v>
      </c>
      <c r="D34" s="5" t="n">
        <f aca="false">D33</f>
        <v>4</v>
      </c>
      <c r="E34" s="5" t="n">
        <f aca="false">E33</f>
        <v>0</v>
      </c>
      <c r="F34" s="5" t="n">
        <f aca="false">F33+1</f>
        <v>6</v>
      </c>
      <c r="G34" s="5" t="n">
        <f aca="false">((A34-2)*D34)+2-(E34+F34)</f>
        <v>12</v>
      </c>
      <c r="H34" s="5" t="n">
        <f aca="false">H33</f>
        <v>0</v>
      </c>
      <c r="I34" s="5" t="n">
        <f aca="false">(27*D34)+(16*(E34+F34+G34))+(F34+(G34*2))</f>
        <v>426</v>
      </c>
      <c r="J34" s="5" t="n">
        <f aca="false">IF((3*D34)-(2*E34)-F34&gt;0, (3*D34)-(2*E34)-F34, "")</f>
        <v>6</v>
      </c>
      <c r="K34" s="6" t="n">
        <f aca="false">IF(J34="", "no cation", I34/J34)</f>
        <v>71</v>
      </c>
      <c r="L34" s="7" t="n">
        <f aca="false">IF(J34="","",VALUE(K34))</f>
        <v>71</v>
      </c>
      <c r="M34" s="5" t="s">
        <v>30</v>
      </c>
      <c r="N34" s="5" t="str">
        <f aca="false">IF(M34="","",CONCATENATE("[",IF(M34="","",CONCATENATE("Al",IF(D34&gt;1,VALUE(D34),""),IF(E34=0,"",CONCATENATE(" O",IF(E34&gt;1,VALUE(E34),""))),IF(F34=0,"",CONCATENATE("(OH)",IF(F34&gt;1,VALUE(F34),""))),IF(G34=0,"",CONCATENATE("(OH2)",IF(G34&gt;1,VALUE(G34),""))))),"]",IF(M34="","",IF(J34&gt;1,(CONCATENATE(VALUE(J34),"+")),"+"))))</f>
        <v>[Al4(OH)6(OH2)12]6+</v>
      </c>
    </row>
    <row r="35" s="4" customFormat="true" ht="14.05" hidden="false" customHeight="false" outlineLevel="0" collapsed="false">
      <c r="A35" s="5" t="n">
        <f aca="false">A34</f>
        <v>6</v>
      </c>
      <c r="B35" s="5" t="n">
        <f aca="false">B34</f>
        <v>0</v>
      </c>
      <c r="C35" s="5" t="n">
        <f aca="false">C34</f>
        <v>0</v>
      </c>
      <c r="D35" s="5" t="n">
        <f aca="false">D34</f>
        <v>4</v>
      </c>
      <c r="E35" s="5" t="n">
        <f aca="false">E34</f>
        <v>0</v>
      </c>
      <c r="F35" s="5" t="n">
        <f aca="false">F34+1</f>
        <v>7</v>
      </c>
      <c r="G35" s="5" t="n">
        <f aca="false">((A35-2)*D35)+2-(E35+F35)</f>
        <v>11</v>
      </c>
      <c r="H35" s="5" t="n">
        <f aca="false">H34</f>
        <v>0</v>
      </c>
      <c r="I35" s="5" t="n">
        <f aca="false">(27*D35)+(16*(E35+F35+G35))+(F35+(G35*2))</f>
        <v>425</v>
      </c>
      <c r="J35" s="5" t="n">
        <f aca="false">IF((3*D35)-(2*E35)-F35&gt;0, (3*D35)-(2*E35)-F35, "")</f>
        <v>5</v>
      </c>
      <c r="K35" s="6" t="n">
        <f aca="false">IF(J35="", "no cation", I35/J35)</f>
        <v>85</v>
      </c>
      <c r="L35" s="7" t="n">
        <f aca="false">IF(J35="","",VALUE(K35))</f>
        <v>85</v>
      </c>
      <c r="M35" s="5" t="s">
        <v>30</v>
      </c>
      <c r="N35" s="5" t="str">
        <f aca="false">IF(M35="","",CONCATENATE("[",IF(M35="","",CONCATENATE("Al",IF(D35&gt;1,VALUE(D35),""),IF(E35=0,"",CONCATENATE(" O",IF(E35&gt;1,VALUE(E35),""))),IF(F35=0,"",CONCATENATE("(OH)",IF(F35&gt;1,VALUE(F35),""))),IF(G35=0,"",CONCATENATE("(OH2)",IF(G35&gt;1,VALUE(G35),""))))),"]",IF(M35="","",IF(J35&gt;1,(CONCATENATE(VALUE(J35),"+")),"+"))))</f>
        <v>[Al4(OH)7(OH2)11]5+</v>
      </c>
    </row>
    <row r="36" s="4" customFormat="true" ht="14.05" hidden="false" customHeight="false" outlineLevel="0" collapsed="false">
      <c r="A36" s="5" t="n">
        <f aca="false">A35</f>
        <v>6</v>
      </c>
      <c r="B36" s="5" t="n">
        <f aca="false">B35</f>
        <v>0</v>
      </c>
      <c r="C36" s="5" t="n">
        <f aca="false">C35</f>
        <v>0</v>
      </c>
      <c r="D36" s="5" t="n">
        <f aca="false">D35</f>
        <v>4</v>
      </c>
      <c r="E36" s="5" t="n">
        <f aca="false">E35</f>
        <v>0</v>
      </c>
      <c r="F36" s="5" t="n">
        <f aca="false">F35+1</f>
        <v>8</v>
      </c>
      <c r="G36" s="5" t="n">
        <f aca="false">((A36-2)*D36)+2-(E36+F36)</f>
        <v>10</v>
      </c>
      <c r="H36" s="5" t="n">
        <f aca="false">H35</f>
        <v>0</v>
      </c>
      <c r="I36" s="5" t="n">
        <f aca="false">(27*D36)+(16*(E36+F36+G36))+(F36+(G36*2))</f>
        <v>424</v>
      </c>
      <c r="J36" s="5" t="n">
        <f aca="false">IF((3*D36)-(2*E36)-F36&gt;0, (3*D36)-(2*E36)-F36, "")</f>
        <v>4</v>
      </c>
      <c r="K36" s="6" t="n">
        <f aca="false">IF(J36="", "no cation", I36/J36)</f>
        <v>106</v>
      </c>
      <c r="L36" s="7" t="n">
        <f aca="false">IF(J36="","",VALUE(K36))</f>
        <v>106</v>
      </c>
      <c r="M36" s="5" t="s">
        <v>30</v>
      </c>
      <c r="N36" s="5" t="str">
        <f aca="false">IF(M36="","",CONCATENATE("[",IF(M36="","",CONCATENATE("Al",IF(D36&gt;1,VALUE(D36),""),IF(E36=0,"",CONCATENATE(" O",IF(E36&gt;1,VALUE(E36),""))),IF(F36=0,"",CONCATENATE("(OH)",IF(F36&gt;1,VALUE(F36),""))),IF(G36=0,"",CONCATENATE("(OH2)",IF(G36&gt;1,VALUE(G36),""))))),"]",IF(M36="","",IF(J36&gt;1,(CONCATENATE(VALUE(J36),"+")),"+"))))</f>
        <v>[Al4(OH)8(OH2)10]4+</v>
      </c>
    </row>
    <row r="37" s="4" customFormat="true" ht="14.05" hidden="false" customHeight="false" outlineLevel="0" collapsed="false">
      <c r="A37" s="5" t="n">
        <f aca="false">A36</f>
        <v>6</v>
      </c>
      <c r="B37" s="5" t="n">
        <f aca="false">B36</f>
        <v>0</v>
      </c>
      <c r="C37" s="5" t="n">
        <f aca="false">C36</f>
        <v>0</v>
      </c>
      <c r="D37" s="5" t="n">
        <f aca="false">D36</f>
        <v>4</v>
      </c>
      <c r="E37" s="5" t="n">
        <f aca="false">E36</f>
        <v>0</v>
      </c>
      <c r="F37" s="5" t="n">
        <f aca="false">F36+1</f>
        <v>9</v>
      </c>
      <c r="G37" s="5" t="n">
        <f aca="false">((A37-2)*D37)+2-(E37+F37)</f>
        <v>9</v>
      </c>
      <c r="H37" s="5" t="n">
        <f aca="false">H36</f>
        <v>0</v>
      </c>
      <c r="I37" s="5" t="n">
        <f aca="false">(27*D37)+(16*(E37+F37+G37))+(F37+(G37*2))</f>
        <v>423</v>
      </c>
      <c r="J37" s="5" t="n">
        <f aca="false">IF((3*D37)-(2*E37)-F37&gt;0, (3*D37)-(2*E37)-F37, "")</f>
        <v>3</v>
      </c>
      <c r="K37" s="6" t="n">
        <f aca="false">IF(J37="", "no cation", I37/J37)</f>
        <v>141</v>
      </c>
      <c r="L37" s="7" t="n">
        <f aca="false">IF(J37="","",VALUE(K37))</f>
        <v>141</v>
      </c>
      <c r="M37" s="5" t="s">
        <v>30</v>
      </c>
      <c r="N37" s="5" t="str">
        <f aca="false">IF(M37="","",CONCATENATE("[",IF(M37="","",CONCATENATE("Al",IF(D37&gt;1,VALUE(D37),""),IF(E37=0,"",CONCATENATE(" O",IF(E37&gt;1,VALUE(E37),""))),IF(F37=0,"",CONCATENATE("(OH)",IF(F37&gt;1,VALUE(F37),""))),IF(G37=0,"",CONCATENATE("(OH2)",IF(G37&gt;1,VALUE(G37),""))))),"]",IF(M37="","",IF(J37&gt;1,(CONCATENATE(VALUE(J37),"+")),"+"))))</f>
        <v>[Al4(OH)9(OH2)9]3+</v>
      </c>
    </row>
    <row r="38" s="4" customFormat="true" ht="14.05" hidden="false" customHeight="false" outlineLevel="0" collapsed="false">
      <c r="A38" s="5" t="n">
        <f aca="false">A37</f>
        <v>6</v>
      </c>
      <c r="B38" s="5" t="n">
        <f aca="false">B37</f>
        <v>0</v>
      </c>
      <c r="C38" s="5" t="n">
        <f aca="false">C37</f>
        <v>0</v>
      </c>
      <c r="D38" s="3" t="n">
        <v>5</v>
      </c>
      <c r="E38" s="3" t="n">
        <v>0</v>
      </c>
      <c r="F38" s="5" t="n">
        <v>0</v>
      </c>
      <c r="G38" s="5" t="n">
        <f aca="false">((A38-2)*D38)+2-(E38+F38)</f>
        <v>22</v>
      </c>
      <c r="H38" s="5" t="n">
        <f aca="false">H37</f>
        <v>0</v>
      </c>
      <c r="I38" s="5" t="n">
        <f aca="false">(27*D38)+(16*(E38+F38+G38))+(F38+(G38*2))</f>
        <v>531</v>
      </c>
      <c r="J38" s="5" t="n">
        <f aca="false">IF((3*D38)-(2*E38)-F38&gt;0, (3*D38)-(2*E38)-F38, "")</f>
        <v>15</v>
      </c>
      <c r="K38" s="6" t="n">
        <f aca="false">IF(J38="", "no cation", I38/J38)</f>
        <v>35.4</v>
      </c>
      <c r="L38" s="7" t="n">
        <f aca="false">IF(J38="","",VALUE(K38))</f>
        <v>35.4</v>
      </c>
      <c r="M38" s="5" t="s">
        <v>30</v>
      </c>
      <c r="N38" s="5" t="str">
        <f aca="false">IF(M38="","",CONCATENATE("[",IF(M38="","",CONCATENATE("Al",IF(D38&gt;1,VALUE(D38),""),IF(E38=0,"",CONCATENATE(" O",IF(E38&gt;1,VALUE(E38),""))),IF(F38=0,"",CONCATENATE("(OH)",IF(F38&gt;1,VALUE(F38),""))),IF(G38=0,"",CONCATENATE("(OH2)",IF(G38&gt;1,VALUE(G38),""))))),"]",IF(M38="","",IF(J38&gt;1,(CONCATENATE(VALUE(J38),"+")),"+"))))</f>
        <v>[Al5(OH2)22]15+</v>
      </c>
    </row>
    <row r="39" s="4" customFormat="true" ht="14.05" hidden="false" customHeight="false" outlineLevel="0" collapsed="false">
      <c r="A39" s="5" t="n">
        <f aca="false">A38</f>
        <v>6</v>
      </c>
      <c r="B39" s="5" t="n">
        <f aca="false">B38</f>
        <v>0</v>
      </c>
      <c r="C39" s="5" t="n">
        <f aca="false">C38</f>
        <v>0</v>
      </c>
      <c r="D39" s="5" t="n">
        <f aca="false">D38</f>
        <v>5</v>
      </c>
      <c r="E39" s="5" t="n">
        <f aca="false">E38</f>
        <v>0</v>
      </c>
      <c r="F39" s="5" t="n">
        <f aca="false">F38+1</f>
        <v>1</v>
      </c>
      <c r="G39" s="5" t="n">
        <f aca="false">((A39-2)*D39)+2-(E39+F39)</f>
        <v>21</v>
      </c>
      <c r="H39" s="5" t="n">
        <f aca="false">H38</f>
        <v>0</v>
      </c>
      <c r="I39" s="5" t="n">
        <f aca="false">(27*D39)+(16*(E39+F39+G39))+(F39+(G39*2))</f>
        <v>530</v>
      </c>
      <c r="J39" s="5" t="n">
        <f aca="false">IF((3*D39)-(2*E39)-F39&gt;0, (3*D39)-(2*E39)-F39, "")</f>
        <v>14</v>
      </c>
      <c r="K39" s="6" t="n">
        <f aca="false">IF(J39="", "no cation", I39/J39)</f>
        <v>37.8571428571429</v>
      </c>
      <c r="L39" s="7" t="n">
        <f aca="false">IF(J39="","",VALUE(K39))</f>
        <v>37.8571428571429</v>
      </c>
      <c r="M39" s="5" t="s">
        <v>30</v>
      </c>
      <c r="N39" s="5" t="str">
        <f aca="false">IF(M39="","",CONCATENATE("[",IF(M39="","",CONCATENATE("Al",IF(D39&gt;1,VALUE(D39),""),IF(E39=0,"",CONCATENATE(" O",IF(E39&gt;1,VALUE(E39),""))),IF(F39=0,"",CONCATENATE("(OH)",IF(F39&gt;1,VALUE(F39),""))),IF(G39=0,"",CONCATENATE("(OH2)",IF(G39&gt;1,VALUE(G39),""))))),"]",IF(M39="","",IF(J39&gt;1,(CONCATENATE(VALUE(J39),"+")),"+"))))</f>
        <v>[Al5(OH)(OH2)21]14+</v>
      </c>
    </row>
    <row r="40" s="4" customFormat="true" ht="14.05" hidden="false" customHeight="false" outlineLevel="0" collapsed="false">
      <c r="A40" s="5" t="n">
        <f aca="false">A39</f>
        <v>6</v>
      </c>
      <c r="B40" s="5" t="n">
        <f aca="false">B39</f>
        <v>0</v>
      </c>
      <c r="C40" s="5" t="n">
        <f aca="false">C39</f>
        <v>0</v>
      </c>
      <c r="D40" s="5" t="n">
        <f aca="false">D39</f>
        <v>5</v>
      </c>
      <c r="E40" s="5" t="n">
        <f aca="false">E39</f>
        <v>0</v>
      </c>
      <c r="F40" s="5" t="n">
        <f aca="false">F39+1</f>
        <v>2</v>
      </c>
      <c r="G40" s="5" t="n">
        <f aca="false">((A40-2)*D40)+2-(E40+F40)</f>
        <v>20</v>
      </c>
      <c r="H40" s="5" t="n">
        <f aca="false">H39</f>
        <v>0</v>
      </c>
      <c r="I40" s="5" t="n">
        <f aca="false">(27*D40)+(16*(E40+F40+G40))+(F40+(G40*2))</f>
        <v>529</v>
      </c>
      <c r="J40" s="5" t="n">
        <f aca="false">IF((3*D40)-(2*E40)-F40&gt;0, (3*D40)-(2*E40)-F40, "")</f>
        <v>13</v>
      </c>
      <c r="K40" s="6" t="n">
        <f aca="false">IF(J40="", "no cation", I40/J40)</f>
        <v>40.6923076923077</v>
      </c>
      <c r="L40" s="7" t="n">
        <f aca="false">IF(J40="","",VALUE(K40))</f>
        <v>40.6923076923077</v>
      </c>
      <c r="M40" s="5" t="s">
        <v>30</v>
      </c>
      <c r="N40" s="5" t="str">
        <f aca="false">IF(M40="","",CONCATENATE("[",IF(M40="","",CONCATENATE("Al",IF(D40&gt;1,VALUE(D40),""),IF(E40=0,"",CONCATENATE(" O",IF(E40&gt;1,VALUE(E40),""))),IF(F40=0,"",CONCATENATE("(OH)",IF(F40&gt;1,VALUE(F40),""))),IF(G40=0,"",CONCATENATE("(OH2)",IF(G40&gt;1,VALUE(G40),""))))),"]",IF(M40="","",IF(J40&gt;1,(CONCATENATE(VALUE(J40),"+")),"+"))))</f>
        <v>[Al5(OH)2(OH2)20]13+</v>
      </c>
    </row>
    <row r="41" s="4" customFormat="true" ht="14.05" hidden="false" customHeight="false" outlineLevel="0" collapsed="false">
      <c r="A41" s="5" t="n">
        <f aca="false">A40</f>
        <v>6</v>
      </c>
      <c r="B41" s="5" t="n">
        <f aca="false">B40</f>
        <v>0</v>
      </c>
      <c r="C41" s="5" t="n">
        <f aca="false">C40</f>
        <v>0</v>
      </c>
      <c r="D41" s="5" t="n">
        <f aca="false">D40</f>
        <v>5</v>
      </c>
      <c r="E41" s="5" t="n">
        <f aca="false">E40</f>
        <v>0</v>
      </c>
      <c r="F41" s="5" t="n">
        <f aca="false">F40+1</f>
        <v>3</v>
      </c>
      <c r="G41" s="5" t="n">
        <f aca="false">((A41-2)*D41)+2-(E41+F41)</f>
        <v>19</v>
      </c>
      <c r="H41" s="5" t="n">
        <f aca="false">H40</f>
        <v>0</v>
      </c>
      <c r="I41" s="5" t="n">
        <f aca="false">(27*D41)+(16*(E41+F41+G41))+(F41+(G41*2))</f>
        <v>528</v>
      </c>
      <c r="J41" s="5" t="n">
        <f aca="false">IF((3*D41)-(2*E41)-F41&gt;0, (3*D41)-(2*E41)-F41, "")</f>
        <v>12</v>
      </c>
      <c r="K41" s="6" t="n">
        <f aca="false">IF(J41="", "no cation", I41/J41)</f>
        <v>44</v>
      </c>
      <c r="L41" s="7" t="n">
        <f aca="false">IF(J41="","",VALUE(K41))</f>
        <v>44</v>
      </c>
      <c r="M41" s="5" t="s">
        <v>30</v>
      </c>
      <c r="N41" s="5" t="str">
        <f aca="false">IF(M41="","",CONCATENATE("[",IF(M41="","",CONCATENATE("Al",IF(D41&gt;1,VALUE(D41),""),IF(E41=0,"",CONCATENATE(" O",IF(E41&gt;1,VALUE(E41),""))),IF(F41=0,"",CONCATENATE("(OH)",IF(F41&gt;1,VALUE(F41),""))),IF(G41=0,"",CONCATENATE("(OH2)",IF(G41&gt;1,VALUE(G41),""))))),"]",IF(M41="","",IF(J41&gt;1,(CONCATENATE(VALUE(J41),"+")),"+"))))</f>
        <v>[Al5(OH)3(OH2)19]12+</v>
      </c>
    </row>
    <row r="42" s="4" customFormat="true" ht="14.05" hidden="false" customHeight="false" outlineLevel="0" collapsed="false">
      <c r="A42" s="5" t="n">
        <f aca="false">A41</f>
        <v>6</v>
      </c>
      <c r="B42" s="5" t="n">
        <f aca="false">B41</f>
        <v>0</v>
      </c>
      <c r="C42" s="5" t="n">
        <f aca="false">C41</f>
        <v>0</v>
      </c>
      <c r="D42" s="5" t="n">
        <f aca="false">D41</f>
        <v>5</v>
      </c>
      <c r="E42" s="5" t="n">
        <f aca="false">E41</f>
        <v>0</v>
      </c>
      <c r="F42" s="5" t="n">
        <f aca="false">F41+1</f>
        <v>4</v>
      </c>
      <c r="G42" s="5" t="n">
        <f aca="false">((A42-2)*D42)+2-(E42+F42)</f>
        <v>18</v>
      </c>
      <c r="H42" s="5" t="n">
        <f aca="false">H41</f>
        <v>0</v>
      </c>
      <c r="I42" s="5" t="n">
        <f aca="false">(27*D42)+(16*(E42+F42+G42))+(F42+(G42*2))</f>
        <v>527</v>
      </c>
      <c r="J42" s="5" t="n">
        <f aca="false">IF((3*D42)-(2*E42)-F42&gt;0, (3*D42)-(2*E42)-F42, "")</f>
        <v>11</v>
      </c>
      <c r="K42" s="6" t="n">
        <f aca="false">IF(J42="", "no cation", I42/J42)</f>
        <v>47.9090909090909</v>
      </c>
      <c r="L42" s="7" t="n">
        <f aca="false">IF(J42="","",VALUE(K42))</f>
        <v>47.9090909090909</v>
      </c>
      <c r="M42" s="5" t="s">
        <v>30</v>
      </c>
      <c r="N42" s="5" t="str">
        <f aca="false">IF(M42="","",CONCATENATE("[",IF(M42="","",CONCATENATE("Al",IF(D42&gt;1,VALUE(D42),""),IF(E42=0,"",CONCATENATE(" O",IF(E42&gt;1,VALUE(E42),""))),IF(F42=0,"",CONCATENATE("(OH)",IF(F42&gt;1,VALUE(F42),""))),IF(G42=0,"",CONCATENATE("(OH2)",IF(G42&gt;1,VALUE(G42),""))))),"]",IF(M42="","",IF(J42&gt;1,(CONCATENATE(VALUE(J42),"+")),"+"))))</f>
        <v>[Al5(OH)4(OH2)18]11+</v>
      </c>
    </row>
    <row r="43" s="4" customFormat="true" ht="14.05" hidden="false" customHeight="false" outlineLevel="0" collapsed="false">
      <c r="A43" s="5" t="n">
        <f aca="false">A42</f>
        <v>6</v>
      </c>
      <c r="B43" s="5" t="n">
        <f aca="false">B42</f>
        <v>0</v>
      </c>
      <c r="C43" s="5" t="n">
        <f aca="false">C42</f>
        <v>0</v>
      </c>
      <c r="D43" s="5" t="n">
        <f aca="false">D42</f>
        <v>5</v>
      </c>
      <c r="E43" s="5" t="n">
        <f aca="false">E42</f>
        <v>0</v>
      </c>
      <c r="F43" s="5" t="n">
        <f aca="false">F42+1</f>
        <v>5</v>
      </c>
      <c r="G43" s="5" t="n">
        <f aca="false">((A43-2)*D43)+2-(E43+F43)</f>
        <v>17</v>
      </c>
      <c r="H43" s="5" t="n">
        <f aca="false">H42</f>
        <v>0</v>
      </c>
      <c r="I43" s="5" t="n">
        <f aca="false">(27*D43)+(16*(E43+F43+G43))+(F43+(G43*2))</f>
        <v>526</v>
      </c>
      <c r="J43" s="5" t="n">
        <f aca="false">IF((3*D43)-(2*E43)-F43&gt;0, (3*D43)-(2*E43)-F43, "")</f>
        <v>10</v>
      </c>
      <c r="K43" s="6" t="n">
        <f aca="false">IF(J43="", "no cation", I43/J43)</f>
        <v>52.6</v>
      </c>
      <c r="L43" s="7" t="n">
        <f aca="false">IF(J43="","",VALUE(K43))</f>
        <v>52.6</v>
      </c>
      <c r="M43" s="5" t="s">
        <v>30</v>
      </c>
      <c r="N43" s="5" t="str">
        <f aca="false">IF(M43="","",CONCATENATE("[",IF(M43="","",CONCATENATE("Al",IF(D43&gt;1,VALUE(D43),""),IF(E43=0,"",CONCATENATE(" O",IF(E43&gt;1,VALUE(E43),""))),IF(F43=0,"",CONCATENATE("(OH)",IF(F43&gt;1,VALUE(F43),""))),IF(G43=0,"",CONCATENATE("(OH2)",IF(G43&gt;1,VALUE(G43),""))))),"]",IF(M43="","",IF(J43&gt;1,(CONCATENATE(VALUE(J43),"+")),"+"))))</f>
        <v>[Al5(OH)5(OH2)17]10+</v>
      </c>
    </row>
    <row r="44" s="4" customFormat="true" ht="14.05" hidden="false" customHeight="false" outlineLevel="0" collapsed="false">
      <c r="A44" s="5" t="n">
        <f aca="false">A43</f>
        <v>6</v>
      </c>
      <c r="B44" s="5" t="n">
        <f aca="false">B43</f>
        <v>0</v>
      </c>
      <c r="C44" s="5" t="n">
        <f aca="false">C43</f>
        <v>0</v>
      </c>
      <c r="D44" s="5" t="n">
        <f aca="false">D43</f>
        <v>5</v>
      </c>
      <c r="E44" s="5" t="n">
        <f aca="false">E43</f>
        <v>0</v>
      </c>
      <c r="F44" s="5" t="n">
        <f aca="false">F43+1</f>
        <v>6</v>
      </c>
      <c r="G44" s="5" t="n">
        <f aca="false">((A44-2)*D44)+2-(E44+F44)</f>
        <v>16</v>
      </c>
      <c r="H44" s="5" t="n">
        <f aca="false">H43</f>
        <v>0</v>
      </c>
      <c r="I44" s="5" t="n">
        <f aca="false">(27*D44)+(16*(E44+F44+G44))+(F44+(G44*2))</f>
        <v>525</v>
      </c>
      <c r="J44" s="5" t="n">
        <f aca="false">IF((3*D44)-(2*E44)-F44&gt;0, (3*D44)-(2*E44)-F44, "")</f>
        <v>9</v>
      </c>
      <c r="K44" s="6" t="n">
        <f aca="false">IF(J44="", "no cation", I44/J44)</f>
        <v>58.3333333333333</v>
      </c>
      <c r="L44" s="7" t="n">
        <f aca="false">IF(J44="","",VALUE(K44))</f>
        <v>58.3333333333333</v>
      </c>
      <c r="M44" s="5" t="s">
        <v>30</v>
      </c>
      <c r="N44" s="5" t="str">
        <f aca="false">IF(M44="","",CONCATENATE("[",IF(M44="","",CONCATENATE("Al",IF(D44&gt;1,VALUE(D44),""),IF(E44=0,"",CONCATENATE(" O",IF(E44&gt;1,VALUE(E44),""))),IF(F44=0,"",CONCATENATE("(OH)",IF(F44&gt;1,VALUE(F44),""))),IF(G44=0,"",CONCATENATE("(OH2)",IF(G44&gt;1,VALUE(G44),""))))),"]",IF(M44="","",IF(J44&gt;1,(CONCATENATE(VALUE(J44),"+")),"+"))))</f>
        <v>[Al5(OH)6(OH2)16]9+</v>
      </c>
    </row>
    <row r="45" s="4" customFormat="true" ht="14.05" hidden="false" customHeight="false" outlineLevel="0" collapsed="false">
      <c r="A45" s="5" t="n">
        <f aca="false">A44</f>
        <v>6</v>
      </c>
      <c r="B45" s="5" t="n">
        <f aca="false">B44</f>
        <v>0</v>
      </c>
      <c r="C45" s="5" t="n">
        <f aca="false">C44</f>
        <v>0</v>
      </c>
      <c r="D45" s="5" t="n">
        <f aca="false">D44</f>
        <v>5</v>
      </c>
      <c r="E45" s="5" t="n">
        <f aca="false">E44</f>
        <v>0</v>
      </c>
      <c r="F45" s="5" t="n">
        <f aca="false">F44+1</f>
        <v>7</v>
      </c>
      <c r="G45" s="5" t="n">
        <f aca="false">((A45-2)*D45)+2-(E45+F45)</f>
        <v>15</v>
      </c>
      <c r="H45" s="5" t="n">
        <f aca="false">H44</f>
        <v>0</v>
      </c>
      <c r="I45" s="5" t="n">
        <f aca="false">(27*D45)+(16*(E45+F45+G45))+(F45+(G45*2))</f>
        <v>524</v>
      </c>
      <c r="J45" s="5" t="n">
        <f aca="false">IF((3*D45)-(2*E45)-F45&gt;0, (3*D45)-(2*E45)-F45, "")</f>
        <v>8</v>
      </c>
      <c r="K45" s="6" t="n">
        <f aca="false">IF(J45="", "no cation", I45/J45)</f>
        <v>65.5</v>
      </c>
      <c r="L45" s="7" t="n">
        <f aca="false">IF(J45="","",VALUE(K45))</f>
        <v>65.5</v>
      </c>
      <c r="M45" s="5" t="s">
        <v>30</v>
      </c>
      <c r="N45" s="5" t="str">
        <f aca="false">IF(M45="","",CONCATENATE("[",IF(M45="","",CONCATENATE("Al",IF(D45&gt;1,VALUE(D45),""),IF(E45=0,"",CONCATENATE(" O",IF(E45&gt;1,VALUE(E45),""))),IF(F45=0,"",CONCATENATE("(OH)",IF(F45&gt;1,VALUE(F45),""))),IF(G45=0,"",CONCATENATE("(OH2)",IF(G45&gt;1,VALUE(G45),""))))),"]",IF(M45="","",IF(J45&gt;1,(CONCATENATE(VALUE(J45),"+")),"+"))))</f>
        <v>[Al5(OH)7(OH2)15]8+</v>
      </c>
    </row>
    <row r="46" s="4" customFormat="true" ht="14.05" hidden="false" customHeight="false" outlineLevel="0" collapsed="false">
      <c r="A46" s="5" t="n">
        <f aca="false">A45</f>
        <v>6</v>
      </c>
      <c r="B46" s="5" t="n">
        <f aca="false">B45</f>
        <v>0</v>
      </c>
      <c r="C46" s="5" t="n">
        <f aca="false">C45</f>
        <v>0</v>
      </c>
      <c r="D46" s="5" t="n">
        <f aca="false">D45</f>
        <v>5</v>
      </c>
      <c r="E46" s="5" t="n">
        <f aca="false">E45</f>
        <v>0</v>
      </c>
      <c r="F46" s="5" t="n">
        <f aca="false">F45+1</f>
        <v>8</v>
      </c>
      <c r="G46" s="5" t="n">
        <f aca="false">((A46-2)*D46)+2-(E46+F46)</f>
        <v>14</v>
      </c>
      <c r="H46" s="5" t="n">
        <f aca="false">H45</f>
        <v>0</v>
      </c>
      <c r="I46" s="5" t="n">
        <f aca="false">(27*D46)+(16*(E46+F46+G46))+(F46+(G46*2))</f>
        <v>523</v>
      </c>
      <c r="J46" s="5" t="n">
        <f aca="false">IF((3*D46)-(2*E46)-F46&gt;0, (3*D46)-(2*E46)-F46, "")</f>
        <v>7</v>
      </c>
      <c r="K46" s="6" t="n">
        <f aca="false">IF(J46="", "no cation", I46/J46)</f>
        <v>74.7142857142857</v>
      </c>
      <c r="L46" s="7" t="n">
        <f aca="false">IF(J46="","",VALUE(K46))</f>
        <v>74.7142857142857</v>
      </c>
      <c r="M46" s="5" t="s">
        <v>30</v>
      </c>
      <c r="N46" s="5" t="str">
        <f aca="false">IF(M46="","",CONCATENATE("[",IF(M46="","",CONCATENATE("Al",IF(D46&gt;1,VALUE(D46),""),IF(E46=0,"",CONCATENATE(" O",IF(E46&gt;1,VALUE(E46),""))),IF(F46=0,"",CONCATENATE("(OH)",IF(F46&gt;1,VALUE(F46),""))),IF(G46=0,"",CONCATENATE("(OH2)",IF(G46&gt;1,VALUE(G46),""))))),"]",IF(M46="","",IF(J46&gt;1,(CONCATENATE(VALUE(J46),"+")),"+"))))</f>
        <v>[Al5(OH)8(OH2)14]7+</v>
      </c>
    </row>
    <row r="47" s="4" customFormat="true" ht="14.05" hidden="false" customHeight="false" outlineLevel="0" collapsed="false">
      <c r="A47" s="5" t="n">
        <f aca="false">A46</f>
        <v>6</v>
      </c>
      <c r="B47" s="5" t="n">
        <f aca="false">B46</f>
        <v>0</v>
      </c>
      <c r="C47" s="5" t="n">
        <f aca="false">C46</f>
        <v>0</v>
      </c>
      <c r="D47" s="5" t="n">
        <f aca="false">D46</f>
        <v>5</v>
      </c>
      <c r="E47" s="5" t="n">
        <f aca="false">E46</f>
        <v>0</v>
      </c>
      <c r="F47" s="5" t="n">
        <f aca="false">F46+1</f>
        <v>9</v>
      </c>
      <c r="G47" s="5" t="n">
        <f aca="false">((A47-2)*D47)+2-(E47+F47)</f>
        <v>13</v>
      </c>
      <c r="H47" s="5" t="n">
        <f aca="false">H46</f>
        <v>0</v>
      </c>
      <c r="I47" s="5" t="n">
        <f aca="false">(27*D47)+(16*(E47+F47+G47))+(F47+(G47*2))</f>
        <v>522</v>
      </c>
      <c r="J47" s="5" t="n">
        <f aca="false">IF((3*D47)-(2*E47)-F47&gt;0, (3*D47)-(2*E47)-F47, "")</f>
        <v>6</v>
      </c>
      <c r="K47" s="6" t="n">
        <f aca="false">IF(J47="", "no cation", I47/J47)</f>
        <v>87</v>
      </c>
      <c r="L47" s="7" t="n">
        <f aca="false">IF(J47="","",VALUE(K47))</f>
        <v>87</v>
      </c>
      <c r="M47" s="5" t="s">
        <v>30</v>
      </c>
      <c r="N47" s="5" t="str">
        <f aca="false">IF(M47="","",CONCATENATE("[",IF(M47="","",CONCATENATE("Al",IF(D47&gt;1,VALUE(D47),""),IF(E47=0,"",CONCATENATE(" O",IF(E47&gt;1,VALUE(E47),""))),IF(F47=0,"",CONCATENATE("(OH)",IF(F47&gt;1,VALUE(F47),""))),IF(G47=0,"",CONCATENATE("(OH2)",IF(G47&gt;1,VALUE(G47),""))))),"]",IF(M47="","",IF(J47&gt;1,(CONCATENATE(VALUE(J47),"+")),"+"))))</f>
        <v>[Al5(OH)9(OH2)13]6+</v>
      </c>
    </row>
    <row r="48" s="4" customFormat="true" ht="14.05" hidden="false" customHeight="false" outlineLevel="0" collapsed="false">
      <c r="A48" s="5" t="n">
        <f aca="false">A47</f>
        <v>6</v>
      </c>
      <c r="B48" s="5" t="n">
        <f aca="false">B47</f>
        <v>0</v>
      </c>
      <c r="C48" s="5" t="n">
        <f aca="false">C47</f>
        <v>0</v>
      </c>
      <c r="D48" s="5" t="n">
        <f aca="false">D47</f>
        <v>5</v>
      </c>
      <c r="E48" s="5" t="n">
        <f aca="false">E47</f>
        <v>0</v>
      </c>
      <c r="F48" s="5" t="n">
        <f aca="false">F47+1</f>
        <v>10</v>
      </c>
      <c r="G48" s="5" t="n">
        <f aca="false">((A48-2)*D48)+2-(E48+F48)</f>
        <v>12</v>
      </c>
      <c r="H48" s="5" t="n">
        <f aca="false">H47</f>
        <v>0</v>
      </c>
      <c r="I48" s="5" t="n">
        <f aca="false">(27*D48)+(16*(E48+F48+G48))+(F48+(G48*2))</f>
        <v>521</v>
      </c>
      <c r="J48" s="5" t="n">
        <f aca="false">IF((3*D48)-(2*E48)-F48&gt;0, (3*D48)-(2*E48)-F48, "")</f>
        <v>5</v>
      </c>
      <c r="K48" s="6" t="n">
        <f aca="false">IF(J48="", "no cation", I48/J48)</f>
        <v>104.2</v>
      </c>
      <c r="L48" s="7" t="n">
        <f aca="false">IF(J48="","",VALUE(K48))</f>
        <v>104.2</v>
      </c>
      <c r="M48" s="5" t="s">
        <v>30</v>
      </c>
      <c r="N48" s="5" t="str">
        <f aca="false">IF(M48="","",CONCATENATE("[",IF(M48="","",CONCATENATE("Al",IF(D48&gt;1,VALUE(D48),""),IF(E48=0,"",CONCATENATE(" O",IF(E48&gt;1,VALUE(E48),""))),IF(F48=0,"",CONCATENATE("(OH)",IF(F48&gt;1,VALUE(F48),""))),IF(G48=0,"",CONCATENATE("(OH2)",IF(G48&gt;1,VALUE(G48),""))))),"]",IF(M48="","",IF(J48&gt;1,(CONCATENATE(VALUE(J48),"+")),"+"))))</f>
        <v>[Al5(OH)10(OH2)12]5+</v>
      </c>
    </row>
    <row r="49" s="4" customFormat="true" ht="14.05" hidden="false" customHeight="false" outlineLevel="0" collapsed="false">
      <c r="A49" s="5" t="n">
        <f aca="false">A48</f>
        <v>6</v>
      </c>
      <c r="B49" s="5" t="n">
        <f aca="false">B48</f>
        <v>0</v>
      </c>
      <c r="C49" s="5" t="n">
        <f aca="false">C48</f>
        <v>0</v>
      </c>
      <c r="D49" s="5" t="n">
        <f aca="false">D48</f>
        <v>5</v>
      </c>
      <c r="E49" s="5" t="n">
        <f aca="false">E48</f>
        <v>0</v>
      </c>
      <c r="F49" s="5" t="n">
        <f aca="false">F48+1</f>
        <v>11</v>
      </c>
      <c r="G49" s="5" t="n">
        <f aca="false">((A49-2)*D49)+2-(E49+F49)</f>
        <v>11</v>
      </c>
      <c r="H49" s="5" t="n">
        <f aca="false">H48</f>
        <v>0</v>
      </c>
      <c r="I49" s="5" t="n">
        <f aca="false">(27*D49)+(16*(E49+F49+G49))+(F49+(G49*2))</f>
        <v>520</v>
      </c>
      <c r="J49" s="5" t="n">
        <f aca="false">IF((3*D49)-(2*E49)-F49&gt;0, (3*D49)-(2*E49)-F49, "")</f>
        <v>4</v>
      </c>
      <c r="K49" s="6" t="n">
        <f aca="false">IF(J49="", "no cation", I49/J49)</f>
        <v>130</v>
      </c>
      <c r="L49" s="7" t="n">
        <f aca="false">IF(J49="","",VALUE(K49))</f>
        <v>130</v>
      </c>
      <c r="M49" s="5" t="s">
        <v>30</v>
      </c>
      <c r="N49" s="5" t="str">
        <f aca="false">IF(M49="","",CONCATENATE("[",IF(M49="","",CONCATENATE("Al",IF(D49&gt;1,VALUE(D49),""),IF(E49=0,"",CONCATENATE(" O",IF(E49&gt;1,VALUE(E49),""))),IF(F49=0,"",CONCATENATE("(OH)",IF(F49&gt;1,VALUE(F49),""))),IF(G49=0,"",CONCATENATE("(OH2)",IF(G49&gt;1,VALUE(G49),""))))),"]",IF(M49="","",IF(J49&gt;1,(CONCATENATE(VALUE(J49),"+")),"+"))))</f>
        <v>[Al5(OH)11(OH2)11]4+</v>
      </c>
    </row>
    <row r="50" s="4" customFormat="true" ht="14.05" hidden="false" customHeight="false" outlineLevel="0" collapsed="false">
      <c r="A50" s="5" t="n">
        <f aca="false">A49</f>
        <v>6</v>
      </c>
      <c r="B50" s="5" t="n">
        <f aca="false">B49</f>
        <v>0</v>
      </c>
      <c r="C50" s="5" t="n">
        <f aca="false">C49</f>
        <v>0</v>
      </c>
      <c r="D50" s="5" t="n">
        <f aca="false">D49</f>
        <v>5</v>
      </c>
      <c r="E50" s="5" t="n">
        <f aca="false">E49</f>
        <v>0</v>
      </c>
      <c r="F50" s="5" t="n">
        <f aca="false">F49+1</f>
        <v>12</v>
      </c>
      <c r="G50" s="5" t="n">
        <f aca="false">((A50-2)*D50)+2-(E50+F50)</f>
        <v>10</v>
      </c>
      <c r="H50" s="5" t="n">
        <f aca="false">H49</f>
        <v>0</v>
      </c>
      <c r="I50" s="5" t="n">
        <f aca="false">(27*D50)+(16*(E50+F50+G50))+(F50+(G50*2))</f>
        <v>519</v>
      </c>
      <c r="J50" s="5" t="n">
        <f aca="false">IF((3*D50)-(2*E50)-F50&gt;0, (3*D50)-(2*E50)-F50, "")</f>
        <v>3</v>
      </c>
      <c r="K50" s="6" t="n">
        <f aca="false">IF(J50="", "no cation", I50/J50)</f>
        <v>173</v>
      </c>
      <c r="L50" s="7" t="n">
        <f aca="false">IF(J50="","",VALUE(K50))</f>
        <v>173</v>
      </c>
      <c r="M50" s="5" t="s">
        <v>30</v>
      </c>
      <c r="N50" s="5" t="str">
        <f aca="false">IF(M50="","",CONCATENATE("[",IF(M50="","",CONCATENATE("Al",IF(D50&gt;1,VALUE(D50),""),IF(E50=0,"",CONCATENATE(" O",IF(E50&gt;1,VALUE(E50),""))),IF(F50=0,"",CONCATENATE("(OH)",IF(F50&gt;1,VALUE(F50),""))),IF(G50=0,"",CONCATENATE("(OH2)",IF(G50&gt;1,VALUE(G50),""))))),"]",IF(M50="","",IF(J50&gt;1,(CONCATENATE(VALUE(J50),"+")),"+"))))</f>
        <v>[Al5(OH)12(OH2)10]3+</v>
      </c>
    </row>
    <row r="51" s="4" customFormat="true" ht="14.05" hidden="false" customHeight="false" outlineLevel="0" collapsed="false">
      <c r="A51" s="5" t="n">
        <f aca="false">A50</f>
        <v>6</v>
      </c>
      <c r="B51" s="5" t="n">
        <f aca="false">B50</f>
        <v>0</v>
      </c>
      <c r="C51" s="5" t="n">
        <f aca="false">C50</f>
        <v>0</v>
      </c>
      <c r="D51" s="5" t="n">
        <f aca="false">D50</f>
        <v>5</v>
      </c>
      <c r="E51" s="5" t="n">
        <f aca="false">E50</f>
        <v>0</v>
      </c>
      <c r="F51" s="5" t="n">
        <f aca="false">F50+1</f>
        <v>13</v>
      </c>
      <c r="G51" s="5" t="n">
        <f aca="false">((A51-2)*D51)+2-(E51+F51)</f>
        <v>9</v>
      </c>
      <c r="H51" s="5" t="n">
        <f aca="false">H50</f>
        <v>0</v>
      </c>
      <c r="I51" s="5" t="n">
        <f aca="false">(27*D51)+(16*(E51+F51+G51))+(F51+(G51*2))</f>
        <v>518</v>
      </c>
      <c r="J51" s="5" t="n">
        <f aca="false">IF((3*D51)-(2*E51)-F51&gt;0, (3*D51)-(2*E51)-F51, "")</f>
        <v>2</v>
      </c>
      <c r="K51" s="6" t="n">
        <f aca="false">IF(J51="", "no cation", I51/J51)</f>
        <v>259</v>
      </c>
      <c r="L51" s="7" t="n">
        <f aca="false">IF(J51="","",VALUE(K51))</f>
        <v>259</v>
      </c>
      <c r="M51" s="5" t="s">
        <v>30</v>
      </c>
      <c r="N51" s="5" t="str">
        <f aca="false">IF(M51="","",CONCATENATE("[",IF(M51="","",CONCATENATE("Al",IF(D51&gt;1,VALUE(D51),""),IF(E51=0,"",CONCATENATE(" O",IF(E51&gt;1,VALUE(E51),""))),IF(F51=0,"",CONCATENATE("(OH)",IF(F51&gt;1,VALUE(F51),""))),IF(G51=0,"",CONCATENATE("(OH2)",IF(G51&gt;1,VALUE(G51),""))))),"]",IF(M51="","",IF(J51&gt;1,(CONCATENATE(VALUE(J51),"+")),"+"))))</f>
        <v>[Al5(OH)13(OH2)9]2+</v>
      </c>
    </row>
    <row r="52" s="4" customFormat="true" ht="14.05" hidden="false" customHeight="false" outlineLevel="0" collapsed="false">
      <c r="A52" s="5" t="n">
        <f aca="false">A51</f>
        <v>6</v>
      </c>
      <c r="B52" s="5" t="n">
        <f aca="false">B51</f>
        <v>0</v>
      </c>
      <c r="C52" s="5" t="n">
        <f aca="false">C51</f>
        <v>0</v>
      </c>
      <c r="D52" s="5" t="n">
        <f aca="false">D51</f>
        <v>5</v>
      </c>
      <c r="E52" s="5" t="n">
        <f aca="false">E51</f>
        <v>0</v>
      </c>
      <c r="F52" s="5" t="n">
        <f aca="false">F51+1</f>
        <v>14</v>
      </c>
      <c r="G52" s="5" t="n">
        <f aca="false">((A52-2)*D52)+2-(E52+F52)</f>
        <v>8</v>
      </c>
      <c r="H52" s="5" t="n">
        <f aca="false">H51</f>
        <v>0</v>
      </c>
      <c r="I52" s="5" t="n">
        <f aca="false">(27*D52)+(16*(E52+F52+G52))+(F52+(G52*2))</f>
        <v>517</v>
      </c>
      <c r="J52" s="5" t="n">
        <f aca="false">IF((3*D52)-(2*E52)-F52&gt;0, (3*D52)-(2*E52)-F52, "")</f>
        <v>1</v>
      </c>
      <c r="K52" s="6" t="n">
        <f aca="false">IF(J52="", "no cation", I52/J52)</f>
        <v>517</v>
      </c>
      <c r="L52" s="7" t="n">
        <f aca="false">IF(J52="","",VALUE(K52))</f>
        <v>517</v>
      </c>
      <c r="M52" s="5" t="s">
        <v>30</v>
      </c>
      <c r="N52" s="5" t="str">
        <f aca="false">IF(M52="","",CONCATENATE("[",IF(M52="","",CONCATENATE("Al",IF(D52&gt;1,VALUE(D52),""),IF(E52=0,"",CONCATENATE(" O",IF(E52&gt;1,VALUE(E52),""))),IF(F52=0,"",CONCATENATE("(OH)",IF(F52&gt;1,VALUE(F52),""))),IF(G52=0,"",CONCATENATE("(OH2)",IF(G52&gt;1,VALUE(G52),""))))),"]",IF(M52="","",IF(J52&gt;1,(CONCATENATE(VALUE(J52),"+")),"+"))))</f>
        <v>[Al5(OH)14(OH2)8]+</v>
      </c>
    </row>
    <row r="53" s="4" customFormat="true" ht="14.05" hidden="false" customHeight="false" outlineLevel="0" collapsed="false">
      <c r="A53" s="5" t="n">
        <f aca="false">A52</f>
        <v>6</v>
      </c>
      <c r="B53" s="5" t="n">
        <f aca="false">B52</f>
        <v>0</v>
      </c>
      <c r="C53" s="5" t="n">
        <f aca="false">C52</f>
        <v>0</v>
      </c>
      <c r="D53" s="3" t="n">
        <v>5</v>
      </c>
      <c r="E53" s="3" t="n">
        <v>2</v>
      </c>
      <c r="F53" s="5" t="n">
        <v>0</v>
      </c>
      <c r="G53" s="5" t="n">
        <f aca="false">((A53-2)*D53)+2-(E53+F53)</f>
        <v>20</v>
      </c>
      <c r="H53" s="5" t="n">
        <f aca="false">H52</f>
        <v>0</v>
      </c>
      <c r="I53" s="5" t="n">
        <f aca="false">(27*D53)+(16*(E53+F53+G53))+(F53+(G53*2))</f>
        <v>527</v>
      </c>
      <c r="J53" s="5" t="n">
        <f aca="false">IF((3*D53)-(2*E53)-F53&gt;0, (3*D53)-(2*E53)-F53, "")</f>
        <v>11</v>
      </c>
      <c r="K53" s="6" t="n">
        <f aca="false">IF(J53="", "no cation", I53/J53)</f>
        <v>47.9090909090909</v>
      </c>
      <c r="L53" s="7" t="n">
        <f aca="false">IF(J53="","",VALUE(K53))</f>
        <v>47.9090909090909</v>
      </c>
      <c r="M53" s="5" t="s">
        <v>30</v>
      </c>
      <c r="N53" s="5" t="str">
        <f aca="false">IF(M53="","",CONCATENATE("[",IF(M53="","",CONCATENATE("Al",IF(D53&gt;1,VALUE(D53),""),IF(E53=0,"",CONCATENATE(" O",IF(E53&gt;1,VALUE(E53),""))),IF(F53=0,"",CONCATENATE("(OH)",IF(F53&gt;1,VALUE(F53),""))),IF(G53=0,"",CONCATENATE("(OH2)",IF(G53&gt;1,VALUE(G53),""))))),"]",IF(M53="","",IF(J53&gt;1,(CONCATENATE(VALUE(J53),"+")),"+"))))</f>
        <v>[Al5 O2(OH2)20]11+</v>
      </c>
    </row>
    <row r="54" s="4" customFormat="true" ht="14.05" hidden="false" customHeight="false" outlineLevel="0" collapsed="false">
      <c r="A54" s="5" t="n">
        <f aca="false">A53</f>
        <v>6</v>
      </c>
      <c r="B54" s="5" t="n">
        <f aca="false">B53</f>
        <v>0</v>
      </c>
      <c r="C54" s="5" t="n">
        <f aca="false">C53</f>
        <v>0</v>
      </c>
      <c r="D54" s="5" t="n">
        <f aca="false">D53</f>
        <v>5</v>
      </c>
      <c r="E54" s="5" t="n">
        <f aca="false">E53</f>
        <v>2</v>
      </c>
      <c r="F54" s="5" t="n">
        <f aca="false">F53+1</f>
        <v>1</v>
      </c>
      <c r="G54" s="5" t="n">
        <f aca="false">((A54-2)*D54)+2-(E54+F54)</f>
        <v>19</v>
      </c>
      <c r="H54" s="5" t="n">
        <f aca="false">H53</f>
        <v>0</v>
      </c>
      <c r="I54" s="5" t="n">
        <f aca="false">(27*D54)+(16*(E54+F54+G54))+(F54+(G54*2))</f>
        <v>526</v>
      </c>
      <c r="J54" s="5" t="n">
        <f aca="false">IF((3*D54)-(2*E54)-F54&gt;0, (3*D54)-(2*E54)-F54, "")</f>
        <v>10</v>
      </c>
      <c r="K54" s="6" t="n">
        <f aca="false">IF(J54="", "no cation", I54/J54)</f>
        <v>52.6</v>
      </c>
      <c r="L54" s="7" t="n">
        <f aca="false">IF(J54="","",VALUE(K54))</f>
        <v>52.6</v>
      </c>
      <c r="M54" s="5" t="s">
        <v>30</v>
      </c>
      <c r="N54" s="5" t="str">
        <f aca="false">IF(M54="","",CONCATENATE("[",IF(M54="","",CONCATENATE("Al",IF(D54&gt;1,VALUE(D54),""),IF(E54=0,"",CONCATENATE(" O",IF(E54&gt;1,VALUE(E54),""))),IF(F54=0,"",CONCATENATE("(OH)",IF(F54&gt;1,VALUE(F54),""))),IF(G54=0,"",CONCATENATE("(OH2)",IF(G54&gt;1,VALUE(G54),""))))),"]",IF(M54="","",IF(J54&gt;1,(CONCATENATE(VALUE(J54),"+")),"+"))))</f>
        <v>[Al5 O2(OH)(OH2)19]10+</v>
      </c>
    </row>
    <row r="55" s="4" customFormat="true" ht="14.05" hidden="false" customHeight="false" outlineLevel="0" collapsed="false">
      <c r="A55" s="5" t="n">
        <f aca="false">A54</f>
        <v>6</v>
      </c>
      <c r="B55" s="5" t="n">
        <f aca="false">B54</f>
        <v>0</v>
      </c>
      <c r="C55" s="5" t="n">
        <f aca="false">C54</f>
        <v>0</v>
      </c>
      <c r="D55" s="5" t="n">
        <f aca="false">D54</f>
        <v>5</v>
      </c>
      <c r="E55" s="5" t="n">
        <f aca="false">E54</f>
        <v>2</v>
      </c>
      <c r="F55" s="5" t="n">
        <f aca="false">F54+1</f>
        <v>2</v>
      </c>
      <c r="G55" s="5" t="n">
        <f aca="false">((A55-2)*D55)+2-(E55+F55)</f>
        <v>18</v>
      </c>
      <c r="H55" s="5" t="n">
        <f aca="false">H54</f>
        <v>0</v>
      </c>
      <c r="I55" s="5" t="n">
        <f aca="false">(27*D55)+(16*(E55+F55+G55))+(F55+(G55*2))</f>
        <v>525</v>
      </c>
      <c r="J55" s="5" t="n">
        <f aca="false">IF((3*D55)-(2*E55)-F55&gt;0, (3*D55)-(2*E55)-F55, "")</f>
        <v>9</v>
      </c>
      <c r="K55" s="6" t="n">
        <f aca="false">IF(J55="", "no cation", I55/J55)</f>
        <v>58.3333333333333</v>
      </c>
      <c r="L55" s="7" t="n">
        <f aca="false">IF(J55="","",VALUE(K55))</f>
        <v>58.3333333333333</v>
      </c>
      <c r="M55" s="5" t="s">
        <v>30</v>
      </c>
      <c r="N55" s="5" t="str">
        <f aca="false">IF(M55="","",CONCATENATE("[",IF(M55="","",CONCATENATE("Al",IF(D55&gt;1,VALUE(D55),""),IF(E55=0,"",CONCATENATE(" O",IF(E55&gt;1,VALUE(E55),""))),IF(F55=0,"",CONCATENATE("(OH)",IF(F55&gt;1,VALUE(F55),""))),IF(G55=0,"",CONCATENATE("(OH2)",IF(G55&gt;1,VALUE(G55),""))))),"]",IF(M55="","",IF(J55&gt;1,(CONCATENATE(VALUE(J55),"+")),"+"))))</f>
        <v>[Al5 O2(OH)2(OH2)18]9+</v>
      </c>
    </row>
    <row r="56" s="4" customFormat="true" ht="14.05" hidden="false" customHeight="false" outlineLevel="0" collapsed="false">
      <c r="A56" s="5" t="n">
        <f aca="false">A55</f>
        <v>6</v>
      </c>
      <c r="B56" s="5" t="n">
        <f aca="false">B55</f>
        <v>0</v>
      </c>
      <c r="C56" s="5" t="n">
        <f aca="false">C55</f>
        <v>0</v>
      </c>
      <c r="D56" s="5" t="n">
        <f aca="false">D55</f>
        <v>5</v>
      </c>
      <c r="E56" s="5" t="n">
        <f aca="false">E55</f>
        <v>2</v>
      </c>
      <c r="F56" s="5" t="n">
        <f aca="false">F55+1</f>
        <v>3</v>
      </c>
      <c r="G56" s="5" t="n">
        <f aca="false">((A56-2)*D56)+2-(E56+F56)</f>
        <v>17</v>
      </c>
      <c r="H56" s="5" t="n">
        <f aca="false">H55</f>
        <v>0</v>
      </c>
      <c r="I56" s="5" t="n">
        <f aca="false">(27*D56)+(16*(E56+F56+G56))+(F56+(G56*2))</f>
        <v>524</v>
      </c>
      <c r="J56" s="5" t="n">
        <f aca="false">IF((3*D56)-(2*E56)-F56&gt;0, (3*D56)-(2*E56)-F56, "")</f>
        <v>8</v>
      </c>
      <c r="K56" s="6" t="n">
        <f aca="false">IF(J56="", "no cation", I56/J56)</f>
        <v>65.5</v>
      </c>
      <c r="L56" s="7" t="n">
        <f aca="false">IF(J56="","",VALUE(K56))</f>
        <v>65.5</v>
      </c>
      <c r="M56" s="5" t="s">
        <v>30</v>
      </c>
      <c r="N56" s="5" t="str">
        <f aca="false">IF(M56="","",CONCATENATE("[",IF(M56="","",CONCATENATE("Al",IF(D56&gt;1,VALUE(D56),""),IF(E56=0,"",CONCATENATE(" O",IF(E56&gt;1,VALUE(E56),""))),IF(F56=0,"",CONCATENATE("(OH)",IF(F56&gt;1,VALUE(F56),""))),IF(G56=0,"",CONCATENATE("(OH2)",IF(G56&gt;1,VALUE(G56),""))))),"]",IF(M56="","",IF(J56&gt;1,(CONCATENATE(VALUE(J56),"+")),"+"))))</f>
        <v>[Al5 O2(OH)3(OH2)17]8+</v>
      </c>
    </row>
    <row r="57" s="4" customFormat="true" ht="14.05" hidden="false" customHeight="false" outlineLevel="0" collapsed="false">
      <c r="A57" s="5" t="n">
        <f aca="false">A56</f>
        <v>6</v>
      </c>
      <c r="B57" s="5" t="n">
        <f aca="false">B56</f>
        <v>0</v>
      </c>
      <c r="C57" s="5" t="n">
        <f aca="false">C56</f>
        <v>0</v>
      </c>
      <c r="D57" s="5" t="n">
        <f aca="false">D56</f>
        <v>5</v>
      </c>
      <c r="E57" s="5" t="n">
        <f aca="false">E56</f>
        <v>2</v>
      </c>
      <c r="F57" s="5" t="n">
        <f aca="false">F56+1</f>
        <v>4</v>
      </c>
      <c r="G57" s="5" t="n">
        <f aca="false">((A57-2)*D57)+2-(E57+F57)</f>
        <v>16</v>
      </c>
      <c r="H57" s="5" t="n">
        <f aca="false">H56</f>
        <v>0</v>
      </c>
      <c r="I57" s="5" t="n">
        <f aca="false">(27*D57)+(16*(E57+F57+G57))+(F57+(G57*2))</f>
        <v>523</v>
      </c>
      <c r="J57" s="5" t="n">
        <f aca="false">IF((3*D57)-(2*E57)-F57&gt;0, (3*D57)-(2*E57)-F57, "")</f>
        <v>7</v>
      </c>
      <c r="K57" s="6" t="n">
        <f aca="false">IF(J57="", "no cation", I57/J57)</f>
        <v>74.7142857142857</v>
      </c>
      <c r="L57" s="7" t="n">
        <f aca="false">IF(J57="","",VALUE(K57))</f>
        <v>74.7142857142857</v>
      </c>
      <c r="M57" s="5" t="s">
        <v>30</v>
      </c>
      <c r="N57" s="5" t="str">
        <f aca="false">IF(M57="","",CONCATENATE("[",IF(M57="","",CONCATENATE("Al",IF(D57&gt;1,VALUE(D57),""),IF(E57=0,"",CONCATENATE(" O",IF(E57&gt;1,VALUE(E57),""))),IF(F57=0,"",CONCATENATE("(OH)",IF(F57&gt;1,VALUE(F57),""))),IF(G57=0,"",CONCATENATE("(OH2)",IF(G57&gt;1,VALUE(G57),""))))),"]",IF(M57="","",IF(J57&gt;1,(CONCATENATE(VALUE(J57),"+")),"+"))))</f>
        <v>[Al5 O2(OH)4(OH2)16]7+</v>
      </c>
    </row>
    <row r="58" s="4" customFormat="true" ht="14.05" hidden="false" customHeight="false" outlineLevel="0" collapsed="false">
      <c r="A58" s="5" t="n">
        <f aca="false">A57</f>
        <v>6</v>
      </c>
      <c r="B58" s="5" t="n">
        <f aca="false">B57</f>
        <v>0</v>
      </c>
      <c r="C58" s="5" t="n">
        <f aca="false">C57</f>
        <v>0</v>
      </c>
      <c r="D58" s="5" t="n">
        <f aca="false">D57</f>
        <v>5</v>
      </c>
      <c r="E58" s="5" t="n">
        <f aca="false">E57</f>
        <v>2</v>
      </c>
      <c r="F58" s="5" t="n">
        <f aca="false">F57+1</f>
        <v>5</v>
      </c>
      <c r="G58" s="5" t="n">
        <f aca="false">((A58-2)*D58)+2-(E58+F58)</f>
        <v>15</v>
      </c>
      <c r="H58" s="5" t="n">
        <f aca="false">H57</f>
        <v>0</v>
      </c>
      <c r="I58" s="5" t="n">
        <f aca="false">(27*D58)+(16*(E58+F58+G58))+(F58+(G58*2))</f>
        <v>522</v>
      </c>
      <c r="J58" s="5" t="n">
        <f aca="false">IF((3*D58)-(2*E58)-F58&gt;0, (3*D58)-(2*E58)-F58, "")</f>
        <v>6</v>
      </c>
      <c r="K58" s="6" t="n">
        <f aca="false">IF(J58="", "no cation", I58/J58)</f>
        <v>87</v>
      </c>
      <c r="L58" s="7" t="n">
        <f aca="false">IF(J58="","",VALUE(K58))</f>
        <v>87</v>
      </c>
      <c r="M58" s="5" t="s">
        <v>30</v>
      </c>
      <c r="N58" s="5" t="str">
        <f aca="false">IF(M58="","",CONCATENATE("[",IF(M58="","",CONCATENATE("Al",IF(D58&gt;1,VALUE(D58),""),IF(E58=0,"",CONCATENATE(" O",IF(E58&gt;1,VALUE(E58),""))),IF(F58=0,"",CONCATENATE("(OH)",IF(F58&gt;1,VALUE(F58),""))),IF(G58=0,"",CONCATENATE("(OH2)",IF(G58&gt;1,VALUE(G58),""))))),"]",IF(M58="","",IF(J58&gt;1,(CONCATENATE(VALUE(J58),"+")),"+"))))</f>
        <v>[Al5 O2(OH)5(OH2)15]6+</v>
      </c>
    </row>
    <row r="59" s="4" customFormat="true" ht="14.05" hidden="false" customHeight="false" outlineLevel="0" collapsed="false">
      <c r="A59" s="5" t="n">
        <f aca="false">A58</f>
        <v>6</v>
      </c>
      <c r="B59" s="5" t="n">
        <f aca="false">B58</f>
        <v>0</v>
      </c>
      <c r="C59" s="5" t="n">
        <f aca="false">C58</f>
        <v>0</v>
      </c>
      <c r="D59" s="5" t="n">
        <f aca="false">D58</f>
        <v>5</v>
      </c>
      <c r="E59" s="5" t="n">
        <f aca="false">E58</f>
        <v>2</v>
      </c>
      <c r="F59" s="5" t="n">
        <f aca="false">F58+1</f>
        <v>6</v>
      </c>
      <c r="G59" s="5" t="n">
        <f aca="false">((A59-2)*D59)+2-(E59+F59)</f>
        <v>14</v>
      </c>
      <c r="H59" s="5" t="n">
        <f aca="false">H58</f>
        <v>0</v>
      </c>
      <c r="I59" s="5" t="n">
        <f aca="false">(27*D59)+(16*(E59+F59+G59))+(F59+(G59*2))</f>
        <v>521</v>
      </c>
      <c r="J59" s="5" t="n">
        <f aca="false">IF((3*D59)-(2*E59)-F59&gt;0, (3*D59)-(2*E59)-F59, "")</f>
        <v>5</v>
      </c>
      <c r="K59" s="6" t="n">
        <f aca="false">IF(J59="", "no cation", I59/J59)</f>
        <v>104.2</v>
      </c>
      <c r="L59" s="7" t="n">
        <f aca="false">IF(J59="","",VALUE(K59))</f>
        <v>104.2</v>
      </c>
      <c r="M59" s="5" t="s">
        <v>30</v>
      </c>
      <c r="N59" s="5" t="str">
        <f aca="false">IF(M59="","",CONCATENATE("[",IF(M59="","",CONCATENATE("Al",IF(D59&gt;1,VALUE(D59),""),IF(E59=0,"",CONCATENATE(" O",IF(E59&gt;1,VALUE(E59),""))),IF(F59=0,"",CONCATENATE("(OH)",IF(F59&gt;1,VALUE(F59),""))),IF(G59=0,"",CONCATENATE("(OH2)",IF(G59&gt;1,VALUE(G59),""))))),"]",IF(M59="","",IF(J59&gt;1,(CONCATENATE(VALUE(J59),"+")),"+"))))</f>
        <v>[Al5 O2(OH)6(OH2)14]5+</v>
      </c>
    </row>
    <row r="60" s="4" customFormat="true" ht="14.05" hidden="false" customHeight="false" outlineLevel="0" collapsed="false">
      <c r="A60" s="5" t="n">
        <f aca="false">A59</f>
        <v>6</v>
      </c>
      <c r="B60" s="5" t="n">
        <f aca="false">B59</f>
        <v>0</v>
      </c>
      <c r="C60" s="5" t="n">
        <f aca="false">C59</f>
        <v>0</v>
      </c>
      <c r="D60" s="5" t="n">
        <f aca="false">D59</f>
        <v>5</v>
      </c>
      <c r="E60" s="5" t="n">
        <f aca="false">E59</f>
        <v>2</v>
      </c>
      <c r="F60" s="5" t="n">
        <f aca="false">F59+1</f>
        <v>7</v>
      </c>
      <c r="G60" s="5" t="n">
        <f aca="false">((A60-2)*D60)+2-(E60+F60)</f>
        <v>13</v>
      </c>
      <c r="H60" s="5" t="n">
        <f aca="false">H59</f>
        <v>0</v>
      </c>
      <c r="I60" s="5" t="n">
        <f aca="false">(27*D60)+(16*(E60+F60+G60))+(F60+(G60*2))</f>
        <v>520</v>
      </c>
      <c r="J60" s="5" t="n">
        <f aca="false">IF((3*D60)-(2*E60)-F60&gt;0, (3*D60)-(2*E60)-F60, "")</f>
        <v>4</v>
      </c>
      <c r="K60" s="6" t="n">
        <f aca="false">IF(J60="", "no cation", I60/J60)</f>
        <v>130</v>
      </c>
      <c r="L60" s="7" t="n">
        <f aca="false">IF(J60="","",VALUE(K60))</f>
        <v>130</v>
      </c>
      <c r="M60" s="5" t="s">
        <v>30</v>
      </c>
      <c r="N60" s="5" t="str">
        <f aca="false">IF(M60="","",CONCATENATE("[",IF(M60="","",CONCATENATE("Al",IF(D60&gt;1,VALUE(D60),""),IF(E60=0,"",CONCATENATE(" O",IF(E60&gt;1,VALUE(E60),""))),IF(F60=0,"",CONCATENATE("(OH)",IF(F60&gt;1,VALUE(F60),""))),IF(G60=0,"",CONCATENATE("(OH2)",IF(G60&gt;1,VALUE(G60),""))))),"]",IF(M60="","",IF(J60&gt;1,(CONCATENATE(VALUE(J60),"+")),"+"))))</f>
        <v>[Al5 O2(OH)7(OH2)13]4+</v>
      </c>
    </row>
    <row r="61" s="4" customFormat="true" ht="14.05" hidden="false" customHeight="false" outlineLevel="0" collapsed="false">
      <c r="A61" s="5" t="n">
        <f aca="false">A60</f>
        <v>6</v>
      </c>
      <c r="B61" s="5" t="n">
        <f aca="false">B60</f>
        <v>0</v>
      </c>
      <c r="C61" s="5" t="n">
        <f aca="false">C60</f>
        <v>0</v>
      </c>
      <c r="D61" s="5" t="n">
        <f aca="false">D60</f>
        <v>5</v>
      </c>
      <c r="E61" s="5" t="n">
        <f aca="false">E60</f>
        <v>2</v>
      </c>
      <c r="F61" s="5" t="n">
        <f aca="false">F60+1</f>
        <v>8</v>
      </c>
      <c r="G61" s="5" t="n">
        <f aca="false">((A61-2)*D61)+2-(E61+F61)</f>
        <v>12</v>
      </c>
      <c r="H61" s="5" t="n">
        <f aca="false">H60</f>
        <v>0</v>
      </c>
      <c r="I61" s="5" t="n">
        <f aca="false">(27*D61)+(16*(E61+F61+G61))+(F61+(G61*2))</f>
        <v>519</v>
      </c>
      <c r="J61" s="5" t="n">
        <f aca="false">IF((3*D61)-(2*E61)-F61&gt;0, (3*D61)-(2*E61)-F61, "")</f>
        <v>3</v>
      </c>
      <c r="K61" s="6" t="n">
        <f aca="false">IF(J61="", "no cation", I61/J61)</f>
        <v>173</v>
      </c>
      <c r="L61" s="7" t="n">
        <f aca="false">IF(J61="","",VALUE(K61))</f>
        <v>173</v>
      </c>
      <c r="M61" s="5" t="s">
        <v>30</v>
      </c>
      <c r="N61" s="5" t="str">
        <f aca="false">IF(M61="","",CONCATENATE("[",IF(M61="","",CONCATENATE("Al",IF(D61&gt;1,VALUE(D61),""),IF(E61=0,"",CONCATENATE(" O",IF(E61&gt;1,VALUE(E61),""))),IF(F61=0,"",CONCATENATE("(OH)",IF(F61&gt;1,VALUE(F61),""))),IF(G61=0,"",CONCATENATE("(OH2)",IF(G61&gt;1,VALUE(G61),""))))),"]",IF(M61="","",IF(J61&gt;1,(CONCATENATE(VALUE(J61),"+")),"+"))))</f>
        <v>[Al5 O2(OH)8(OH2)12]3+</v>
      </c>
    </row>
    <row r="62" s="4" customFormat="true" ht="14.05" hidden="false" customHeight="false" outlineLevel="0" collapsed="false">
      <c r="A62" s="5" t="n">
        <f aca="false">A61</f>
        <v>6</v>
      </c>
      <c r="B62" s="5" t="n">
        <f aca="false">B61</f>
        <v>0</v>
      </c>
      <c r="C62" s="5" t="n">
        <f aca="false">C61</f>
        <v>0</v>
      </c>
      <c r="D62" s="5" t="n">
        <f aca="false">D61</f>
        <v>5</v>
      </c>
      <c r="E62" s="5" t="n">
        <f aca="false">E61</f>
        <v>2</v>
      </c>
      <c r="F62" s="5" t="n">
        <f aca="false">F61+1</f>
        <v>9</v>
      </c>
      <c r="G62" s="5" t="n">
        <f aca="false">((A62-2)*D62)+2-(E62+F62)</f>
        <v>11</v>
      </c>
      <c r="H62" s="5" t="n">
        <f aca="false">H61</f>
        <v>0</v>
      </c>
      <c r="I62" s="5" t="n">
        <f aca="false">(27*D62)+(16*(E62+F62+G62))+(F62+(G62*2))</f>
        <v>518</v>
      </c>
      <c r="J62" s="5" t="n">
        <f aca="false">IF((3*D62)-(2*E62)-F62&gt;0, (3*D62)-(2*E62)-F62, "")</f>
        <v>2</v>
      </c>
      <c r="K62" s="6" t="n">
        <f aca="false">IF(J62="", "no cation", I62/J62)</f>
        <v>259</v>
      </c>
      <c r="L62" s="7" t="n">
        <f aca="false">IF(J62="","",VALUE(K62))</f>
        <v>259</v>
      </c>
      <c r="M62" s="5" t="s">
        <v>30</v>
      </c>
      <c r="N62" s="5" t="str">
        <f aca="false">IF(M62="","",CONCATENATE("[",IF(M62="","",CONCATENATE("Al",IF(D62&gt;1,VALUE(D62),""),IF(E62=0,"",CONCATENATE(" O",IF(E62&gt;1,VALUE(E62),""))),IF(F62=0,"",CONCATENATE("(OH)",IF(F62&gt;1,VALUE(F62),""))),IF(G62=0,"",CONCATENATE("(OH2)",IF(G62&gt;1,VALUE(G62),""))))),"]",IF(M62="","",IF(J62&gt;1,(CONCATENATE(VALUE(J62),"+")),"+"))))</f>
        <v>[Al5 O2(OH)9(OH2)11]2+</v>
      </c>
    </row>
    <row r="63" s="4" customFormat="true" ht="14.05" hidden="false" customHeight="false" outlineLevel="0" collapsed="false">
      <c r="A63" s="5" t="n">
        <f aca="false">A62</f>
        <v>6</v>
      </c>
      <c r="B63" s="5" t="n">
        <f aca="false">B62</f>
        <v>0</v>
      </c>
      <c r="C63" s="5" t="n">
        <f aca="false">C62</f>
        <v>0</v>
      </c>
      <c r="D63" s="5" t="n">
        <f aca="false">D62</f>
        <v>5</v>
      </c>
      <c r="E63" s="5" t="n">
        <f aca="false">E62</f>
        <v>2</v>
      </c>
      <c r="F63" s="5" t="n">
        <f aca="false">F62+1</f>
        <v>10</v>
      </c>
      <c r="G63" s="5" t="n">
        <f aca="false">((A63-2)*D63)+2-(E63+F63)</f>
        <v>10</v>
      </c>
      <c r="H63" s="5" t="n">
        <f aca="false">H62</f>
        <v>0</v>
      </c>
      <c r="I63" s="5" t="n">
        <f aca="false">(27*D63)+(16*(E63+F63+G63))+(F63+(G63*2))</f>
        <v>517</v>
      </c>
      <c r="J63" s="5" t="n">
        <f aca="false">IF((3*D63)-(2*E63)-F63&gt;0, (3*D63)-(2*E63)-F63, "")</f>
        <v>1</v>
      </c>
      <c r="K63" s="6" t="n">
        <f aca="false">IF(J63="", "no cation", I63/J63)</f>
        <v>517</v>
      </c>
      <c r="L63" s="7" t="n">
        <f aca="false">IF(J63="","",VALUE(K63))</f>
        <v>517</v>
      </c>
      <c r="M63" s="5" t="s">
        <v>30</v>
      </c>
      <c r="N63" s="5" t="str">
        <f aca="false">IF(M63="","",CONCATENATE("[",IF(M63="","",CONCATENATE("Al",IF(D63&gt;1,VALUE(D63),""),IF(E63=0,"",CONCATENATE(" O",IF(E63&gt;1,VALUE(E63),""))),IF(F63=0,"",CONCATENATE("(OH)",IF(F63&gt;1,VALUE(F63),""))),IF(G63=0,"",CONCATENATE("(OH2)",IF(G63&gt;1,VALUE(G63),""))))),"]",IF(M63="","",IF(J63&gt;1,(CONCATENATE(VALUE(J63),"+")),"+"))))</f>
        <v>[Al5 O2(OH)10(OH2)10]+</v>
      </c>
    </row>
    <row r="64" s="4" customFormat="true" ht="14.05" hidden="false" customHeight="false" outlineLevel="0" collapsed="false">
      <c r="A64" s="5" t="n">
        <f aca="false">A63</f>
        <v>6</v>
      </c>
      <c r="B64" s="5" t="n">
        <f aca="false">B63</f>
        <v>0</v>
      </c>
      <c r="C64" s="5" t="n">
        <f aca="false">C63</f>
        <v>0</v>
      </c>
      <c r="D64" s="3" t="n">
        <v>5</v>
      </c>
      <c r="E64" s="3" t="n">
        <v>4</v>
      </c>
      <c r="F64" s="5" t="n">
        <v>0</v>
      </c>
      <c r="G64" s="5" t="n">
        <f aca="false">((A64-2)*D64)+2-(E64+F64)</f>
        <v>18</v>
      </c>
      <c r="H64" s="5" t="n">
        <f aca="false">H63</f>
        <v>0</v>
      </c>
      <c r="I64" s="5" t="n">
        <f aca="false">(27*D64)+(16*(E64+F64+G64))+(F64+(G64*2))</f>
        <v>523</v>
      </c>
      <c r="J64" s="5" t="n">
        <f aca="false">IF((3*D64)-(2*E64)-F64&gt;0, (3*D64)-(2*E64)-F64, "")</f>
        <v>7</v>
      </c>
      <c r="K64" s="6" t="n">
        <f aca="false">IF(J64="", "no cation", I64/J64)</f>
        <v>74.7142857142857</v>
      </c>
      <c r="L64" s="7" t="n">
        <f aca="false">IF(J64="","",VALUE(K64))</f>
        <v>74.7142857142857</v>
      </c>
      <c r="M64" s="5" t="s">
        <v>30</v>
      </c>
      <c r="N64" s="5" t="str">
        <f aca="false">IF(M64="","",CONCATENATE("[",IF(M64="","",CONCATENATE("Al",IF(D64&gt;1,VALUE(D64),""),IF(E64=0,"",CONCATENATE(" O",IF(E64&gt;1,VALUE(E64),""))),IF(F64=0,"",CONCATENATE("(OH)",IF(F64&gt;1,VALUE(F64),""))),IF(G64=0,"",CONCATENATE("(OH2)",IF(G64&gt;1,VALUE(G64),""))))),"]",IF(M64="","",IF(J64&gt;1,(CONCATENATE(VALUE(J64),"+")),"+"))))</f>
        <v>[Al5 O4(OH2)18]7+</v>
      </c>
    </row>
    <row r="65" s="4" customFormat="true" ht="14.05" hidden="false" customHeight="false" outlineLevel="0" collapsed="false">
      <c r="A65" s="5" t="n">
        <f aca="false">A64</f>
        <v>6</v>
      </c>
      <c r="B65" s="5" t="n">
        <f aca="false">B64</f>
        <v>0</v>
      </c>
      <c r="C65" s="5" t="n">
        <f aca="false">C64</f>
        <v>0</v>
      </c>
      <c r="D65" s="5" t="n">
        <f aca="false">D64</f>
        <v>5</v>
      </c>
      <c r="E65" s="5" t="n">
        <f aca="false">E64</f>
        <v>4</v>
      </c>
      <c r="F65" s="5" t="n">
        <f aca="false">F64+1</f>
        <v>1</v>
      </c>
      <c r="G65" s="5" t="n">
        <f aca="false">((A65-2)*D65)+2-(E65+F65)</f>
        <v>17</v>
      </c>
      <c r="H65" s="5" t="n">
        <f aca="false">H64</f>
        <v>0</v>
      </c>
      <c r="I65" s="5" t="n">
        <f aca="false">(27*D65)+(16*(E65+F65+G65))+(F65+(G65*2))</f>
        <v>522</v>
      </c>
      <c r="J65" s="5" t="n">
        <f aca="false">IF((3*D65)-(2*E65)-F65&gt;0, (3*D65)-(2*E65)-F65, "")</f>
        <v>6</v>
      </c>
      <c r="K65" s="6" t="n">
        <f aca="false">IF(J65="", "no cation", I65/J65)</f>
        <v>87</v>
      </c>
      <c r="L65" s="7" t="n">
        <f aca="false">IF(J65="","",VALUE(K65))</f>
        <v>87</v>
      </c>
      <c r="M65" s="5" t="s">
        <v>30</v>
      </c>
      <c r="N65" s="5" t="str">
        <f aca="false">IF(M65="","",CONCATENATE("[",IF(M65="","",CONCATENATE("Al",IF(D65&gt;1,VALUE(D65),""),IF(E65=0,"",CONCATENATE(" O",IF(E65&gt;1,VALUE(E65),""))),IF(F65=0,"",CONCATENATE("(OH)",IF(F65&gt;1,VALUE(F65),""))),IF(G65=0,"",CONCATENATE("(OH2)",IF(G65&gt;1,VALUE(G65),""))))),"]",IF(M65="","",IF(J65&gt;1,(CONCATENATE(VALUE(J65),"+")),"+"))))</f>
        <v>[Al5 O4(OH)(OH2)17]6+</v>
      </c>
    </row>
    <row r="66" s="4" customFormat="true" ht="14.05" hidden="false" customHeight="false" outlineLevel="0" collapsed="false">
      <c r="A66" s="5" t="n">
        <f aca="false">A65</f>
        <v>6</v>
      </c>
      <c r="B66" s="5" t="n">
        <f aca="false">B65</f>
        <v>0</v>
      </c>
      <c r="C66" s="5" t="n">
        <f aca="false">C65</f>
        <v>0</v>
      </c>
      <c r="D66" s="5" t="n">
        <f aca="false">D65</f>
        <v>5</v>
      </c>
      <c r="E66" s="5" t="n">
        <f aca="false">E65</f>
        <v>4</v>
      </c>
      <c r="F66" s="5" t="n">
        <f aca="false">F65+1</f>
        <v>2</v>
      </c>
      <c r="G66" s="5" t="n">
        <f aca="false">((A66-2)*D66)+2-(E66+F66)</f>
        <v>16</v>
      </c>
      <c r="H66" s="5" t="n">
        <f aca="false">H65</f>
        <v>0</v>
      </c>
      <c r="I66" s="5" t="n">
        <f aca="false">(27*D66)+(16*(E66+F66+G66))+(F66+(G66*2))</f>
        <v>521</v>
      </c>
      <c r="J66" s="5" t="n">
        <f aca="false">IF((3*D66)-(2*E66)-F66&gt;0, (3*D66)-(2*E66)-F66, "")</f>
        <v>5</v>
      </c>
      <c r="K66" s="6" t="n">
        <f aca="false">IF(J66="", "no cation", I66/J66)</f>
        <v>104.2</v>
      </c>
      <c r="L66" s="7" t="n">
        <f aca="false">IF(J66="","",VALUE(K66))</f>
        <v>104.2</v>
      </c>
      <c r="M66" s="5" t="s">
        <v>30</v>
      </c>
      <c r="N66" s="5" t="str">
        <f aca="false">IF(M66="","",CONCATENATE("[",IF(M66="","",CONCATENATE("Al",IF(D66&gt;1,VALUE(D66),""),IF(E66=0,"",CONCATENATE(" O",IF(E66&gt;1,VALUE(E66),""))),IF(F66=0,"",CONCATENATE("(OH)",IF(F66&gt;1,VALUE(F66),""))),IF(G66=0,"",CONCATENATE("(OH2)",IF(G66&gt;1,VALUE(G66),""))))),"]",IF(M66="","",IF(J66&gt;1,(CONCATENATE(VALUE(J66),"+")),"+"))))</f>
        <v>[Al5 O4(OH)2(OH2)16]5+</v>
      </c>
    </row>
    <row r="67" s="4" customFormat="true" ht="14.05" hidden="false" customHeight="false" outlineLevel="0" collapsed="false">
      <c r="A67" s="5" t="n">
        <f aca="false">A66</f>
        <v>6</v>
      </c>
      <c r="B67" s="5" t="n">
        <f aca="false">B66</f>
        <v>0</v>
      </c>
      <c r="C67" s="5" t="n">
        <f aca="false">C66</f>
        <v>0</v>
      </c>
      <c r="D67" s="5" t="n">
        <f aca="false">D66</f>
        <v>5</v>
      </c>
      <c r="E67" s="5" t="n">
        <f aca="false">E66</f>
        <v>4</v>
      </c>
      <c r="F67" s="5" t="n">
        <f aca="false">F66+1</f>
        <v>3</v>
      </c>
      <c r="G67" s="5" t="n">
        <f aca="false">((A67-2)*D67)+2-(E67+F67)</f>
        <v>15</v>
      </c>
      <c r="H67" s="5" t="n">
        <f aca="false">H66</f>
        <v>0</v>
      </c>
      <c r="I67" s="5" t="n">
        <f aca="false">(27*D67)+(16*(E67+F67+G67))+(F67+(G67*2))</f>
        <v>520</v>
      </c>
      <c r="J67" s="5" t="n">
        <f aca="false">IF((3*D67)-(2*E67)-F67&gt;0, (3*D67)-(2*E67)-F67, "")</f>
        <v>4</v>
      </c>
      <c r="K67" s="6" t="n">
        <f aca="false">IF(J67="", "no cation", I67/J67)</f>
        <v>130</v>
      </c>
      <c r="L67" s="7" t="n">
        <f aca="false">IF(J67="","",VALUE(K67))</f>
        <v>130</v>
      </c>
      <c r="M67" s="5" t="s">
        <v>30</v>
      </c>
      <c r="N67" s="5" t="str">
        <f aca="false">IF(M67="","",CONCATENATE("[",IF(M67="","",CONCATENATE("Al",IF(D67&gt;1,VALUE(D67),""),IF(E67=0,"",CONCATENATE(" O",IF(E67&gt;1,VALUE(E67),""))),IF(F67=0,"",CONCATENATE("(OH)",IF(F67&gt;1,VALUE(F67),""))),IF(G67=0,"",CONCATENATE("(OH2)",IF(G67&gt;1,VALUE(G67),""))))),"]",IF(M67="","",IF(J67&gt;1,(CONCATENATE(VALUE(J67),"+")),"+"))))</f>
        <v>[Al5 O4(OH)3(OH2)15]4+</v>
      </c>
    </row>
    <row r="68" s="4" customFormat="true" ht="14.05" hidden="false" customHeight="false" outlineLevel="0" collapsed="false">
      <c r="A68" s="5" t="n">
        <f aca="false">A67</f>
        <v>6</v>
      </c>
      <c r="B68" s="5" t="n">
        <f aca="false">B67</f>
        <v>0</v>
      </c>
      <c r="C68" s="5" t="n">
        <f aca="false">C67</f>
        <v>0</v>
      </c>
      <c r="D68" s="5" t="n">
        <f aca="false">D67</f>
        <v>5</v>
      </c>
      <c r="E68" s="5" t="n">
        <f aca="false">E67</f>
        <v>4</v>
      </c>
      <c r="F68" s="5" t="n">
        <f aca="false">F67+1</f>
        <v>4</v>
      </c>
      <c r="G68" s="5" t="n">
        <f aca="false">((A68-2)*D68)+2-(E68+F68)</f>
        <v>14</v>
      </c>
      <c r="H68" s="5" t="n">
        <f aca="false">H67</f>
        <v>0</v>
      </c>
      <c r="I68" s="5" t="n">
        <f aca="false">(27*D68)+(16*(E68+F68+G68))+(F68+(G68*2))</f>
        <v>519</v>
      </c>
      <c r="J68" s="5" t="n">
        <f aca="false">IF((3*D68)-(2*E68)-F68&gt;0, (3*D68)-(2*E68)-F68, "")</f>
        <v>3</v>
      </c>
      <c r="K68" s="6" t="n">
        <f aca="false">IF(J68="", "no cation", I68/J68)</f>
        <v>173</v>
      </c>
      <c r="L68" s="7" t="n">
        <f aca="false">IF(J68="","",VALUE(K68))</f>
        <v>173</v>
      </c>
      <c r="M68" s="5" t="s">
        <v>30</v>
      </c>
      <c r="N68" s="5" t="str">
        <f aca="false">IF(M68="","",CONCATENATE("[",IF(M68="","",CONCATENATE("Al",IF(D68&gt;1,VALUE(D68),""),IF(E68=0,"",CONCATENATE(" O",IF(E68&gt;1,VALUE(E68),""))),IF(F68=0,"",CONCATENATE("(OH)",IF(F68&gt;1,VALUE(F68),""))),IF(G68=0,"",CONCATENATE("(OH2)",IF(G68&gt;1,VALUE(G68),""))))),"]",IF(M68="","",IF(J68&gt;1,(CONCATENATE(VALUE(J68),"+")),"+"))))</f>
        <v>[Al5 O4(OH)4(OH2)14]3+</v>
      </c>
    </row>
    <row r="69" s="4" customFormat="true" ht="14.05" hidden="false" customHeight="false" outlineLevel="0" collapsed="false">
      <c r="A69" s="5" t="n">
        <f aca="false">A68</f>
        <v>6</v>
      </c>
      <c r="B69" s="5" t="n">
        <f aca="false">B68</f>
        <v>0</v>
      </c>
      <c r="C69" s="5" t="n">
        <f aca="false">C68</f>
        <v>0</v>
      </c>
      <c r="D69" s="5" t="n">
        <f aca="false">D68</f>
        <v>5</v>
      </c>
      <c r="E69" s="5" t="n">
        <f aca="false">E68</f>
        <v>4</v>
      </c>
      <c r="F69" s="5" t="n">
        <f aca="false">F68+1</f>
        <v>5</v>
      </c>
      <c r="G69" s="5" t="n">
        <f aca="false">((A69-2)*D69)+2-(E69+F69)</f>
        <v>13</v>
      </c>
      <c r="H69" s="5" t="n">
        <f aca="false">H68</f>
        <v>0</v>
      </c>
      <c r="I69" s="5" t="n">
        <f aca="false">(27*D69)+(16*(E69+F69+G69))+(F69+(G69*2))</f>
        <v>518</v>
      </c>
      <c r="J69" s="5" t="n">
        <f aca="false">IF((3*D69)-(2*E69)-F69&gt;0, (3*D69)-(2*E69)-F69, "")</f>
        <v>2</v>
      </c>
      <c r="K69" s="6" t="n">
        <f aca="false">IF(J69="", "no cation", I69/J69)</f>
        <v>259</v>
      </c>
      <c r="L69" s="7" t="n">
        <f aca="false">IF(J69="","",VALUE(K69))</f>
        <v>259</v>
      </c>
      <c r="M69" s="5" t="s">
        <v>30</v>
      </c>
      <c r="N69" s="5" t="str">
        <f aca="false">IF(M69="","",CONCATENATE("[",IF(M69="","",CONCATENATE("Al",IF(D69&gt;1,VALUE(D69),""),IF(E69=0,"",CONCATENATE(" O",IF(E69&gt;1,VALUE(E69),""))),IF(F69=0,"",CONCATENATE("(OH)",IF(F69&gt;1,VALUE(F69),""))),IF(G69=0,"",CONCATENATE("(OH2)",IF(G69&gt;1,VALUE(G69),""))))),"]",IF(M69="","",IF(J69&gt;1,(CONCATENATE(VALUE(J69),"+")),"+"))))</f>
        <v>[Al5 O4(OH)5(OH2)13]2+</v>
      </c>
    </row>
    <row r="70" s="4" customFormat="true" ht="14.05" hidden="false" customHeight="false" outlineLevel="0" collapsed="false">
      <c r="A70" s="5" t="n">
        <f aca="false">A69</f>
        <v>6</v>
      </c>
      <c r="B70" s="5" t="n">
        <f aca="false">B69</f>
        <v>0</v>
      </c>
      <c r="C70" s="5" t="n">
        <f aca="false">C69</f>
        <v>0</v>
      </c>
      <c r="D70" s="5" t="n">
        <f aca="false">D69</f>
        <v>5</v>
      </c>
      <c r="E70" s="5" t="n">
        <f aca="false">E69</f>
        <v>4</v>
      </c>
      <c r="F70" s="5" t="n">
        <f aca="false">F69+1</f>
        <v>6</v>
      </c>
      <c r="G70" s="5" t="n">
        <f aca="false">((A70-2)*D70)+2-(E70+F70)</f>
        <v>12</v>
      </c>
      <c r="H70" s="5" t="n">
        <f aca="false">H69</f>
        <v>0</v>
      </c>
      <c r="I70" s="5" t="n">
        <f aca="false">(27*D70)+(16*(E70+F70+G70))+(F70+(G70*2))</f>
        <v>517</v>
      </c>
      <c r="J70" s="5" t="n">
        <f aca="false">IF((3*D70)-(2*E70)-F70&gt;0, (3*D70)-(2*E70)-F70, "")</f>
        <v>1</v>
      </c>
      <c r="K70" s="6" t="n">
        <f aca="false">IF(J70="", "no cation", I70/J70)</f>
        <v>517</v>
      </c>
      <c r="L70" s="7" t="n">
        <f aca="false">IF(J70="","",VALUE(K70))</f>
        <v>517</v>
      </c>
      <c r="M70" s="5" t="s">
        <v>30</v>
      </c>
      <c r="N70" s="5" t="str">
        <f aca="false">IF(M70="","",CONCATENATE("[",IF(M70="","",CONCATENATE("Al",IF(D70&gt;1,VALUE(D70),""),IF(E70=0,"",CONCATENATE(" O",IF(E70&gt;1,VALUE(E70),""))),IF(F70=0,"",CONCATENATE("(OH)",IF(F70&gt;1,VALUE(F70),""))),IF(G70=0,"",CONCATENATE("(OH2)",IF(G70&gt;1,VALUE(G70),""))))),"]",IF(M70="","",IF(J70&gt;1,(CONCATENATE(VALUE(J70),"+")),"+"))))</f>
        <v>[Al5 O4(OH)6(OH2)12]+</v>
      </c>
    </row>
    <row r="71" s="4" customFormat="true" ht="14.05" hidden="false" customHeight="false" outlineLevel="0" collapsed="false">
      <c r="A71" s="5" t="n">
        <f aca="false">A70</f>
        <v>6</v>
      </c>
      <c r="B71" s="5" t="n">
        <f aca="false">B70</f>
        <v>0</v>
      </c>
      <c r="C71" s="5" t="n">
        <f aca="false">C70</f>
        <v>0</v>
      </c>
      <c r="D71" s="3" t="n">
        <v>5</v>
      </c>
      <c r="E71" s="3" t="n">
        <v>6</v>
      </c>
      <c r="F71" s="5" t="n">
        <v>0</v>
      </c>
      <c r="G71" s="5" t="n">
        <f aca="false">((A71-2)*D71)+2-(E71+F71)</f>
        <v>16</v>
      </c>
      <c r="H71" s="5" t="n">
        <f aca="false">H70</f>
        <v>0</v>
      </c>
      <c r="I71" s="5" t="n">
        <f aca="false">(27*D71)+(16*(E71+F71+G71))+(F71+(G71*2))</f>
        <v>519</v>
      </c>
      <c r="J71" s="5" t="n">
        <f aca="false">IF((3*D71)-(2*E71)-F71&gt;0, (3*D71)-(2*E71)-F71, "")</f>
        <v>3</v>
      </c>
      <c r="K71" s="6" t="n">
        <f aca="false">IF(J71="", "no cation", I71/J71)</f>
        <v>173</v>
      </c>
      <c r="L71" s="7" t="n">
        <f aca="false">IF(J71="","",VALUE(K71))</f>
        <v>173</v>
      </c>
      <c r="M71" s="5" t="s">
        <v>30</v>
      </c>
      <c r="N71" s="5" t="str">
        <f aca="false">IF(M71="","",CONCATENATE("[",IF(M71="","",CONCATENATE("Al",IF(D71&gt;1,VALUE(D71),""),IF(E71=0,"",CONCATENATE(" O",IF(E71&gt;1,VALUE(E71),""))),IF(F71=0,"",CONCATENATE("(OH)",IF(F71&gt;1,VALUE(F71),""))),IF(G71=0,"",CONCATENATE("(OH2)",IF(G71&gt;1,VALUE(G71),""))))),"]",IF(M71="","",IF(J71&gt;1,(CONCATENATE(VALUE(J71),"+")),"+"))))</f>
        <v>[Al5 O6(OH2)16]3+</v>
      </c>
    </row>
    <row r="72" s="4" customFormat="true" ht="14.05" hidden="false" customHeight="false" outlineLevel="0" collapsed="false">
      <c r="A72" s="5" t="n">
        <f aca="false">A71</f>
        <v>6</v>
      </c>
      <c r="B72" s="5" t="n">
        <f aca="false">B71</f>
        <v>0</v>
      </c>
      <c r="C72" s="5" t="n">
        <f aca="false">C71</f>
        <v>0</v>
      </c>
      <c r="D72" s="5" t="n">
        <f aca="false">D71</f>
        <v>5</v>
      </c>
      <c r="E72" s="5" t="n">
        <f aca="false">E71</f>
        <v>6</v>
      </c>
      <c r="F72" s="5" t="n">
        <f aca="false">F71+1</f>
        <v>1</v>
      </c>
      <c r="G72" s="5" t="n">
        <f aca="false">((A72-2)*D72)+2-(E72+F72)</f>
        <v>15</v>
      </c>
      <c r="H72" s="5" t="n">
        <f aca="false">H71</f>
        <v>0</v>
      </c>
      <c r="I72" s="5" t="n">
        <f aca="false">(27*D72)+(16*(E72+F72+G72))+(F72+(G72*2))</f>
        <v>518</v>
      </c>
      <c r="J72" s="5" t="n">
        <f aca="false">IF((3*D72)-(2*E72)-F72&gt;0, (3*D72)-(2*E72)-F72, "")</f>
        <v>2</v>
      </c>
      <c r="K72" s="6" t="n">
        <f aca="false">IF(J72="", "no cation", I72/J72)</f>
        <v>259</v>
      </c>
      <c r="L72" s="7" t="n">
        <f aca="false">IF(J72="","",VALUE(K72))</f>
        <v>259</v>
      </c>
      <c r="M72" s="5" t="s">
        <v>30</v>
      </c>
      <c r="N72" s="5" t="str">
        <f aca="false">IF(M72="","",CONCATENATE("[",IF(M72="","",CONCATENATE("Al",IF(D72&gt;1,VALUE(D72),""),IF(E72=0,"",CONCATENATE(" O",IF(E72&gt;1,VALUE(E72),""))),IF(F72=0,"",CONCATENATE("(OH)",IF(F72&gt;1,VALUE(F72),""))),IF(G72=0,"",CONCATENATE("(OH2)",IF(G72&gt;1,VALUE(G72),""))))),"]",IF(M72="","",IF(J72&gt;1,(CONCATENATE(VALUE(J72),"+")),"+"))))</f>
        <v>[Al5 O6(OH)(OH2)15]2+</v>
      </c>
    </row>
    <row r="73" s="4" customFormat="true" ht="14.05" hidden="false" customHeight="false" outlineLevel="0" collapsed="false">
      <c r="A73" s="5" t="n">
        <f aca="false">A72</f>
        <v>6</v>
      </c>
      <c r="B73" s="5" t="n">
        <f aca="false">B72</f>
        <v>0</v>
      </c>
      <c r="C73" s="5" t="n">
        <f aca="false">C72</f>
        <v>0</v>
      </c>
      <c r="D73" s="5" t="n">
        <f aca="false">D72</f>
        <v>5</v>
      </c>
      <c r="E73" s="5" t="n">
        <f aca="false">E72</f>
        <v>6</v>
      </c>
      <c r="F73" s="5" t="n">
        <f aca="false">F72+1</f>
        <v>2</v>
      </c>
      <c r="G73" s="5" t="n">
        <f aca="false">((A73-2)*D73)+2-(E73+F73)</f>
        <v>14</v>
      </c>
      <c r="H73" s="5" t="n">
        <f aca="false">H72</f>
        <v>0</v>
      </c>
      <c r="I73" s="5" t="n">
        <f aca="false">(27*D73)+(16*(E73+F73+G73))+(F73+(G73*2))</f>
        <v>517</v>
      </c>
      <c r="J73" s="5" t="n">
        <f aca="false">IF((3*D73)-(2*E73)-F73&gt;0, (3*D73)-(2*E73)-F73, "")</f>
        <v>1</v>
      </c>
      <c r="K73" s="6" t="n">
        <f aca="false">IF(J73="", "no cation", I73/J73)</f>
        <v>517</v>
      </c>
      <c r="L73" s="7" t="n">
        <f aca="false">IF(J73="","",VALUE(K73))</f>
        <v>517</v>
      </c>
      <c r="M73" s="5" t="s">
        <v>30</v>
      </c>
      <c r="N73" s="5" t="str">
        <f aca="false">IF(M73="","",CONCATENATE("[",IF(M73="","",CONCATENATE("Al",IF(D73&gt;1,VALUE(D73),""),IF(E73=0,"",CONCATENATE(" O",IF(E73&gt;1,VALUE(E73),""))),IF(F73=0,"",CONCATENATE("(OH)",IF(F73&gt;1,VALUE(F73),""))),IF(G73=0,"",CONCATENATE("(OH2)",IF(G73&gt;1,VALUE(G73),""))))),"]",IF(M73="","",IF(J73&gt;1,(CONCATENATE(VALUE(J73),"+")),"+"))))</f>
        <v>[Al5 O6(OH)2(OH2)14]+</v>
      </c>
    </row>
    <row r="74" s="4" customFormat="true" ht="14.05" hidden="false" customHeight="false" outlineLevel="0" collapsed="false">
      <c r="A74" s="5" t="n">
        <f aca="false">A73</f>
        <v>6</v>
      </c>
      <c r="B74" s="5" t="n">
        <f aca="false">B73</f>
        <v>0</v>
      </c>
      <c r="C74" s="5" t="n">
        <f aca="false">C73</f>
        <v>0</v>
      </c>
      <c r="D74" s="3" t="n">
        <v>6</v>
      </c>
      <c r="E74" s="3" t="n">
        <v>0</v>
      </c>
      <c r="F74" s="5" t="n">
        <v>0</v>
      </c>
      <c r="G74" s="5" t="n">
        <f aca="false">((A74-2)*D74)+2-(E74+F74)</f>
        <v>26</v>
      </c>
      <c r="H74" s="5" t="n">
        <f aca="false">H73</f>
        <v>0</v>
      </c>
      <c r="I74" s="5" t="n">
        <f aca="false">(27*D74)+(16*(E74+F74+G74))+(F74+(G74*2))</f>
        <v>630</v>
      </c>
      <c r="J74" s="5" t="n">
        <f aca="false">IF((3*D74)-(2*E74)-F74&gt;0, (3*D74)-(2*E74)-F74, "")</f>
        <v>18</v>
      </c>
      <c r="K74" s="6" t="n">
        <f aca="false">IF(J74="", "no cation", I74/J74)</f>
        <v>35</v>
      </c>
      <c r="L74" s="7" t="n">
        <f aca="false">IF(J74="","",VALUE(K74))</f>
        <v>35</v>
      </c>
      <c r="M74" s="5" t="s">
        <v>30</v>
      </c>
      <c r="N74" s="5" t="str">
        <f aca="false">IF(M74="","",CONCATENATE("[",IF(M74="","",CONCATENATE("Al",IF(D74&gt;1,VALUE(D74),""),IF(E74=0,"",CONCATENATE(" O",IF(E74&gt;1,VALUE(E74),""))),IF(F74=0,"",CONCATENATE("(OH)",IF(F74&gt;1,VALUE(F74),""))),IF(G74=0,"",CONCATENATE("(OH2)",IF(G74&gt;1,VALUE(G74),""))))),"]",IF(M74="","",IF(J74&gt;1,(CONCATENATE(VALUE(J74),"+")),"+"))))</f>
        <v>[Al6(OH2)26]18+</v>
      </c>
    </row>
    <row r="75" s="4" customFormat="true" ht="14.05" hidden="false" customHeight="false" outlineLevel="0" collapsed="false">
      <c r="A75" s="5" t="n">
        <f aca="false">A74</f>
        <v>6</v>
      </c>
      <c r="B75" s="5" t="n">
        <f aca="false">B74</f>
        <v>0</v>
      </c>
      <c r="C75" s="5" t="n">
        <f aca="false">C74</f>
        <v>0</v>
      </c>
      <c r="D75" s="5" t="n">
        <f aca="false">D74</f>
        <v>6</v>
      </c>
      <c r="E75" s="5" t="n">
        <f aca="false">E74</f>
        <v>0</v>
      </c>
      <c r="F75" s="5" t="n">
        <f aca="false">F74+1</f>
        <v>1</v>
      </c>
      <c r="G75" s="5" t="n">
        <f aca="false">((A75-2)*D75)+2-(E75+F75)</f>
        <v>25</v>
      </c>
      <c r="H75" s="5" t="n">
        <f aca="false">H74</f>
        <v>0</v>
      </c>
      <c r="I75" s="5" t="n">
        <f aca="false">(27*D75)+(16*(E75+F75+G75))+(F75+(G75*2))</f>
        <v>629</v>
      </c>
      <c r="J75" s="5" t="n">
        <f aca="false">IF((3*D75)-(2*E75)-F75&gt;0, (3*D75)-(2*E75)-F75, "")</f>
        <v>17</v>
      </c>
      <c r="K75" s="6" t="n">
        <f aca="false">IF(J75="", "no cation", I75/J75)</f>
        <v>37</v>
      </c>
      <c r="L75" s="7" t="n">
        <f aca="false">IF(J75="","",VALUE(K75))</f>
        <v>37</v>
      </c>
      <c r="M75" s="5" t="s">
        <v>30</v>
      </c>
      <c r="N75" s="5" t="str">
        <f aca="false">IF(M75="","",CONCATENATE("[",IF(M75="","",CONCATENATE("Al",IF(D75&gt;1,VALUE(D75),""),IF(E75=0,"",CONCATENATE(" O",IF(E75&gt;1,VALUE(E75),""))),IF(F75=0,"",CONCATENATE("(OH)",IF(F75&gt;1,VALUE(F75),""))),IF(G75=0,"",CONCATENATE("(OH2)",IF(G75&gt;1,VALUE(G75),""))))),"]",IF(M75="","",IF(J75&gt;1,(CONCATENATE(VALUE(J75),"+")),"+"))))</f>
        <v>[Al6(OH)(OH2)25]17+</v>
      </c>
    </row>
    <row r="76" s="4" customFormat="true" ht="14.05" hidden="false" customHeight="false" outlineLevel="0" collapsed="false">
      <c r="A76" s="5" t="n">
        <f aca="false">A75</f>
        <v>6</v>
      </c>
      <c r="B76" s="5" t="n">
        <f aca="false">B75</f>
        <v>0</v>
      </c>
      <c r="C76" s="5" t="n">
        <f aca="false">C75</f>
        <v>0</v>
      </c>
      <c r="D76" s="5" t="n">
        <f aca="false">D75</f>
        <v>6</v>
      </c>
      <c r="E76" s="5" t="n">
        <f aca="false">E75</f>
        <v>0</v>
      </c>
      <c r="F76" s="5" t="n">
        <f aca="false">F75+1</f>
        <v>2</v>
      </c>
      <c r="G76" s="5" t="n">
        <f aca="false">((A76-2)*D76)+2-(E76+F76)</f>
        <v>24</v>
      </c>
      <c r="H76" s="5" t="n">
        <f aca="false">H75</f>
        <v>0</v>
      </c>
      <c r="I76" s="5" t="n">
        <f aca="false">(27*D76)+(16*(E76+F76+G76))+(F76+(G76*2))</f>
        <v>628</v>
      </c>
      <c r="J76" s="5" t="n">
        <f aca="false">IF((3*D76)-(2*E76)-F76&gt;0, (3*D76)-(2*E76)-F76, "")</f>
        <v>16</v>
      </c>
      <c r="K76" s="6" t="n">
        <f aca="false">IF(J76="", "no cation", I76/J76)</f>
        <v>39.25</v>
      </c>
      <c r="L76" s="7" t="n">
        <f aca="false">IF(J76="","",VALUE(K76))</f>
        <v>39.25</v>
      </c>
      <c r="M76" s="5" t="s">
        <v>30</v>
      </c>
      <c r="N76" s="5" t="str">
        <f aca="false">IF(M76="","",CONCATENATE("[",IF(M76="","",CONCATENATE("Al",IF(D76&gt;1,VALUE(D76),""),IF(E76=0,"",CONCATENATE(" O",IF(E76&gt;1,VALUE(E76),""))),IF(F76=0,"",CONCATENATE("(OH)",IF(F76&gt;1,VALUE(F76),""))),IF(G76=0,"",CONCATENATE("(OH2)",IF(G76&gt;1,VALUE(G76),""))))),"]",IF(M76="","",IF(J76&gt;1,(CONCATENATE(VALUE(J76),"+")),"+"))))</f>
        <v>[Al6(OH)2(OH2)24]16+</v>
      </c>
    </row>
    <row r="77" s="4" customFormat="true" ht="14.05" hidden="false" customHeight="false" outlineLevel="0" collapsed="false">
      <c r="A77" s="5" t="n">
        <f aca="false">A76</f>
        <v>6</v>
      </c>
      <c r="B77" s="5" t="n">
        <f aca="false">B76</f>
        <v>0</v>
      </c>
      <c r="C77" s="5" t="n">
        <f aca="false">C76</f>
        <v>0</v>
      </c>
      <c r="D77" s="5" t="n">
        <f aca="false">D76</f>
        <v>6</v>
      </c>
      <c r="E77" s="5" t="n">
        <f aca="false">E76</f>
        <v>0</v>
      </c>
      <c r="F77" s="5" t="n">
        <f aca="false">F76+1</f>
        <v>3</v>
      </c>
      <c r="G77" s="5" t="n">
        <f aca="false">((A77-2)*D77)+2-(E77+F77)</f>
        <v>23</v>
      </c>
      <c r="H77" s="5" t="n">
        <f aca="false">H76</f>
        <v>0</v>
      </c>
      <c r="I77" s="5" t="n">
        <f aca="false">(27*D77)+(16*(E77+F77+G77))+(F77+(G77*2))</f>
        <v>627</v>
      </c>
      <c r="J77" s="5" t="n">
        <f aca="false">IF((3*D77)-(2*E77)-F77&gt;0, (3*D77)-(2*E77)-F77, "")</f>
        <v>15</v>
      </c>
      <c r="K77" s="6" t="n">
        <f aca="false">IF(J77="", "no cation", I77/J77)</f>
        <v>41.8</v>
      </c>
      <c r="L77" s="7" t="n">
        <f aca="false">IF(J77="","",VALUE(K77))</f>
        <v>41.8</v>
      </c>
      <c r="M77" s="5" t="s">
        <v>30</v>
      </c>
      <c r="N77" s="5" t="str">
        <f aca="false">IF(M77="","",CONCATENATE("[",IF(M77="","",CONCATENATE("Al",IF(D77&gt;1,VALUE(D77),""),IF(E77=0,"",CONCATENATE(" O",IF(E77&gt;1,VALUE(E77),""))),IF(F77=0,"",CONCATENATE("(OH)",IF(F77&gt;1,VALUE(F77),""))),IF(G77=0,"",CONCATENATE("(OH2)",IF(G77&gt;1,VALUE(G77),""))))),"]",IF(M77="","",IF(J77&gt;1,(CONCATENATE(VALUE(J77),"+")),"+"))))</f>
        <v>[Al6(OH)3(OH2)23]15+</v>
      </c>
    </row>
    <row r="78" s="4" customFormat="true" ht="14.05" hidden="false" customHeight="false" outlineLevel="0" collapsed="false">
      <c r="A78" s="5" t="n">
        <f aca="false">A77</f>
        <v>6</v>
      </c>
      <c r="B78" s="5" t="n">
        <f aca="false">B77</f>
        <v>0</v>
      </c>
      <c r="C78" s="5" t="n">
        <f aca="false">C77</f>
        <v>0</v>
      </c>
      <c r="D78" s="5" t="n">
        <f aca="false">D77</f>
        <v>6</v>
      </c>
      <c r="E78" s="5" t="n">
        <f aca="false">E77</f>
        <v>0</v>
      </c>
      <c r="F78" s="5" t="n">
        <f aca="false">F77+1</f>
        <v>4</v>
      </c>
      <c r="G78" s="5" t="n">
        <f aca="false">((A78-2)*D78)+2-(E78+F78)</f>
        <v>22</v>
      </c>
      <c r="H78" s="5" t="n">
        <f aca="false">H77</f>
        <v>0</v>
      </c>
      <c r="I78" s="5" t="n">
        <f aca="false">(27*D78)+(16*(E78+F78+G78))+(F78+(G78*2))</f>
        <v>626</v>
      </c>
      <c r="J78" s="5" t="n">
        <f aca="false">IF((3*D78)-(2*E78)-F78&gt;0, (3*D78)-(2*E78)-F78, "")</f>
        <v>14</v>
      </c>
      <c r="K78" s="6" t="n">
        <f aca="false">IF(J78="", "no cation", I78/J78)</f>
        <v>44.7142857142857</v>
      </c>
      <c r="L78" s="7" t="n">
        <f aca="false">IF(J78="","",VALUE(K78))</f>
        <v>44.7142857142857</v>
      </c>
      <c r="M78" s="5" t="s">
        <v>30</v>
      </c>
      <c r="N78" s="5" t="str">
        <f aca="false">IF(M78="","",CONCATENATE("[",IF(M78="","",CONCATENATE("Al",IF(D78&gt;1,VALUE(D78),""),IF(E78=0,"",CONCATENATE(" O",IF(E78&gt;1,VALUE(E78),""))),IF(F78=0,"",CONCATENATE("(OH)",IF(F78&gt;1,VALUE(F78),""))),IF(G78=0,"",CONCATENATE("(OH2)",IF(G78&gt;1,VALUE(G78),""))))),"]",IF(M78="","",IF(J78&gt;1,(CONCATENATE(VALUE(J78),"+")),"+"))))</f>
        <v>[Al6(OH)4(OH2)22]14+</v>
      </c>
    </row>
    <row r="79" s="4" customFormat="true" ht="14.05" hidden="false" customHeight="false" outlineLevel="0" collapsed="false">
      <c r="A79" s="5" t="n">
        <f aca="false">A78</f>
        <v>6</v>
      </c>
      <c r="B79" s="5" t="n">
        <f aca="false">B78</f>
        <v>0</v>
      </c>
      <c r="C79" s="5" t="n">
        <f aca="false">C78</f>
        <v>0</v>
      </c>
      <c r="D79" s="5" t="n">
        <f aca="false">D78</f>
        <v>6</v>
      </c>
      <c r="E79" s="5" t="n">
        <f aca="false">E78</f>
        <v>0</v>
      </c>
      <c r="F79" s="5" t="n">
        <f aca="false">F78+1</f>
        <v>5</v>
      </c>
      <c r="G79" s="5" t="n">
        <f aca="false">((A79-2)*D79)+2-(E79+F79)</f>
        <v>21</v>
      </c>
      <c r="H79" s="5" t="n">
        <f aca="false">H78</f>
        <v>0</v>
      </c>
      <c r="I79" s="5" t="n">
        <f aca="false">(27*D79)+(16*(E79+F79+G79))+(F79+(G79*2))</f>
        <v>625</v>
      </c>
      <c r="J79" s="5" t="n">
        <f aca="false">IF((3*D79)-(2*E79)-F79&gt;0, (3*D79)-(2*E79)-F79, "")</f>
        <v>13</v>
      </c>
      <c r="K79" s="6" t="n">
        <f aca="false">IF(J79="", "no cation", I79/J79)</f>
        <v>48.0769230769231</v>
      </c>
      <c r="L79" s="7" t="n">
        <f aca="false">IF(J79="","",VALUE(K79))</f>
        <v>48.0769230769231</v>
      </c>
      <c r="M79" s="5" t="s">
        <v>30</v>
      </c>
      <c r="N79" s="5" t="str">
        <f aca="false">IF(M79="","",CONCATENATE("[",IF(M79="","",CONCATENATE("Al",IF(D79&gt;1,VALUE(D79),""),IF(E79=0,"",CONCATENATE(" O",IF(E79&gt;1,VALUE(E79),""))),IF(F79=0,"",CONCATENATE("(OH)",IF(F79&gt;1,VALUE(F79),""))),IF(G79=0,"",CONCATENATE("(OH2)",IF(G79&gt;1,VALUE(G79),""))))),"]",IF(M79="","",IF(J79&gt;1,(CONCATENATE(VALUE(J79),"+")),"+"))))</f>
        <v>[Al6(OH)5(OH2)21]13+</v>
      </c>
    </row>
    <row r="80" s="4" customFormat="true" ht="14.05" hidden="false" customHeight="false" outlineLevel="0" collapsed="false">
      <c r="A80" s="5" t="n">
        <f aca="false">A79</f>
        <v>6</v>
      </c>
      <c r="B80" s="5" t="n">
        <f aca="false">B79</f>
        <v>0</v>
      </c>
      <c r="C80" s="5" t="n">
        <f aca="false">C79</f>
        <v>0</v>
      </c>
      <c r="D80" s="5" t="n">
        <f aca="false">D79</f>
        <v>6</v>
      </c>
      <c r="E80" s="5" t="n">
        <f aca="false">E79</f>
        <v>0</v>
      </c>
      <c r="F80" s="5" t="n">
        <f aca="false">F79+1</f>
        <v>6</v>
      </c>
      <c r="G80" s="5" t="n">
        <f aca="false">((A80-2)*D80)+2-(E80+F80)</f>
        <v>20</v>
      </c>
      <c r="H80" s="5" t="n">
        <f aca="false">H79</f>
        <v>0</v>
      </c>
      <c r="I80" s="5" t="n">
        <f aca="false">(27*D80)+(16*(E80+F80+G80))+(F80+(G80*2))</f>
        <v>624</v>
      </c>
      <c r="J80" s="5" t="n">
        <f aca="false">IF((3*D80)-(2*E80)-F80&gt;0, (3*D80)-(2*E80)-F80, "")</f>
        <v>12</v>
      </c>
      <c r="K80" s="6" t="n">
        <f aca="false">IF(J80="", "no cation", I80/J80)</f>
        <v>52</v>
      </c>
      <c r="L80" s="7" t="n">
        <f aca="false">IF(J80="","",VALUE(K80))</f>
        <v>52</v>
      </c>
      <c r="M80" s="5" t="s">
        <v>30</v>
      </c>
      <c r="N80" s="5" t="str">
        <f aca="false">IF(M80="","",CONCATENATE("[",IF(M80="","",CONCATENATE("Al",IF(D80&gt;1,VALUE(D80),""),IF(E80=0,"",CONCATENATE(" O",IF(E80&gt;1,VALUE(E80),""))),IF(F80=0,"",CONCATENATE("(OH)",IF(F80&gt;1,VALUE(F80),""))),IF(G80=0,"",CONCATENATE("(OH2)",IF(G80&gt;1,VALUE(G80),""))))),"]",IF(M80="","",IF(J80&gt;1,(CONCATENATE(VALUE(J80),"+")),"+"))))</f>
        <v>[Al6(OH)6(OH2)20]12+</v>
      </c>
    </row>
    <row r="81" s="4" customFormat="true" ht="14.05" hidden="false" customHeight="false" outlineLevel="0" collapsed="false">
      <c r="A81" s="5" t="n">
        <f aca="false">A80</f>
        <v>6</v>
      </c>
      <c r="B81" s="5" t="n">
        <f aca="false">B80</f>
        <v>0</v>
      </c>
      <c r="C81" s="5" t="n">
        <f aca="false">C80</f>
        <v>0</v>
      </c>
      <c r="D81" s="5" t="n">
        <f aca="false">D80</f>
        <v>6</v>
      </c>
      <c r="E81" s="5" t="n">
        <f aca="false">E80</f>
        <v>0</v>
      </c>
      <c r="F81" s="5" t="n">
        <f aca="false">F80+1</f>
        <v>7</v>
      </c>
      <c r="G81" s="5" t="n">
        <f aca="false">((A81-2)*D81)+2-(E81+F81)</f>
        <v>19</v>
      </c>
      <c r="H81" s="5" t="n">
        <f aca="false">H80</f>
        <v>0</v>
      </c>
      <c r="I81" s="5" t="n">
        <f aca="false">(27*D81)+(16*(E81+F81+G81))+(F81+(G81*2))</f>
        <v>623</v>
      </c>
      <c r="J81" s="5" t="n">
        <f aca="false">IF((3*D81)-(2*E81)-F81&gt;0, (3*D81)-(2*E81)-F81, "")</f>
        <v>11</v>
      </c>
      <c r="K81" s="6" t="n">
        <f aca="false">IF(J81="", "no cation", I81/J81)</f>
        <v>56.6363636363636</v>
      </c>
      <c r="L81" s="7" t="n">
        <f aca="false">IF(J81="","",VALUE(K81))</f>
        <v>56.6363636363636</v>
      </c>
      <c r="M81" s="5" t="s">
        <v>30</v>
      </c>
      <c r="N81" s="5" t="str">
        <f aca="false">IF(M81="","",CONCATENATE("[",IF(M81="","",CONCATENATE("Al",IF(D81&gt;1,VALUE(D81),""),IF(E81=0,"",CONCATENATE(" O",IF(E81&gt;1,VALUE(E81),""))),IF(F81=0,"",CONCATENATE("(OH)",IF(F81&gt;1,VALUE(F81),""))),IF(G81=0,"",CONCATENATE("(OH2)",IF(G81&gt;1,VALUE(G81),""))))),"]",IF(M81="","",IF(J81&gt;1,(CONCATENATE(VALUE(J81),"+")),"+"))))</f>
        <v>[Al6(OH)7(OH2)19]11+</v>
      </c>
    </row>
    <row r="82" s="4" customFormat="true" ht="14.05" hidden="false" customHeight="false" outlineLevel="0" collapsed="false">
      <c r="A82" s="5" t="n">
        <f aca="false">A81</f>
        <v>6</v>
      </c>
      <c r="B82" s="5" t="n">
        <f aca="false">B81</f>
        <v>0</v>
      </c>
      <c r="C82" s="5" t="n">
        <f aca="false">C81</f>
        <v>0</v>
      </c>
      <c r="D82" s="5" t="n">
        <f aca="false">D81</f>
        <v>6</v>
      </c>
      <c r="E82" s="5" t="n">
        <f aca="false">E81</f>
        <v>0</v>
      </c>
      <c r="F82" s="5" t="n">
        <f aca="false">F81+1</f>
        <v>8</v>
      </c>
      <c r="G82" s="5" t="n">
        <f aca="false">((A82-2)*D82)+2-(E82+F82)</f>
        <v>18</v>
      </c>
      <c r="H82" s="5" t="n">
        <f aca="false">H81</f>
        <v>0</v>
      </c>
      <c r="I82" s="5" t="n">
        <f aca="false">(27*D82)+(16*(E82+F82+G82))+(F82+(G82*2))</f>
        <v>622</v>
      </c>
      <c r="J82" s="5" t="n">
        <f aca="false">IF((3*D82)-(2*E82)-F82&gt;0, (3*D82)-(2*E82)-F82, "")</f>
        <v>10</v>
      </c>
      <c r="K82" s="6" t="n">
        <f aca="false">IF(J82="", "no cation", I82/J82)</f>
        <v>62.2</v>
      </c>
      <c r="L82" s="7" t="n">
        <f aca="false">IF(J82="","",VALUE(K82))</f>
        <v>62.2</v>
      </c>
      <c r="M82" s="5" t="s">
        <v>30</v>
      </c>
      <c r="N82" s="5" t="str">
        <f aca="false">IF(M82="","",CONCATENATE("[",IF(M82="","",CONCATENATE("Al",IF(D82&gt;1,VALUE(D82),""),IF(E82=0,"",CONCATENATE(" O",IF(E82&gt;1,VALUE(E82),""))),IF(F82=0,"",CONCATENATE("(OH)",IF(F82&gt;1,VALUE(F82),""))),IF(G82=0,"",CONCATENATE("(OH2)",IF(G82&gt;1,VALUE(G82),""))))),"]",IF(M82="","",IF(J82&gt;1,(CONCATENATE(VALUE(J82),"+")),"+"))))</f>
        <v>[Al6(OH)8(OH2)18]10+</v>
      </c>
    </row>
    <row r="83" s="4" customFormat="true" ht="14.05" hidden="false" customHeight="false" outlineLevel="0" collapsed="false">
      <c r="A83" s="5" t="n">
        <f aca="false">A82</f>
        <v>6</v>
      </c>
      <c r="B83" s="5" t="n">
        <f aca="false">B82</f>
        <v>0</v>
      </c>
      <c r="C83" s="5" t="n">
        <f aca="false">C82</f>
        <v>0</v>
      </c>
      <c r="D83" s="5" t="n">
        <f aca="false">D82</f>
        <v>6</v>
      </c>
      <c r="E83" s="5" t="n">
        <f aca="false">E82</f>
        <v>0</v>
      </c>
      <c r="F83" s="5" t="n">
        <f aca="false">F82+1</f>
        <v>9</v>
      </c>
      <c r="G83" s="5" t="n">
        <f aca="false">((A83-2)*D83)+2-(E83+F83)</f>
        <v>17</v>
      </c>
      <c r="H83" s="5" t="n">
        <f aca="false">H82</f>
        <v>0</v>
      </c>
      <c r="I83" s="5" t="n">
        <f aca="false">(27*D83)+(16*(E83+F83+G83))+(F83+(G83*2))</f>
        <v>621</v>
      </c>
      <c r="J83" s="5" t="n">
        <f aca="false">IF((3*D83)-(2*E83)-F83&gt;0, (3*D83)-(2*E83)-F83, "")</f>
        <v>9</v>
      </c>
      <c r="K83" s="6" t="n">
        <f aca="false">IF(J83="", "no cation", I83/J83)</f>
        <v>69</v>
      </c>
      <c r="L83" s="7" t="n">
        <f aca="false">IF(J83="","",VALUE(K83))</f>
        <v>69</v>
      </c>
      <c r="M83" s="5" t="s">
        <v>30</v>
      </c>
      <c r="N83" s="5" t="str">
        <f aca="false">IF(M83="","",CONCATENATE("[",IF(M83="","",CONCATENATE("Al",IF(D83&gt;1,VALUE(D83),""),IF(E83=0,"",CONCATENATE(" O",IF(E83&gt;1,VALUE(E83),""))),IF(F83=0,"",CONCATENATE("(OH)",IF(F83&gt;1,VALUE(F83),""))),IF(G83=0,"",CONCATENATE("(OH2)",IF(G83&gt;1,VALUE(G83),""))))),"]",IF(M83="","",IF(J83&gt;1,(CONCATENATE(VALUE(J83),"+")),"+"))))</f>
        <v>[Al6(OH)9(OH2)17]9+</v>
      </c>
    </row>
    <row r="84" s="4" customFormat="true" ht="14.05" hidden="false" customHeight="false" outlineLevel="0" collapsed="false">
      <c r="A84" s="5" t="n">
        <f aca="false">A83</f>
        <v>6</v>
      </c>
      <c r="B84" s="5" t="n">
        <f aca="false">B83</f>
        <v>0</v>
      </c>
      <c r="C84" s="5" t="n">
        <f aca="false">C83</f>
        <v>0</v>
      </c>
      <c r="D84" s="5" t="n">
        <f aca="false">D83</f>
        <v>6</v>
      </c>
      <c r="E84" s="5" t="n">
        <f aca="false">E83</f>
        <v>0</v>
      </c>
      <c r="F84" s="5" t="n">
        <f aca="false">F83+1</f>
        <v>10</v>
      </c>
      <c r="G84" s="5" t="n">
        <f aca="false">((A84-2)*D84)+2-(E84+F84)</f>
        <v>16</v>
      </c>
      <c r="H84" s="5" t="n">
        <f aca="false">H83</f>
        <v>0</v>
      </c>
      <c r="I84" s="5" t="n">
        <f aca="false">(27*D84)+(16*(E84+F84+G84))+(F84+(G84*2))</f>
        <v>620</v>
      </c>
      <c r="J84" s="5" t="n">
        <f aca="false">IF((3*D84)-(2*E84)-F84&gt;0, (3*D84)-(2*E84)-F84, "")</f>
        <v>8</v>
      </c>
      <c r="K84" s="6" t="n">
        <f aca="false">IF(J84="", "no cation", I84/J84)</f>
        <v>77.5</v>
      </c>
      <c r="L84" s="7" t="n">
        <f aca="false">IF(J84="","",VALUE(K84))</f>
        <v>77.5</v>
      </c>
      <c r="M84" s="5" t="s">
        <v>30</v>
      </c>
      <c r="N84" s="5" t="str">
        <f aca="false">IF(M84="","",CONCATENATE("[",IF(M84="","",CONCATENATE("Al",IF(D84&gt;1,VALUE(D84),""),IF(E84=0,"",CONCATENATE(" O",IF(E84&gt;1,VALUE(E84),""))),IF(F84=0,"",CONCATENATE("(OH)",IF(F84&gt;1,VALUE(F84),""))),IF(G84=0,"",CONCATENATE("(OH2)",IF(G84&gt;1,VALUE(G84),""))))),"]",IF(M84="","",IF(J84&gt;1,(CONCATENATE(VALUE(J84),"+")),"+"))))</f>
        <v>[Al6(OH)10(OH2)16]8+</v>
      </c>
    </row>
    <row r="85" s="4" customFormat="true" ht="14.05" hidden="false" customHeight="false" outlineLevel="0" collapsed="false">
      <c r="A85" s="5" t="n">
        <f aca="false">A84</f>
        <v>6</v>
      </c>
      <c r="B85" s="5" t="n">
        <f aca="false">B84</f>
        <v>0</v>
      </c>
      <c r="C85" s="5" t="n">
        <f aca="false">C84</f>
        <v>0</v>
      </c>
      <c r="D85" s="5" t="n">
        <f aca="false">D84</f>
        <v>6</v>
      </c>
      <c r="E85" s="5" t="n">
        <f aca="false">E84</f>
        <v>0</v>
      </c>
      <c r="F85" s="5" t="n">
        <f aca="false">F84+1</f>
        <v>11</v>
      </c>
      <c r="G85" s="5" t="n">
        <f aca="false">((A85-2)*D85)+2-(E85+F85)</f>
        <v>15</v>
      </c>
      <c r="H85" s="5" t="n">
        <f aca="false">H84</f>
        <v>0</v>
      </c>
      <c r="I85" s="5" t="n">
        <f aca="false">(27*D85)+(16*(E85+F85+G85))+(F85+(G85*2))</f>
        <v>619</v>
      </c>
      <c r="J85" s="5" t="n">
        <f aca="false">IF((3*D85)-(2*E85)-F85&gt;0, (3*D85)-(2*E85)-F85, "")</f>
        <v>7</v>
      </c>
      <c r="K85" s="6" t="n">
        <f aca="false">IF(J85="", "no cation", I85/J85)</f>
        <v>88.4285714285714</v>
      </c>
      <c r="L85" s="7" t="n">
        <f aca="false">IF(J85="","",VALUE(K85))</f>
        <v>88.4285714285714</v>
      </c>
      <c r="M85" s="5" t="s">
        <v>30</v>
      </c>
      <c r="N85" s="5" t="str">
        <f aca="false">IF(M85="","",CONCATENATE("[",IF(M85="","",CONCATENATE("Al",IF(D85&gt;1,VALUE(D85),""),IF(E85=0,"",CONCATENATE(" O",IF(E85&gt;1,VALUE(E85),""))),IF(F85=0,"",CONCATENATE("(OH)",IF(F85&gt;1,VALUE(F85),""))),IF(G85=0,"",CONCATENATE("(OH2)",IF(G85&gt;1,VALUE(G85),""))))),"]",IF(M85="","",IF(J85&gt;1,(CONCATENATE(VALUE(J85),"+")),"+"))))</f>
        <v>[Al6(OH)11(OH2)15]7+</v>
      </c>
    </row>
    <row r="86" s="4" customFormat="true" ht="14.05" hidden="false" customHeight="false" outlineLevel="0" collapsed="false">
      <c r="A86" s="5" t="n">
        <f aca="false">A85</f>
        <v>6</v>
      </c>
      <c r="B86" s="5" t="n">
        <f aca="false">B85</f>
        <v>0</v>
      </c>
      <c r="C86" s="5" t="n">
        <f aca="false">C85</f>
        <v>0</v>
      </c>
      <c r="D86" s="5" t="n">
        <f aca="false">D85</f>
        <v>6</v>
      </c>
      <c r="E86" s="5" t="n">
        <f aca="false">E85</f>
        <v>0</v>
      </c>
      <c r="F86" s="5" t="n">
        <f aca="false">F85+1</f>
        <v>12</v>
      </c>
      <c r="G86" s="5" t="n">
        <f aca="false">((A86-2)*D86)+2-(E86+F86)</f>
        <v>14</v>
      </c>
      <c r="H86" s="5" t="n">
        <f aca="false">H85</f>
        <v>0</v>
      </c>
      <c r="I86" s="5" t="n">
        <f aca="false">(27*D86)+(16*(E86+F86+G86))+(F86+(G86*2))</f>
        <v>618</v>
      </c>
      <c r="J86" s="5" t="n">
        <f aca="false">IF((3*D86)-(2*E86)-F86&gt;0, (3*D86)-(2*E86)-F86, "")</f>
        <v>6</v>
      </c>
      <c r="K86" s="6" t="n">
        <f aca="false">IF(J86="", "no cation", I86/J86)</f>
        <v>103</v>
      </c>
      <c r="L86" s="7" t="n">
        <f aca="false">IF(J86="","",VALUE(K86))</f>
        <v>103</v>
      </c>
      <c r="M86" s="5" t="s">
        <v>30</v>
      </c>
      <c r="N86" s="5" t="str">
        <f aca="false">IF(M86="","",CONCATENATE("[",IF(M86="","",CONCATENATE("Al",IF(D86&gt;1,VALUE(D86),""),IF(E86=0,"",CONCATENATE(" O",IF(E86&gt;1,VALUE(E86),""))),IF(F86=0,"",CONCATENATE("(OH)",IF(F86&gt;1,VALUE(F86),""))),IF(G86=0,"",CONCATENATE("(OH2)",IF(G86&gt;1,VALUE(G86),""))))),"]",IF(M86="","",IF(J86&gt;1,(CONCATENATE(VALUE(J86),"+")),"+"))))</f>
        <v>[Al6(OH)12(OH2)14]6+</v>
      </c>
    </row>
    <row r="87" s="4" customFormat="true" ht="14.05" hidden="false" customHeight="false" outlineLevel="0" collapsed="false">
      <c r="A87" s="5" t="n">
        <f aca="false">A86</f>
        <v>6</v>
      </c>
      <c r="B87" s="5" t="n">
        <f aca="false">B86</f>
        <v>0</v>
      </c>
      <c r="C87" s="5" t="n">
        <f aca="false">C86</f>
        <v>0</v>
      </c>
      <c r="D87" s="5" t="n">
        <f aca="false">D86</f>
        <v>6</v>
      </c>
      <c r="E87" s="5" t="n">
        <f aca="false">E86</f>
        <v>0</v>
      </c>
      <c r="F87" s="5" t="n">
        <f aca="false">F86+1</f>
        <v>13</v>
      </c>
      <c r="G87" s="5" t="n">
        <f aca="false">((A87-2)*D87)+2-(E87+F87)</f>
        <v>13</v>
      </c>
      <c r="H87" s="5" t="n">
        <f aca="false">H86</f>
        <v>0</v>
      </c>
      <c r="I87" s="5" t="n">
        <f aca="false">(27*D87)+(16*(E87+F87+G87))+(F87+(G87*2))</f>
        <v>617</v>
      </c>
      <c r="J87" s="5" t="n">
        <f aca="false">IF((3*D87)-(2*E87)-F87&gt;0, (3*D87)-(2*E87)-F87, "")</f>
        <v>5</v>
      </c>
      <c r="K87" s="6" t="n">
        <f aca="false">IF(J87="", "no cation", I87/J87)</f>
        <v>123.4</v>
      </c>
      <c r="L87" s="7" t="n">
        <f aca="false">IF(J87="","",VALUE(K87))</f>
        <v>123.4</v>
      </c>
      <c r="M87" s="5" t="s">
        <v>30</v>
      </c>
      <c r="N87" s="5" t="str">
        <f aca="false">IF(M87="","",CONCATENATE("[",IF(M87="","",CONCATENATE("Al",IF(D87&gt;1,VALUE(D87),""),IF(E87=0,"",CONCATENATE(" O",IF(E87&gt;1,VALUE(E87),""))),IF(F87=0,"",CONCATENATE("(OH)",IF(F87&gt;1,VALUE(F87),""))),IF(G87=0,"",CONCATENATE("(OH2)",IF(G87&gt;1,VALUE(G87),""))))),"]",IF(M87="","",IF(J87&gt;1,(CONCATENATE(VALUE(J87),"+")),"+"))))</f>
        <v>[Al6(OH)13(OH2)13]5+</v>
      </c>
    </row>
    <row r="88" s="4" customFormat="true" ht="14.05" hidden="false" customHeight="false" outlineLevel="0" collapsed="false">
      <c r="A88" s="5" t="n">
        <f aca="false">A87</f>
        <v>6</v>
      </c>
      <c r="B88" s="5" t="n">
        <f aca="false">B87</f>
        <v>0</v>
      </c>
      <c r="C88" s="5" t="n">
        <f aca="false">C87</f>
        <v>0</v>
      </c>
      <c r="D88" s="5" t="n">
        <f aca="false">D87</f>
        <v>6</v>
      </c>
      <c r="E88" s="5" t="n">
        <f aca="false">E87</f>
        <v>0</v>
      </c>
      <c r="F88" s="5" t="n">
        <f aca="false">F87+1</f>
        <v>14</v>
      </c>
      <c r="G88" s="5" t="n">
        <f aca="false">((A88-2)*D88)+2-(E88+F88)</f>
        <v>12</v>
      </c>
      <c r="H88" s="5" t="n">
        <f aca="false">H87</f>
        <v>0</v>
      </c>
      <c r="I88" s="5" t="n">
        <f aca="false">(27*D88)+(16*(E88+F88+G88))+(F88+(G88*2))</f>
        <v>616</v>
      </c>
      <c r="J88" s="5" t="n">
        <f aca="false">IF((3*D88)-(2*E88)-F88&gt;0, (3*D88)-(2*E88)-F88, "")</f>
        <v>4</v>
      </c>
      <c r="K88" s="6" t="n">
        <f aca="false">IF(J88="", "no cation", I88/J88)</f>
        <v>154</v>
      </c>
      <c r="L88" s="7" t="n">
        <f aca="false">IF(J88="","",VALUE(K88))</f>
        <v>154</v>
      </c>
      <c r="M88" s="5" t="s">
        <v>30</v>
      </c>
      <c r="N88" s="5" t="str">
        <f aca="false">IF(M88="","",CONCATENATE("[",IF(M88="","",CONCATENATE("Al",IF(D88&gt;1,VALUE(D88),""),IF(E88=0,"",CONCATENATE(" O",IF(E88&gt;1,VALUE(E88),""))),IF(F88=0,"",CONCATENATE("(OH)",IF(F88&gt;1,VALUE(F88),""))),IF(G88=0,"",CONCATENATE("(OH2)",IF(G88&gt;1,VALUE(G88),""))))),"]",IF(M88="","",IF(J88&gt;1,(CONCATENATE(VALUE(J88),"+")),"+"))))</f>
        <v>[Al6(OH)14(OH2)12]4+</v>
      </c>
    </row>
    <row r="89" s="4" customFormat="true" ht="14.05" hidden="false" customHeight="false" outlineLevel="0" collapsed="false">
      <c r="A89" s="5" t="n">
        <f aca="false">A88</f>
        <v>6</v>
      </c>
      <c r="B89" s="5" t="n">
        <f aca="false">B88</f>
        <v>0</v>
      </c>
      <c r="C89" s="5" t="n">
        <f aca="false">C88</f>
        <v>0</v>
      </c>
      <c r="D89" s="5" t="n">
        <f aca="false">D88</f>
        <v>6</v>
      </c>
      <c r="E89" s="5" t="n">
        <f aca="false">E88</f>
        <v>0</v>
      </c>
      <c r="F89" s="5" t="n">
        <f aca="false">F88+1</f>
        <v>15</v>
      </c>
      <c r="G89" s="5" t="n">
        <f aca="false">((A89-2)*D89)+2-(E89+F89)</f>
        <v>11</v>
      </c>
      <c r="H89" s="5" t="n">
        <f aca="false">H88</f>
        <v>0</v>
      </c>
      <c r="I89" s="5" t="n">
        <f aca="false">(27*D89)+(16*(E89+F89+G89))+(F89+(G89*2))</f>
        <v>615</v>
      </c>
      <c r="J89" s="5" t="n">
        <f aca="false">IF((3*D89)-(2*E89)-F89&gt;0, (3*D89)-(2*E89)-F89, "")</f>
        <v>3</v>
      </c>
      <c r="K89" s="6" t="n">
        <f aca="false">IF(J89="", "no cation", I89/J89)</f>
        <v>205</v>
      </c>
      <c r="L89" s="7" t="n">
        <f aca="false">IF(J89="","",VALUE(K89))</f>
        <v>205</v>
      </c>
      <c r="M89" s="5" t="s">
        <v>30</v>
      </c>
      <c r="N89" s="5" t="str">
        <f aca="false">IF(M89="","",CONCATENATE("[",IF(M89="","",CONCATENATE("Al",IF(D89&gt;1,VALUE(D89),""),IF(E89=0,"",CONCATENATE(" O",IF(E89&gt;1,VALUE(E89),""))),IF(F89=0,"",CONCATENATE("(OH)",IF(F89&gt;1,VALUE(F89),""))),IF(G89=0,"",CONCATENATE("(OH2)",IF(G89&gt;1,VALUE(G89),""))))),"]",IF(M89="","",IF(J89&gt;1,(CONCATENATE(VALUE(J89),"+")),"+"))))</f>
        <v>[Al6(OH)15(OH2)11]3+</v>
      </c>
    </row>
    <row r="90" s="4" customFormat="true" ht="14.05" hidden="false" customHeight="false" outlineLevel="0" collapsed="false">
      <c r="A90" s="5" t="n">
        <f aca="false">A89</f>
        <v>6</v>
      </c>
      <c r="B90" s="5" t="n">
        <f aca="false">B89</f>
        <v>0</v>
      </c>
      <c r="C90" s="5" t="n">
        <f aca="false">C89</f>
        <v>0</v>
      </c>
      <c r="D90" s="5" t="n">
        <f aca="false">D89</f>
        <v>6</v>
      </c>
      <c r="E90" s="5" t="n">
        <f aca="false">E89</f>
        <v>0</v>
      </c>
      <c r="F90" s="5" t="n">
        <f aca="false">F89+1</f>
        <v>16</v>
      </c>
      <c r="G90" s="5" t="n">
        <f aca="false">((A90-2)*D90)+2-(E90+F90)</f>
        <v>10</v>
      </c>
      <c r="H90" s="5" t="n">
        <f aca="false">H89</f>
        <v>0</v>
      </c>
      <c r="I90" s="5" t="n">
        <f aca="false">(27*D90)+(16*(E90+F90+G90))+(F90+(G90*2))</f>
        <v>614</v>
      </c>
      <c r="J90" s="5" t="n">
        <f aca="false">IF((3*D90)-(2*E90)-F90&gt;0, (3*D90)-(2*E90)-F90, "")</f>
        <v>2</v>
      </c>
      <c r="K90" s="6" t="n">
        <f aca="false">IF(J90="", "no cation", I90/J90)</f>
        <v>307</v>
      </c>
      <c r="L90" s="7" t="n">
        <f aca="false">IF(J90="","",VALUE(K90))</f>
        <v>307</v>
      </c>
      <c r="M90" s="5" t="s">
        <v>30</v>
      </c>
      <c r="N90" s="5" t="str">
        <f aca="false">IF(M90="","",CONCATENATE("[",IF(M90="","",CONCATENATE("Al",IF(D90&gt;1,VALUE(D90),""),IF(E90=0,"",CONCATENATE(" O",IF(E90&gt;1,VALUE(E90),""))),IF(F90=0,"",CONCATENATE("(OH)",IF(F90&gt;1,VALUE(F90),""))),IF(G90=0,"",CONCATENATE("(OH2)",IF(G90&gt;1,VALUE(G90),""))))),"]",IF(M90="","",IF(J90&gt;1,(CONCATENATE(VALUE(J90),"+")),"+"))))</f>
        <v>[Al6(OH)16(OH2)10]2+</v>
      </c>
    </row>
    <row r="91" s="4" customFormat="true" ht="14.05" hidden="false" customHeight="false" outlineLevel="0" collapsed="false">
      <c r="A91" s="5" t="n">
        <f aca="false">A90</f>
        <v>6</v>
      </c>
      <c r="B91" s="5" t="n">
        <f aca="false">B90</f>
        <v>0</v>
      </c>
      <c r="C91" s="5" t="n">
        <f aca="false">C90</f>
        <v>0</v>
      </c>
      <c r="D91" s="5" t="n">
        <f aca="false">D90</f>
        <v>6</v>
      </c>
      <c r="E91" s="5" t="n">
        <f aca="false">E90</f>
        <v>0</v>
      </c>
      <c r="F91" s="5" t="n">
        <f aca="false">F90+1</f>
        <v>17</v>
      </c>
      <c r="G91" s="5" t="n">
        <f aca="false">((A91-2)*D91)+2-(E91+F91)</f>
        <v>9</v>
      </c>
      <c r="H91" s="5" t="n">
        <f aca="false">H90</f>
        <v>0</v>
      </c>
      <c r="I91" s="5" t="n">
        <f aca="false">(27*D91)+(16*(E91+F91+G91))+(F91+(G91*2))</f>
        <v>613</v>
      </c>
      <c r="J91" s="5" t="n">
        <f aca="false">IF((3*D91)-(2*E91)-F91&gt;0, (3*D91)-(2*E91)-F91, "")</f>
        <v>1</v>
      </c>
      <c r="K91" s="6" t="n">
        <f aca="false">IF(J91="", "no cation", I91/J91)</f>
        <v>613</v>
      </c>
      <c r="L91" s="7" t="n">
        <f aca="false">IF(J91="","",VALUE(K91))</f>
        <v>613</v>
      </c>
      <c r="M91" s="5" t="s">
        <v>30</v>
      </c>
      <c r="N91" s="5" t="str">
        <f aca="false">IF(M91="","",CONCATENATE("[",IF(M91="","",CONCATENATE("Al",IF(D91&gt;1,VALUE(D91),""),IF(E91=0,"",CONCATENATE(" O",IF(E91&gt;1,VALUE(E91),""))),IF(F91=0,"",CONCATENATE("(OH)",IF(F91&gt;1,VALUE(F91),""))),IF(G91=0,"",CONCATENATE("(OH2)",IF(G91&gt;1,VALUE(G91),""))))),"]",IF(M91="","",IF(J91&gt;1,(CONCATENATE(VALUE(J91),"+")),"+"))))</f>
        <v>[Al6(OH)17(OH2)9]+</v>
      </c>
    </row>
    <row r="92" s="4" customFormat="true" ht="14.05" hidden="false" customHeight="false" outlineLevel="0" collapsed="false">
      <c r="A92" s="5" t="n">
        <f aca="false">A91</f>
        <v>6</v>
      </c>
      <c r="B92" s="5" t="n">
        <f aca="false">B91</f>
        <v>0</v>
      </c>
      <c r="C92" s="5" t="n">
        <f aca="false">C91</f>
        <v>0</v>
      </c>
      <c r="D92" s="3" t="n">
        <v>6</v>
      </c>
      <c r="E92" s="3" t="n">
        <v>2</v>
      </c>
      <c r="F92" s="5" t="n">
        <v>0</v>
      </c>
      <c r="G92" s="5" t="n">
        <f aca="false">((A92-2)*D92)+2-(E92+F92)</f>
        <v>24</v>
      </c>
      <c r="H92" s="5" t="n">
        <f aca="false">H91</f>
        <v>0</v>
      </c>
      <c r="I92" s="5" t="n">
        <f aca="false">(27*D92)+(16*(E92+F92+G92))+(F92+(G92*2))</f>
        <v>626</v>
      </c>
      <c r="J92" s="5" t="n">
        <f aca="false">IF((3*D92)-(2*E92)-F92&gt;0, (3*D92)-(2*E92)-F92, "")</f>
        <v>14</v>
      </c>
      <c r="K92" s="6" t="n">
        <f aca="false">IF(J92="", "no cation", I92/J92)</f>
        <v>44.7142857142857</v>
      </c>
      <c r="L92" s="7" t="n">
        <f aca="false">IF(J92="","",VALUE(K92))</f>
        <v>44.7142857142857</v>
      </c>
      <c r="M92" s="5" t="s">
        <v>30</v>
      </c>
      <c r="N92" s="5" t="str">
        <f aca="false">IF(M92="","",CONCATENATE("[",IF(M92="","",CONCATENATE("Al",IF(D92&gt;1,VALUE(D92),""),IF(E92=0,"",CONCATENATE(" O",IF(E92&gt;1,VALUE(E92),""))),IF(F92=0,"",CONCATENATE("(OH)",IF(F92&gt;1,VALUE(F92),""))),IF(G92=0,"",CONCATENATE("(OH2)",IF(G92&gt;1,VALUE(G92),""))))),"]",IF(M92="","",IF(J92&gt;1,(CONCATENATE(VALUE(J92),"+")),"+"))))</f>
        <v>[Al6 O2(OH2)24]14+</v>
      </c>
    </row>
    <row r="93" s="4" customFormat="true" ht="14.05" hidden="false" customHeight="false" outlineLevel="0" collapsed="false">
      <c r="A93" s="5" t="n">
        <f aca="false">A92</f>
        <v>6</v>
      </c>
      <c r="B93" s="5" t="n">
        <f aca="false">B92</f>
        <v>0</v>
      </c>
      <c r="C93" s="5" t="n">
        <f aca="false">C92</f>
        <v>0</v>
      </c>
      <c r="D93" s="5" t="n">
        <f aca="false">D92</f>
        <v>6</v>
      </c>
      <c r="E93" s="5" t="n">
        <f aca="false">E92</f>
        <v>2</v>
      </c>
      <c r="F93" s="5" t="n">
        <f aca="false">F92+1</f>
        <v>1</v>
      </c>
      <c r="G93" s="5" t="n">
        <f aca="false">((A93-2)*D93)+2-(E93+F93)</f>
        <v>23</v>
      </c>
      <c r="H93" s="5" t="n">
        <f aca="false">H92</f>
        <v>0</v>
      </c>
      <c r="I93" s="5" t="n">
        <f aca="false">(27*D93)+(16*(E93+F93+G93))+(F93+(G93*2))</f>
        <v>625</v>
      </c>
      <c r="J93" s="5" t="n">
        <f aca="false">IF((3*D93)-(2*E93)-F93&gt;0, (3*D93)-(2*E93)-F93, "")</f>
        <v>13</v>
      </c>
      <c r="K93" s="6" t="n">
        <f aca="false">IF(J93="", "no cation", I93/J93)</f>
        <v>48.0769230769231</v>
      </c>
      <c r="L93" s="7" t="n">
        <f aca="false">IF(J93="","",VALUE(K93))</f>
        <v>48.0769230769231</v>
      </c>
      <c r="M93" s="5" t="s">
        <v>30</v>
      </c>
      <c r="N93" s="5" t="str">
        <f aca="false">IF(M93="","",CONCATENATE("[",IF(M93="","",CONCATENATE("Al",IF(D93&gt;1,VALUE(D93),""),IF(E93=0,"",CONCATENATE(" O",IF(E93&gt;1,VALUE(E93),""))),IF(F93=0,"",CONCATENATE("(OH)",IF(F93&gt;1,VALUE(F93),""))),IF(G93=0,"",CONCATENATE("(OH2)",IF(G93&gt;1,VALUE(G93),""))))),"]",IF(M93="","",IF(J93&gt;1,(CONCATENATE(VALUE(J93),"+")),"+"))))</f>
        <v>[Al6 O2(OH)(OH2)23]13+</v>
      </c>
    </row>
    <row r="94" s="4" customFormat="true" ht="14.05" hidden="false" customHeight="false" outlineLevel="0" collapsed="false">
      <c r="A94" s="5" t="n">
        <f aca="false">A93</f>
        <v>6</v>
      </c>
      <c r="B94" s="5" t="n">
        <f aca="false">B93</f>
        <v>0</v>
      </c>
      <c r="C94" s="5" t="n">
        <f aca="false">C93</f>
        <v>0</v>
      </c>
      <c r="D94" s="5" t="n">
        <f aca="false">D93</f>
        <v>6</v>
      </c>
      <c r="E94" s="5" t="n">
        <f aca="false">E93</f>
        <v>2</v>
      </c>
      <c r="F94" s="5" t="n">
        <f aca="false">F93+1</f>
        <v>2</v>
      </c>
      <c r="G94" s="5" t="n">
        <f aca="false">((A94-2)*D94)+2-(E94+F94)</f>
        <v>22</v>
      </c>
      <c r="H94" s="5" t="n">
        <f aca="false">H93</f>
        <v>0</v>
      </c>
      <c r="I94" s="5" t="n">
        <f aca="false">(27*D94)+(16*(E94+F94+G94))+(F94+(G94*2))</f>
        <v>624</v>
      </c>
      <c r="J94" s="5" t="n">
        <f aca="false">IF((3*D94)-(2*E94)-F94&gt;0, (3*D94)-(2*E94)-F94, "")</f>
        <v>12</v>
      </c>
      <c r="K94" s="6" t="n">
        <f aca="false">IF(J94="", "no cation", I94/J94)</f>
        <v>52</v>
      </c>
      <c r="L94" s="7" t="n">
        <f aca="false">IF(J94="","",VALUE(K94))</f>
        <v>52</v>
      </c>
      <c r="M94" s="5" t="s">
        <v>30</v>
      </c>
      <c r="N94" s="5" t="str">
        <f aca="false">IF(M94="","",CONCATENATE("[",IF(M94="","",CONCATENATE("Al",IF(D94&gt;1,VALUE(D94),""),IF(E94=0,"",CONCATENATE(" O",IF(E94&gt;1,VALUE(E94),""))),IF(F94=0,"",CONCATENATE("(OH)",IF(F94&gt;1,VALUE(F94),""))),IF(G94=0,"",CONCATENATE("(OH2)",IF(G94&gt;1,VALUE(G94),""))))),"]",IF(M94="","",IF(J94&gt;1,(CONCATENATE(VALUE(J94),"+")),"+"))))</f>
        <v>[Al6 O2(OH)2(OH2)22]12+</v>
      </c>
    </row>
    <row r="95" s="4" customFormat="true" ht="14.05" hidden="false" customHeight="false" outlineLevel="0" collapsed="false">
      <c r="A95" s="5" t="n">
        <f aca="false">A94</f>
        <v>6</v>
      </c>
      <c r="B95" s="5" t="n">
        <f aca="false">B94</f>
        <v>0</v>
      </c>
      <c r="C95" s="5" t="n">
        <f aca="false">C94</f>
        <v>0</v>
      </c>
      <c r="D95" s="5" t="n">
        <f aca="false">D94</f>
        <v>6</v>
      </c>
      <c r="E95" s="5" t="n">
        <f aca="false">E94</f>
        <v>2</v>
      </c>
      <c r="F95" s="5" t="n">
        <f aca="false">F94+1</f>
        <v>3</v>
      </c>
      <c r="G95" s="5" t="n">
        <f aca="false">((A95-2)*D95)+2-(E95+F95)</f>
        <v>21</v>
      </c>
      <c r="H95" s="5" t="n">
        <f aca="false">H94</f>
        <v>0</v>
      </c>
      <c r="I95" s="5" t="n">
        <f aca="false">(27*D95)+(16*(E95+F95+G95))+(F95+(G95*2))</f>
        <v>623</v>
      </c>
      <c r="J95" s="5" t="n">
        <f aca="false">IF((3*D95)-(2*E95)-F95&gt;0, (3*D95)-(2*E95)-F95, "")</f>
        <v>11</v>
      </c>
      <c r="K95" s="6" t="n">
        <f aca="false">IF(J95="", "no cation", I95/J95)</f>
        <v>56.6363636363636</v>
      </c>
      <c r="L95" s="7" t="n">
        <f aca="false">IF(J95="","",VALUE(K95))</f>
        <v>56.6363636363636</v>
      </c>
      <c r="M95" s="5" t="s">
        <v>30</v>
      </c>
      <c r="N95" s="5" t="str">
        <f aca="false">IF(M95="","",CONCATENATE("[",IF(M95="","",CONCATENATE("Al",IF(D95&gt;1,VALUE(D95),""),IF(E95=0,"",CONCATENATE(" O",IF(E95&gt;1,VALUE(E95),""))),IF(F95=0,"",CONCATENATE("(OH)",IF(F95&gt;1,VALUE(F95),""))),IF(G95=0,"",CONCATENATE("(OH2)",IF(G95&gt;1,VALUE(G95),""))))),"]",IF(M95="","",IF(J95&gt;1,(CONCATENATE(VALUE(J95),"+")),"+"))))</f>
        <v>[Al6 O2(OH)3(OH2)21]11+</v>
      </c>
    </row>
    <row r="96" s="4" customFormat="true" ht="14.05" hidden="false" customHeight="false" outlineLevel="0" collapsed="false">
      <c r="A96" s="5" t="n">
        <f aca="false">A95</f>
        <v>6</v>
      </c>
      <c r="B96" s="5" t="n">
        <f aca="false">B95</f>
        <v>0</v>
      </c>
      <c r="C96" s="5" t="n">
        <f aca="false">C95</f>
        <v>0</v>
      </c>
      <c r="D96" s="5" t="n">
        <f aca="false">D95</f>
        <v>6</v>
      </c>
      <c r="E96" s="5" t="n">
        <f aca="false">E95</f>
        <v>2</v>
      </c>
      <c r="F96" s="5" t="n">
        <f aca="false">F95+1</f>
        <v>4</v>
      </c>
      <c r="G96" s="5" t="n">
        <f aca="false">((A96-2)*D96)+2-(E96+F96)</f>
        <v>20</v>
      </c>
      <c r="H96" s="5" t="n">
        <f aca="false">H95</f>
        <v>0</v>
      </c>
      <c r="I96" s="5" t="n">
        <f aca="false">(27*D96)+(16*(E96+F96+G96))+(F96+(G96*2))</f>
        <v>622</v>
      </c>
      <c r="J96" s="5" t="n">
        <f aca="false">IF((3*D96)-(2*E96)-F96&gt;0, (3*D96)-(2*E96)-F96, "")</f>
        <v>10</v>
      </c>
      <c r="K96" s="6" t="n">
        <f aca="false">IF(J96="", "no cation", I96/J96)</f>
        <v>62.2</v>
      </c>
      <c r="L96" s="7" t="n">
        <f aca="false">IF(J96="","",VALUE(K96))</f>
        <v>62.2</v>
      </c>
      <c r="M96" s="5" t="s">
        <v>30</v>
      </c>
      <c r="N96" s="5" t="str">
        <f aca="false">IF(M96="","",CONCATENATE("[",IF(M96="","",CONCATENATE("Al",IF(D96&gt;1,VALUE(D96),""),IF(E96=0,"",CONCATENATE(" O",IF(E96&gt;1,VALUE(E96),""))),IF(F96=0,"",CONCATENATE("(OH)",IF(F96&gt;1,VALUE(F96),""))),IF(G96=0,"",CONCATENATE("(OH2)",IF(G96&gt;1,VALUE(G96),""))))),"]",IF(M96="","",IF(J96&gt;1,(CONCATENATE(VALUE(J96),"+")),"+"))))</f>
        <v>[Al6 O2(OH)4(OH2)20]10+</v>
      </c>
    </row>
    <row r="97" s="4" customFormat="true" ht="14.05" hidden="false" customHeight="false" outlineLevel="0" collapsed="false">
      <c r="A97" s="5" t="n">
        <f aca="false">A96</f>
        <v>6</v>
      </c>
      <c r="B97" s="5" t="n">
        <f aca="false">B96</f>
        <v>0</v>
      </c>
      <c r="C97" s="5" t="n">
        <f aca="false">C96</f>
        <v>0</v>
      </c>
      <c r="D97" s="5" t="n">
        <f aca="false">D96</f>
        <v>6</v>
      </c>
      <c r="E97" s="5" t="n">
        <f aca="false">E96</f>
        <v>2</v>
      </c>
      <c r="F97" s="5" t="n">
        <f aca="false">F96+1</f>
        <v>5</v>
      </c>
      <c r="G97" s="5" t="n">
        <f aca="false">((A97-2)*D97)+2-(E97+F97)</f>
        <v>19</v>
      </c>
      <c r="H97" s="5" t="n">
        <f aca="false">H96</f>
        <v>0</v>
      </c>
      <c r="I97" s="5" t="n">
        <f aca="false">(27*D97)+(16*(E97+F97+G97))+(F97+(G97*2))</f>
        <v>621</v>
      </c>
      <c r="J97" s="5" t="n">
        <f aca="false">IF((3*D97)-(2*E97)-F97&gt;0, (3*D97)-(2*E97)-F97, "")</f>
        <v>9</v>
      </c>
      <c r="K97" s="6" t="n">
        <f aca="false">IF(J97="", "no cation", I97/J97)</f>
        <v>69</v>
      </c>
      <c r="L97" s="7" t="n">
        <f aca="false">IF(J97="","",VALUE(K97))</f>
        <v>69</v>
      </c>
      <c r="M97" s="5" t="s">
        <v>30</v>
      </c>
      <c r="N97" s="5" t="str">
        <f aca="false">IF(M97="","",CONCATENATE("[",IF(M97="","",CONCATENATE("Al",IF(D97&gt;1,VALUE(D97),""),IF(E97=0,"",CONCATENATE(" O",IF(E97&gt;1,VALUE(E97),""))),IF(F97=0,"",CONCATENATE("(OH)",IF(F97&gt;1,VALUE(F97),""))),IF(G97=0,"",CONCATENATE("(OH2)",IF(G97&gt;1,VALUE(G97),""))))),"]",IF(M97="","",IF(J97&gt;1,(CONCATENATE(VALUE(J97),"+")),"+"))))</f>
        <v>[Al6 O2(OH)5(OH2)19]9+</v>
      </c>
    </row>
    <row r="98" s="4" customFormat="true" ht="14.05" hidden="false" customHeight="false" outlineLevel="0" collapsed="false">
      <c r="A98" s="5" t="n">
        <f aca="false">A97</f>
        <v>6</v>
      </c>
      <c r="B98" s="5" t="n">
        <f aca="false">B97</f>
        <v>0</v>
      </c>
      <c r="C98" s="5" t="n">
        <f aca="false">C97</f>
        <v>0</v>
      </c>
      <c r="D98" s="5" t="n">
        <f aca="false">D97</f>
        <v>6</v>
      </c>
      <c r="E98" s="5" t="n">
        <f aca="false">E97</f>
        <v>2</v>
      </c>
      <c r="F98" s="5" t="n">
        <f aca="false">F97+1</f>
        <v>6</v>
      </c>
      <c r="G98" s="5" t="n">
        <f aca="false">((A98-2)*D98)+2-(E98+F98)</f>
        <v>18</v>
      </c>
      <c r="H98" s="5" t="n">
        <f aca="false">H97</f>
        <v>0</v>
      </c>
      <c r="I98" s="5" t="n">
        <f aca="false">(27*D98)+(16*(E98+F98+G98))+(F98+(G98*2))</f>
        <v>620</v>
      </c>
      <c r="J98" s="5" t="n">
        <f aca="false">IF((3*D98)-(2*E98)-F98&gt;0, (3*D98)-(2*E98)-F98, "")</f>
        <v>8</v>
      </c>
      <c r="K98" s="6" t="n">
        <f aca="false">IF(J98="", "no cation", I98/J98)</f>
        <v>77.5</v>
      </c>
      <c r="L98" s="7" t="n">
        <f aca="false">IF(J98="","",VALUE(K98))</f>
        <v>77.5</v>
      </c>
      <c r="M98" s="5" t="s">
        <v>30</v>
      </c>
      <c r="N98" s="5" t="str">
        <f aca="false">IF(M98="","",CONCATENATE("[",IF(M98="","",CONCATENATE("Al",IF(D98&gt;1,VALUE(D98),""),IF(E98=0,"",CONCATENATE(" O",IF(E98&gt;1,VALUE(E98),""))),IF(F98=0,"",CONCATENATE("(OH)",IF(F98&gt;1,VALUE(F98),""))),IF(G98=0,"",CONCATENATE("(OH2)",IF(G98&gt;1,VALUE(G98),""))))),"]",IF(M98="","",IF(J98&gt;1,(CONCATENATE(VALUE(J98),"+")),"+"))))</f>
        <v>[Al6 O2(OH)6(OH2)18]8+</v>
      </c>
    </row>
    <row r="99" s="4" customFormat="true" ht="14.05" hidden="false" customHeight="false" outlineLevel="0" collapsed="false">
      <c r="A99" s="5" t="n">
        <f aca="false">A98</f>
        <v>6</v>
      </c>
      <c r="B99" s="5" t="n">
        <f aca="false">B98</f>
        <v>0</v>
      </c>
      <c r="C99" s="5" t="n">
        <f aca="false">C98</f>
        <v>0</v>
      </c>
      <c r="D99" s="5" t="n">
        <f aca="false">D98</f>
        <v>6</v>
      </c>
      <c r="E99" s="5" t="n">
        <f aca="false">E98</f>
        <v>2</v>
      </c>
      <c r="F99" s="5" t="n">
        <f aca="false">F98+1</f>
        <v>7</v>
      </c>
      <c r="G99" s="5" t="n">
        <f aca="false">((A99-2)*D99)+2-(E99+F99)</f>
        <v>17</v>
      </c>
      <c r="H99" s="5" t="n">
        <f aca="false">H98</f>
        <v>0</v>
      </c>
      <c r="I99" s="5" t="n">
        <f aca="false">(27*D99)+(16*(E99+F99+G99))+(F99+(G99*2))</f>
        <v>619</v>
      </c>
      <c r="J99" s="5" t="n">
        <f aca="false">IF((3*D99)-(2*E99)-F99&gt;0, (3*D99)-(2*E99)-F99, "")</f>
        <v>7</v>
      </c>
      <c r="K99" s="6" t="n">
        <f aca="false">IF(J99="", "no cation", I99/J99)</f>
        <v>88.4285714285714</v>
      </c>
      <c r="L99" s="7" t="n">
        <f aca="false">IF(J99="","",VALUE(K99))</f>
        <v>88.4285714285714</v>
      </c>
      <c r="M99" s="5" t="s">
        <v>30</v>
      </c>
      <c r="N99" s="5" t="str">
        <f aca="false">IF(M99="","",CONCATENATE("[",IF(M99="","",CONCATENATE("Al",IF(D99&gt;1,VALUE(D99),""),IF(E99=0,"",CONCATENATE(" O",IF(E99&gt;1,VALUE(E99),""))),IF(F99=0,"",CONCATENATE("(OH)",IF(F99&gt;1,VALUE(F99),""))),IF(G99=0,"",CONCATENATE("(OH2)",IF(G99&gt;1,VALUE(G99),""))))),"]",IF(M99="","",IF(J99&gt;1,(CONCATENATE(VALUE(J99),"+")),"+"))))</f>
        <v>[Al6 O2(OH)7(OH2)17]7+</v>
      </c>
    </row>
    <row r="100" s="4" customFormat="true" ht="14.05" hidden="false" customHeight="false" outlineLevel="0" collapsed="false">
      <c r="A100" s="5" t="n">
        <f aca="false">A99</f>
        <v>6</v>
      </c>
      <c r="B100" s="5" t="n">
        <f aca="false">B99</f>
        <v>0</v>
      </c>
      <c r="C100" s="5" t="n">
        <f aca="false">C99</f>
        <v>0</v>
      </c>
      <c r="D100" s="5" t="n">
        <f aca="false">D99</f>
        <v>6</v>
      </c>
      <c r="E100" s="5" t="n">
        <f aca="false">E99</f>
        <v>2</v>
      </c>
      <c r="F100" s="5" t="n">
        <f aca="false">F99+1</f>
        <v>8</v>
      </c>
      <c r="G100" s="5" t="n">
        <f aca="false">((A100-2)*D100)+2-(E100+F100)</f>
        <v>16</v>
      </c>
      <c r="H100" s="5" t="n">
        <f aca="false">H99</f>
        <v>0</v>
      </c>
      <c r="I100" s="5" t="n">
        <f aca="false">(27*D100)+(16*(E100+F100+G100))+(F100+(G100*2))</f>
        <v>618</v>
      </c>
      <c r="J100" s="5" t="n">
        <f aca="false">IF((3*D100)-(2*E100)-F100&gt;0, (3*D100)-(2*E100)-F100, "")</f>
        <v>6</v>
      </c>
      <c r="K100" s="6" t="n">
        <f aca="false">IF(J100="", "no cation", I100/J100)</f>
        <v>103</v>
      </c>
      <c r="L100" s="7" t="n">
        <f aca="false">IF(J100="","",VALUE(K100))</f>
        <v>103</v>
      </c>
      <c r="M100" s="5" t="s">
        <v>30</v>
      </c>
      <c r="N100" s="5" t="str">
        <f aca="false">IF(M100="","",CONCATENATE("[",IF(M100="","",CONCATENATE("Al",IF(D100&gt;1,VALUE(D100),""),IF(E100=0,"",CONCATENATE(" O",IF(E100&gt;1,VALUE(E100),""))),IF(F100=0,"",CONCATENATE("(OH)",IF(F100&gt;1,VALUE(F100),""))),IF(G100=0,"",CONCATENATE("(OH2)",IF(G100&gt;1,VALUE(G100),""))))),"]",IF(M100="","",IF(J100&gt;1,(CONCATENATE(VALUE(J100),"+")),"+"))))</f>
        <v>[Al6 O2(OH)8(OH2)16]6+</v>
      </c>
    </row>
    <row r="101" s="4" customFormat="true" ht="14.05" hidden="false" customHeight="false" outlineLevel="0" collapsed="false">
      <c r="A101" s="5" t="n">
        <f aca="false">A100</f>
        <v>6</v>
      </c>
      <c r="B101" s="5" t="n">
        <f aca="false">B100</f>
        <v>0</v>
      </c>
      <c r="C101" s="5" t="n">
        <f aca="false">C100</f>
        <v>0</v>
      </c>
      <c r="D101" s="5" t="n">
        <f aca="false">D100</f>
        <v>6</v>
      </c>
      <c r="E101" s="5" t="n">
        <f aca="false">E100</f>
        <v>2</v>
      </c>
      <c r="F101" s="5" t="n">
        <f aca="false">F100+1</f>
        <v>9</v>
      </c>
      <c r="G101" s="5" t="n">
        <f aca="false">((A101-2)*D101)+2-(E101+F101)</f>
        <v>15</v>
      </c>
      <c r="H101" s="5" t="n">
        <f aca="false">H100</f>
        <v>0</v>
      </c>
      <c r="I101" s="5" t="n">
        <f aca="false">(27*D101)+(16*(E101+F101+G101))+(F101+(G101*2))</f>
        <v>617</v>
      </c>
      <c r="J101" s="5" t="n">
        <f aca="false">IF((3*D101)-(2*E101)-F101&gt;0, (3*D101)-(2*E101)-F101, "")</f>
        <v>5</v>
      </c>
      <c r="K101" s="6" t="n">
        <f aca="false">IF(J101="", "no cation", I101/J101)</f>
        <v>123.4</v>
      </c>
      <c r="L101" s="7" t="n">
        <f aca="false">IF(J101="","",VALUE(K101))</f>
        <v>123.4</v>
      </c>
      <c r="M101" s="5" t="s">
        <v>30</v>
      </c>
      <c r="N101" s="5" t="str">
        <f aca="false">IF(M101="","",CONCATENATE("[",IF(M101="","",CONCATENATE("Al",IF(D101&gt;1,VALUE(D101),""),IF(E101=0,"",CONCATENATE(" O",IF(E101&gt;1,VALUE(E101),""))),IF(F101=0,"",CONCATENATE("(OH)",IF(F101&gt;1,VALUE(F101),""))),IF(G101=0,"",CONCATENATE("(OH2)",IF(G101&gt;1,VALUE(G101),""))))),"]",IF(M101="","",IF(J101&gt;1,(CONCATENATE(VALUE(J101),"+")),"+"))))</f>
        <v>[Al6 O2(OH)9(OH2)15]5+</v>
      </c>
    </row>
    <row r="102" s="4" customFormat="true" ht="14.05" hidden="false" customHeight="false" outlineLevel="0" collapsed="false">
      <c r="A102" s="5" t="n">
        <f aca="false">A101</f>
        <v>6</v>
      </c>
      <c r="B102" s="5" t="n">
        <f aca="false">B101</f>
        <v>0</v>
      </c>
      <c r="C102" s="5" t="n">
        <f aca="false">C101</f>
        <v>0</v>
      </c>
      <c r="D102" s="5" t="n">
        <f aca="false">D101</f>
        <v>6</v>
      </c>
      <c r="E102" s="5" t="n">
        <f aca="false">E101</f>
        <v>2</v>
      </c>
      <c r="F102" s="5" t="n">
        <f aca="false">F101+1</f>
        <v>10</v>
      </c>
      <c r="G102" s="5" t="n">
        <f aca="false">((A102-2)*D102)+2-(E102+F102)</f>
        <v>14</v>
      </c>
      <c r="H102" s="5" t="n">
        <f aca="false">H101</f>
        <v>0</v>
      </c>
      <c r="I102" s="5" t="n">
        <f aca="false">(27*D102)+(16*(E102+F102+G102))+(F102+(G102*2))</f>
        <v>616</v>
      </c>
      <c r="J102" s="5" t="n">
        <f aca="false">IF((3*D102)-(2*E102)-F102&gt;0, (3*D102)-(2*E102)-F102, "")</f>
        <v>4</v>
      </c>
      <c r="K102" s="6" t="n">
        <f aca="false">IF(J102="", "no cation", I102/J102)</f>
        <v>154</v>
      </c>
      <c r="L102" s="7" t="n">
        <f aca="false">IF(J102="","",VALUE(K102))</f>
        <v>154</v>
      </c>
      <c r="M102" s="5" t="s">
        <v>30</v>
      </c>
      <c r="N102" s="5" t="str">
        <f aca="false">IF(M102="","",CONCATENATE("[",IF(M102="","",CONCATENATE("Al",IF(D102&gt;1,VALUE(D102),""),IF(E102=0,"",CONCATENATE(" O",IF(E102&gt;1,VALUE(E102),""))),IF(F102=0,"",CONCATENATE("(OH)",IF(F102&gt;1,VALUE(F102),""))),IF(G102=0,"",CONCATENATE("(OH2)",IF(G102&gt;1,VALUE(G102),""))))),"]",IF(M102="","",IF(J102&gt;1,(CONCATENATE(VALUE(J102),"+")),"+"))))</f>
        <v>[Al6 O2(OH)10(OH2)14]4+</v>
      </c>
    </row>
    <row r="103" s="4" customFormat="true" ht="14.05" hidden="false" customHeight="false" outlineLevel="0" collapsed="false">
      <c r="A103" s="5" t="n">
        <f aca="false">A102</f>
        <v>6</v>
      </c>
      <c r="B103" s="5" t="n">
        <f aca="false">B102</f>
        <v>0</v>
      </c>
      <c r="C103" s="5" t="n">
        <f aca="false">C102</f>
        <v>0</v>
      </c>
      <c r="D103" s="5" t="n">
        <f aca="false">D102</f>
        <v>6</v>
      </c>
      <c r="E103" s="5" t="n">
        <f aca="false">E102</f>
        <v>2</v>
      </c>
      <c r="F103" s="5" t="n">
        <f aca="false">F102+1</f>
        <v>11</v>
      </c>
      <c r="G103" s="5" t="n">
        <f aca="false">((A103-2)*D103)+2-(E103+F103)</f>
        <v>13</v>
      </c>
      <c r="H103" s="5" t="n">
        <f aca="false">H102</f>
        <v>0</v>
      </c>
      <c r="I103" s="5" t="n">
        <f aca="false">(27*D103)+(16*(E103+F103+G103))+(F103+(G103*2))</f>
        <v>615</v>
      </c>
      <c r="J103" s="5" t="n">
        <f aca="false">IF((3*D103)-(2*E103)-F103&gt;0, (3*D103)-(2*E103)-F103, "")</f>
        <v>3</v>
      </c>
      <c r="K103" s="6" t="n">
        <f aca="false">IF(J103="", "no cation", I103/J103)</f>
        <v>205</v>
      </c>
      <c r="L103" s="7" t="n">
        <f aca="false">IF(J103="","",VALUE(K103))</f>
        <v>205</v>
      </c>
      <c r="M103" s="5" t="s">
        <v>30</v>
      </c>
      <c r="N103" s="5" t="str">
        <f aca="false">IF(M103="","",CONCATENATE("[",IF(M103="","",CONCATENATE("Al",IF(D103&gt;1,VALUE(D103),""),IF(E103=0,"",CONCATENATE(" O",IF(E103&gt;1,VALUE(E103),""))),IF(F103=0,"",CONCATENATE("(OH)",IF(F103&gt;1,VALUE(F103),""))),IF(G103=0,"",CONCATENATE("(OH2)",IF(G103&gt;1,VALUE(G103),""))))),"]",IF(M103="","",IF(J103&gt;1,(CONCATENATE(VALUE(J103),"+")),"+"))))</f>
        <v>[Al6 O2(OH)11(OH2)13]3+</v>
      </c>
    </row>
    <row r="104" s="4" customFormat="true" ht="14.05" hidden="false" customHeight="false" outlineLevel="0" collapsed="false">
      <c r="A104" s="5" t="n">
        <f aca="false">A103</f>
        <v>6</v>
      </c>
      <c r="B104" s="5" t="n">
        <f aca="false">B103</f>
        <v>0</v>
      </c>
      <c r="C104" s="5" t="n">
        <f aca="false">C103</f>
        <v>0</v>
      </c>
      <c r="D104" s="5" t="n">
        <f aca="false">D103</f>
        <v>6</v>
      </c>
      <c r="E104" s="5" t="n">
        <f aca="false">E103</f>
        <v>2</v>
      </c>
      <c r="F104" s="5" t="n">
        <f aca="false">F103+1</f>
        <v>12</v>
      </c>
      <c r="G104" s="5" t="n">
        <f aca="false">((A104-2)*D104)+2-(E104+F104)</f>
        <v>12</v>
      </c>
      <c r="H104" s="5" t="n">
        <f aca="false">H103</f>
        <v>0</v>
      </c>
      <c r="I104" s="5" t="n">
        <f aca="false">(27*D104)+(16*(E104+F104+G104))+(F104+(G104*2))</f>
        <v>614</v>
      </c>
      <c r="J104" s="5" t="n">
        <f aca="false">IF((3*D104)-(2*E104)-F104&gt;0, (3*D104)-(2*E104)-F104, "")</f>
        <v>2</v>
      </c>
      <c r="K104" s="6" t="n">
        <f aca="false">IF(J104="", "no cation", I104/J104)</f>
        <v>307</v>
      </c>
      <c r="L104" s="7" t="n">
        <f aca="false">IF(J104="","",VALUE(K104))</f>
        <v>307</v>
      </c>
      <c r="M104" s="5" t="s">
        <v>30</v>
      </c>
      <c r="N104" s="5" t="str">
        <f aca="false">IF(M104="","",CONCATENATE("[",IF(M104="","",CONCATENATE("Al",IF(D104&gt;1,VALUE(D104),""),IF(E104=0,"",CONCATENATE(" O",IF(E104&gt;1,VALUE(E104),""))),IF(F104=0,"",CONCATENATE("(OH)",IF(F104&gt;1,VALUE(F104),""))),IF(G104=0,"",CONCATENATE("(OH2)",IF(G104&gt;1,VALUE(G104),""))))),"]",IF(M104="","",IF(J104&gt;1,(CONCATENATE(VALUE(J104),"+")),"+"))))</f>
        <v>[Al6 O2(OH)12(OH2)12]2+</v>
      </c>
    </row>
    <row r="105" s="4" customFormat="true" ht="14.05" hidden="false" customHeight="false" outlineLevel="0" collapsed="false">
      <c r="A105" s="5" t="n">
        <f aca="false">A104</f>
        <v>6</v>
      </c>
      <c r="B105" s="5" t="n">
        <f aca="false">B104</f>
        <v>0</v>
      </c>
      <c r="C105" s="5" t="n">
        <f aca="false">C104</f>
        <v>0</v>
      </c>
      <c r="D105" s="5" t="n">
        <f aca="false">D104</f>
        <v>6</v>
      </c>
      <c r="E105" s="5" t="n">
        <f aca="false">E104</f>
        <v>2</v>
      </c>
      <c r="F105" s="5" t="n">
        <f aca="false">F104+1</f>
        <v>13</v>
      </c>
      <c r="G105" s="5" t="n">
        <f aca="false">((A105-2)*D105)+2-(E105+F105)</f>
        <v>11</v>
      </c>
      <c r="H105" s="5" t="n">
        <f aca="false">H104</f>
        <v>0</v>
      </c>
      <c r="I105" s="5" t="n">
        <f aca="false">(27*D105)+(16*(E105+F105+G105))+(F105+(G105*2))</f>
        <v>613</v>
      </c>
      <c r="J105" s="5" t="n">
        <f aca="false">IF((3*D105)-(2*E105)-F105&gt;0, (3*D105)-(2*E105)-F105, "")</f>
        <v>1</v>
      </c>
      <c r="K105" s="6" t="n">
        <f aca="false">IF(J105="", "no cation", I105/J105)</f>
        <v>613</v>
      </c>
      <c r="L105" s="7" t="n">
        <f aca="false">IF(J105="","",VALUE(K105))</f>
        <v>613</v>
      </c>
      <c r="M105" s="5" t="s">
        <v>30</v>
      </c>
      <c r="N105" s="5" t="str">
        <f aca="false">IF(M105="","",CONCATENATE("[",IF(M105="","",CONCATENATE("Al",IF(D105&gt;1,VALUE(D105),""),IF(E105=0,"",CONCATENATE(" O",IF(E105&gt;1,VALUE(E105),""))),IF(F105=0,"",CONCATENATE("(OH)",IF(F105&gt;1,VALUE(F105),""))),IF(G105=0,"",CONCATENATE("(OH2)",IF(G105&gt;1,VALUE(G105),""))))),"]",IF(M105="","",IF(J105&gt;1,(CONCATENATE(VALUE(J105),"+")),"+"))))</f>
        <v>[Al6 O2(OH)13(OH2)11]+</v>
      </c>
    </row>
    <row r="106" s="4" customFormat="true" ht="14.05" hidden="false" customHeight="false" outlineLevel="0" collapsed="false">
      <c r="A106" s="5" t="n">
        <f aca="false">A105</f>
        <v>6</v>
      </c>
      <c r="B106" s="5" t="n">
        <f aca="false">B105</f>
        <v>0</v>
      </c>
      <c r="C106" s="5" t="n">
        <f aca="false">C105</f>
        <v>0</v>
      </c>
      <c r="D106" s="3" t="n">
        <v>6</v>
      </c>
      <c r="E106" s="3" t="n">
        <v>4</v>
      </c>
      <c r="F106" s="5" t="n">
        <v>0</v>
      </c>
      <c r="G106" s="5" t="n">
        <f aca="false">((A106-2)*D106)+2-(E106+F106)</f>
        <v>22</v>
      </c>
      <c r="H106" s="5" t="n">
        <f aca="false">H105</f>
        <v>0</v>
      </c>
      <c r="I106" s="5" t="n">
        <f aca="false">(27*D106)+(16*(E106+F106+G106))+(F106+(G106*2))</f>
        <v>622</v>
      </c>
      <c r="J106" s="5" t="n">
        <f aca="false">IF((3*D106)-(2*E106)-F106&gt;0, (3*D106)-(2*E106)-F106, "")</f>
        <v>10</v>
      </c>
      <c r="K106" s="6" t="n">
        <f aca="false">IF(J106="", "no cation", I106/J106)</f>
        <v>62.2</v>
      </c>
      <c r="L106" s="7" t="n">
        <f aca="false">IF(J106="","",VALUE(K106))</f>
        <v>62.2</v>
      </c>
      <c r="M106" s="5" t="s">
        <v>30</v>
      </c>
      <c r="N106" s="5" t="str">
        <f aca="false">IF(M106="","",CONCATENATE("[",IF(M106="","",CONCATENATE("Al",IF(D106&gt;1,VALUE(D106),""),IF(E106=0,"",CONCATENATE(" O",IF(E106&gt;1,VALUE(E106),""))),IF(F106=0,"",CONCATENATE("(OH)",IF(F106&gt;1,VALUE(F106),""))),IF(G106=0,"",CONCATENATE("(OH2)",IF(G106&gt;1,VALUE(G106),""))))),"]",IF(M106="","",IF(J106&gt;1,(CONCATENATE(VALUE(J106),"+")),"+"))))</f>
        <v>[Al6 O4(OH2)22]10+</v>
      </c>
    </row>
    <row r="107" s="4" customFormat="true" ht="14.05" hidden="false" customHeight="false" outlineLevel="0" collapsed="false">
      <c r="A107" s="5" t="n">
        <f aca="false">A106</f>
        <v>6</v>
      </c>
      <c r="B107" s="5" t="n">
        <f aca="false">B106</f>
        <v>0</v>
      </c>
      <c r="C107" s="5" t="n">
        <f aca="false">C106</f>
        <v>0</v>
      </c>
      <c r="D107" s="5" t="n">
        <f aca="false">D106</f>
        <v>6</v>
      </c>
      <c r="E107" s="5" t="n">
        <f aca="false">E106</f>
        <v>4</v>
      </c>
      <c r="F107" s="5" t="n">
        <f aca="false">F106+1</f>
        <v>1</v>
      </c>
      <c r="G107" s="5" t="n">
        <f aca="false">((A107-2)*D107)+2-(E107+F107)</f>
        <v>21</v>
      </c>
      <c r="H107" s="5" t="n">
        <f aca="false">H106</f>
        <v>0</v>
      </c>
      <c r="I107" s="5" t="n">
        <f aca="false">(27*D107)+(16*(E107+F107+G107))+(F107+(G107*2))</f>
        <v>621</v>
      </c>
      <c r="J107" s="5" t="n">
        <f aca="false">IF((3*D107)-(2*E107)-F107&gt;0, (3*D107)-(2*E107)-F107, "")</f>
        <v>9</v>
      </c>
      <c r="K107" s="6" t="n">
        <f aca="false">IF(J107="", "no cation", I107/J107)</f>
        <v>69</v>
      </c>
      <c r="L107" s="7" t="n">
        <f aca="false">IF(J107="","",VALUE(K107))</f>
        <v>69</v>
      </c>
      <c r="M107" s="5" t="s">
        <v>30</v>
      </c>
      <c r="N107" s="5" t="str">
        <f aca="false">IF(M107="","",CONCATENATE("[",IF(M107="","",CONCATENATE("Al",IF(D107&gt;1,VALUE(D107),""),IF(E107=0,"",CONCATENATE(" O",IF(E107&gt;1,VALUE(E107),""))),IF(F107=0,"",CONCATENATE("(OH)",IF(F107&gt;1,VALUE(F107),""))),IF(G107=0,"",CONCATENATE("(OH2)",IF(G107&gt;1,VALUE(G107),""))))),"]",IF(M107="","",IF(J107&gt;1,(CONCATENATE(VALUE(J107),"+")),"+"))))</f>
        <v>[Al6 O4(OH)(OH2)21]9+</v>
      </c>
    </row>
    <row r="108" s="4" customFormat="true" ht="14.05" hidden="false" customHeight="false" outlineLevel="0" collapsed="false">
      <c r="A108" s="5" t="n">
        <f aca="false">A107</f>
        <v>6</v>
      </c>
      <c r="B108" s="5" t="n">
        <f aca="false">B107</f>
        <v>0</v>
      </c>
      <c r="C108" s="5" t="n">
        <f aca="false">C107</f>
        <v>0</v>
      </c>
      <c r="D108" s="5" t="n">
        <f aca="false">D107</f>
        <v>6</v>
      </c>
      <c r="E108" s="5" t="n">
        <f aca="false">E107</f>
        <v>4</v>
      </c>
      <c r="F108" s="5" t="n">
        <f aca="false">F107+1</f>
        <v>2</v>
      </c>
      <c r="G108" s="5" t="n">
        <f aca="false">((A108-2)*D108)+2-(E108+F108)</f>
        <v>20</v>
      </c>
      <c r="H108" s="5" t="n">
        <f aca="false">H107</f>
        <v>0</v>
      </c>
      <c r="I108" s="5" t="n">
        <f aca="false">(27*D108)+(16*(E108+F108+G108))+(F108+(G108*2))</f>
        <v>620</v>
      </c>
      <c r="J108" s="5" t="n">
        <f aca="false">IF((3*D108)-(2*E108)-F108&gt;0, (3*D108)-(2*E108)-F108, "")</f>
        <v>8</v>
      </c>
      <c r="K108" s="6" t="n">
        <f aca="false">IF(J108="", "no cation", I108/J108)</f>
        <v>77.5</v>
      </c>
      <c r="L108" s="7" t="n">
        <f aca="false">IF(J108="","",VALUE(K108))</f>
        <v>77.5</v>
      </c>
      <c r="M108" s="5" t="s">
        <v>30</v>
      </c>
      <c r="N108" s="5" t="str">
        <f aca="false">IF(M108="","",CONCATENATE("[",IF(M108="","",CONCATENATE("Al",IF(D108&gt;1,VALUE(D108),""),IF(E108=0,"",CONCATENATE(" O",IF(E108&gt;1,VALUE(E108),""))),IF(F108=0,"",CONCATENATE("(OH)",IF(F108&gt;1,VALUE(F108),""))),IF(G108=0,"",CONCATENATE("(OH2)",IF(G108&gt;1,VALUE(G108),""))))),"]",IF(M108="","",IF(J108&gt;1,(CONCATENATE(VALUE(J108),"+")),"+"))))</f>
        <v>[Al6 O4(OH)2(OH2)20]8+</v>
      </c>
    </row>
    <row r="109" s="4" customFormat="true" ht="14.05" hidden="false" customHeight="false" outlineLevel="0" collapsed="false">
      <c r="A109" s="5" t="n">
        <f aca="false">A108</f>
        <v>6</v>
      </c>
      <c r="B109" s="5" t="n">
        <f aca="false">B108</f>
        <v>0</v>
      </c>
      <c r="C109" s="5" t="n">
        <f aca="false">C108</f>
        <v>0</v>
      </c>
      <c r="D109" s="5" t="n">
        <f aca="false">D108</f>
        <v>6</v>
      </c>
      <c r="E109" s="5" t="n">
        <f aca="false">E108</f>
        <v>4</v>
      </c>
      <c r="F109" s="5" t="n">
        <f aca="false">F108+1</f>
        <v>3</v>
      </c>
      <c r="G109" s="5" t="n">
        <f aca="false">((A109-2)*D109)+2-(E109+F109)</f>
        <v>19</v>
      </c>
      <c r="H109" s="5" t="n">
        <f aca="false">H108</f>
        <v>0</v>
      </c>
      <c r="I109" s="5" t="n">
        <f aca="false">(27*D109)+(16*(E109+F109+G109))+(F109+(G109*2))</f>
        <v>619</v>
      </c>
      <c r="J109" s="5" t="n">
        <f aca="false">IF((3*D109)-(2*E109)-F109&gt;0, (3*D109)-(2*E109)-F109, "")</f>
        <v>7</v>
      </c>
      <c r="K109" s="6" t="n">
        <f aca="false">IF(J109="", "no cation", I109/J109)</f>
        <v>88.4285714285714</v>
      </c>
      <c r="L109" s="7" t="n">
        <f aca="false">IF(J109="","",VALUE(K109))</f>
        <v>88.4285714285714</v>
      </c>
      <c r="M109" s="5" t="s">
        <v>30</v>
      </c>
      <c r="N109" s="5" t="str">
        <f aca="false">IF(M109="","",CONCATENATE("[",IF(M109="","",CONCATENATE("Al",IF(D109&gt;1,VALUE(D109),""),IF(E109=0,"",CONCATENATE(" O",IF(E109&gt;1,VALUE(E109),""))),IF(F109=0,"",CONCATENATE("(OH)",IF(F109&gt;1,VALUE(F109),""))),IF(G109=0,"",CONCATENATE("(OH2)",IF(G109&gt;1,VALUE(G109),""))))),"]",IF(M109="","",IF(J109&gt;1,(CONCATENATE(VALUE(J109),"+")),"+"))))</f>
        <v>[Al6 O4(OH)3(OH2)19]7+</v>
      </c>
    </row>
    <row r="110" s="4" customFormat="true" ht="14.05" hidden="false" customHeight="false" outlineLevel="0" collapsed="false">
      <c r="A110" s="5" t="n">
        <f aca="false">A109</f>
        <v>6</v>
      </c>
      <c r="B110" s="5" t="n">
        <f aca="false">B109</f>
        <v>0</v>
      </c>
      <c r="C110" s="5" t="n">
        <f aca="false">C109</f>
        <v>0</v>
      </c>
      <c r="D110" s="5" t="n">
        <f aca="false">D109</f>
        <v>6</v>
      </c>
      <c r="E110" s="5" t="n">
        <f aca="false">E109</f>
        <v>4</v>
      </c>
      <c r="F110" s="5" t="n">
        <f aca="false">F109+1</f>
        <v>4</v>
      </c>
      <c r="G110" s="5" t="n">
        <f aca="false">((A110-2)*D110)+2-(E110+F110)</f>
        <v>18</v>
      </c>
      <c r="H110" s="5" t="n">
        <f aca="false">H109</f>
        <v>0</v>
      </c>
      <c r="I110" s="5" t="n">
        <f aca="false">(27*D110)+(16*(E110+F110+G110))+(F110+(G110*2))</f>
        <v>618</v>
      </c>
      <c r="J110" s="5" t="n">
        <f aca="false">IF((3*D110)-(2*E110)-F110&gt;0, (3*D110)-(2*E110)-F110, "")</f>
        <v>6</v>
      </c>
      <c r="K110" s="6" t="n">
        <f aca="false">IF(J110="", "no cation", I110/J110)</f>
        <v>103</v>
      </c>
      <c r="L110" s="7" t="n">
        <f aca="false">IF(J110="","",VALUE(K110))</f>
        <v>103</v>
      </c>
      <c r="M110" s="5" t="s">
        <v>30</v>
      </c>
      <c r="N110" s="5" t="str">
        <f aca="false">IF(M110="","",CONCATENATE("[",IF(M110="","",CONCATENATE("Al",IF(D110&gt;1,VALUE(D110),""),IF(E110=0,"",CONCATENATE(" O",IF(E110&gt;1,VALUE(E110),""))),IF(F110=0,"",CONCATENATE("(OH)",IF(F110&gt;1,VALUE(F110),""))),IF(G110=0,"",CONCATENATE("(OH2)",IF(G110&gt;1,VALUE(G110),""))))),"]",IF(M110="","",IF(J110&gt;1,(CONCATENATE(VALUE(J110),"+")),"+"))))</f>
        <v>[Al6 O4(OH)4(OH2)18]6+</v>
      </c>
    </row>
    <row r="111" s="4" customFormat="true" ht="14.05" hidden="false" customHeight="false" outlineLevel="0" collapsed="false">
      <c r="A111" s="5" t="n">
        <f aca="false">A110</f>
        <v>6</v>
      </c>
      <c r="B111" s="5" t="n">
        <f aca="false">B110</f>
        <v>0</v>
      </c>
      <c r="C111" s="5" t="n">
        <f aca="false">C110</f>
        <v>0</v>
      </c>
      <c r="D111" s="5" t="n">
        <f aca="false">D110</f>
        <v>6</v>
      </c>
      <c r="E111" s="5" t="n">
        <f aca="false">E110</f>
        <v>4</v>
      </c>
      <c r="F111" s="5" t="n">
        <f aca="false">F110+1</f>
        <v>5</v>
      </c>
      <c r="G111" s="5" t="n">
        <f aca="false">((A111-2)*D111)+2-(E111+F111)</f>
        <v>17</v>
      </c>
      <c r="H111" s="5" t="n">
        <f aca="false">H110</f>
        <v>0</v>
      </c>
      <c r="I111" s="5" t="n">
        <f aca="false">(27*D111)+(16*(E111+F111+G111))+(F111+(G111*2))</f>
        <v>617</v>
      </c>
      <c r="J111" s="5" t="n">
        <f aca="false">IF((3*D111)-(2*E111)-F111&gt;0, (3*D111)-(2*E111)-F111, "")</f>
        <v>5</v>
      </c>
      <c r="K111" s="6" t="n">
        <f aca="false">IF(J111="", "no cation", I111/J111)</f>
        <v>123.4</v>
      </c>
      <c r="L111" s="7" t="n">
        <f aca="false">IF(J111="","",VALUE(K111))</f>
        <v>123.4</v>
      </c>
      <c r="M111" s="5" t="s">
        <v>30</v>
      </c>
      <c r="N111" s="5" t="str">
        <f aca="false">IF(M111="","",CONCATENATE("[",IF(M111="","",CONCATENATE("Al",IF(D111&gt;1,VALUE(D111),""),IF(E111=0,"",CONCATENATE(" O",IF(E111&gt;1,VALUE(E111),""))),IF(F111=0,"",CONCATENATE("(OH)",IF(F111&gt;1,VALUE(F111),""))),IF(G111=0,"",CONCATENATE("(OH2)",IF(G111&gt;1,VALUE(G111),""))))),"]",IF(M111="","",IF(J111&gt;1,(CONCATENATE(VALUE(J111),"+")),"+"))))</f>
        <v>[Al6 O4(OH)5(OH2)17]5+</v>
      </c>
    </row>
    <row r="112" s="4" customFormat="true" ht="14.05" hidden="false" customHeight="false" outlineLevel="0" collapsed="false">
      <c r="A112" s="5" t="n">
        <f aca="false">A111</f>
        <v>6</v>
      </c>
      <c r="B112" s="5" t="n">
        <f aca="false">B111</f>
        <v>0</v>
      </c>
      <c r="C112" s="5" t="n">
        <f aca="false">C111</f>
        <v>0</v>
      </c>
      <c r="D112" s="5" t="n">
        <f aca="false">D111</f>
        <v>6</v>
      </c>
      <c r="E112" s="5" t="n">
        <f aca="false">E111</f>
        <v>4</v>
      </c>
      <c r="F112" s="5" t="n">
        <f aca="false">F111+1</f>
        <v>6</v>
      </c>
      <c r="G112" s="5" t="n">
        <f aca="false">((A112-2)*D112)+2-(E112+F112)</f>
        <v>16</v>
      </c>
      <c r="H112" s="5" t="n">
        <f aca="false">H111</f>
        <v>0</v>
      </c>
      <c r="I112" s="5" t="n">
        <f aca="false">(27*D112)+(16*(E112+F112+G112))+(F112+(G112*2))</f>
        <v>616</v>
      </c>
      <c r="J112" s="5" t="n">
        <f aca="false">IF((3*D112)-(2*E112)-F112&gt;0, (3*D112)-(2*E112)-F112, "")</f>
        <v>4</v>
      </c>
      <c r="K112" s="6" t="n">
        <f aca="false">IF(J112="", "no cation", I112/J112)</f>
        <v>154</v>
      </c>
      <c r="L112" s="7" t="n">
        <f aca="false">IF(J112="","",VALUE(K112))</f>
        <v>154</v>
      </c>
      <c r="M112" s="5" t="s">
        <v>30</v>
      </c>
      <c r="N112" s="5" t="str">
        <f aca="false">IF(M112="","",CONCATENATE("[",IF(M112="","",CONCATENATE("Al",IF(D112&gt;1,VALUE(D112),""),IF(E112=0,"",CONCATENATE(" O",IF(E112&gt;1,VALUE(E112),""))),IF(F112=0,"",CONCATENATE("(OH)",IF(F112&gt;1,VALUE(F112),""))),IF(G112=0,"",CONCATENATE("(OH2)",IF(G112&gt;1,VALUE(G112),""))))),"]",IF(M112="","",IF(J112&gt;1,(CONCATENATE(VALUE(J112),"+")),"+"))))</f>
        <v>[Al6 O4(OH)6(OH2)16]4+</v>
      </c>
    </row>
    <row r="113" s="4" customFormat="true" ht="14.05" hidden="false" customHeight="false" outlineLevel="0" collapsed="false">
      <c r="A113" s="5" t="n">
        <f aca="false">A112</f>
        <v>6</v>
      </c>
      <c r="B113" s="5" t="n">
        <f aca="false">B112</f>
        <v>0</v>
      </c>
      <c r="C113" s="5" t="n">
        <f aca="false">C112</f>
        <v>0</v>
      </c>
      <c r="D113" s="5" t="n">
        <f aca="false">D112</f>
        <v>6</v>
      </c>
      <c r="E113" s="5" t="n">
        <f aca="false">E112</f>
        <v>4</v>
      </c>
      <c r="F113" s="5" t="n">
        <f aca="false">F112+1</f>
        <v>7</v>
      </c>
      <c r="G113" s="5" t="n">
        <f aca="false">((A113-2)*D113)+2-(E113+F113)</f>
        <v>15</v>
      </c>
      <c r="H113" s="5" t="n">
        <f aca="false">H112</f>
        <v>0</v>
      </c>
      <c r="I113" s="5" t="n">
        <f aca="false">(27*D113)+(16*(E113+F113+G113))+(F113+(G113*2))</f>
        <v>615</v>
      </c>
      <c r="J113" s="5" t="n">
        <f aca="false">IF((3*D113)-(2*E113)-F113&gt;0, (3*D113)-(2*E113)-F113, "")</f>
        <v>3</v>
      </c>
      <c r="K113" s="6" t="n">
        <f aca="false">IF(J113="", "no cation", I113/J113)</f>
        <v>205</v>
      </c>
      <c r="L113" s="7" t="n">
        <f aca="false">IF(J113="","",VALUE(K113))</f>
        <v>205</v>
      </c>
      <c r="M113" s="5" t="s">
        <v>30</v>
      </c>
      <c r="N113" s="5" t="str">
        <f aca="false">IF(M113="","",CONCATENATE("[",IF(M113="","",CONCATENATE("Al",IF(D113&gt;1,VALUE(D113),""),IF(E113=0,"",CONCATENATE(" O",IF(E113&gt;1,VALUE(E113),""))),IF(F113=0,"",CONCATENATE("(OH)",IF(F113&gt;1,VALUE(F113),""))),IF(G113=0,"",CONCATENATE("(OH2)",IF(G113&gt;1,VALUE(G113),""))))),"]",IF(M113="","",IF(J113&gt;1,(CONCATENATE(VALUE(J113),"+")),"+"))))</f>
        <v>[Al6 O4(OH)7(OH2)15]3+</v>
      </c>
    </row>
    <row r="114" s="4" customFormat="true" ht="14.05" hidden="false" customHeight="false" outlineLevel="0" collapsed="false">
      <c r="A114" s="5" t="n">
        <f aca="false">A113</f>
        <v>6</v>
      </c>
      <c r="B114" s="5" t="n">
        <f aca="false">B113</f>
        <v>0</v>
      </c>
      <c r="C114" s="5" t="n">
        <f aca="false">C113</f>
        <v>0</v>
      </c>
      <c r="D114" s="5" t="n">
        <f aca="false">D113</f>
        <v>6</v>
      </c>
      <c r="E114" s="5" t="n">
        <f aca="false">E113</f>
        <v>4</v>
      </c>
      <c r="F114" s="5" t="n">
        <f aca="false">F113+1</f>
        <v>8</v>
      </c>
      <c r="G114" s="5" t="n">
        <f aca="false">((A114-2)*D114)+2-(E114+F114)</f>
        <v>14</v>
      </c>
      <c r="H114" s="5" t="n">
        <f aca="false">H113</f>
        <v>0</v>
      </c>
      <c r="I114" s="5" t="n">
        <f aca="false">(27*D114)+(16*(E114+F114+G114))+(F114+(G114*2))</f>
        <v>614</v>
      </c>
      <c r="J114" s="5" t="n">
        <f aca="false">IF((3*D114)-(2*E114)-F114&gt;0, (3*D114)-(2*E114)-F114, "")</f>
        <v>2</v>
      </c>
      <c r="K114" s="6" t="n">
        <f aca="false">IF(J114="", "no cation", I114/J114)</f>
        <v>307</v>
      </c>
      <c r="L114" s="7" t="n">
        <f aca="false">IF(J114="","",VALUE(K114))</f>
        <v>307</v>
      </c>
      <c r="M114" s="5" t="s">
        <v>30</v>
      </c>
      <c r="N114" s="5" t="str">
        <f aca="false">IF(M114="","",CONCATENATE("[",IF(M114="","",CONCATENATE("Al",IF(D114&gt;1,VALUE(D114),""),IF(E114=0,"",CONCATENATE(" O",IF(E114&gt;1,VALUE(E114),""))),IF(F114=0,"",CONCATENATE("(OH)",IF(F114&gt;1,VALUE(F114),""))),IF(G114=0,"",CONCATENATE("(OH2)",IF(G114&gt;1,VALUE(G114),""))))),"]",IF(M114="","",IF(J114&gt;1,(CONCATENATE(VALUE(J114),"+")),"+"))))</f>
        <v>[Al6 O4(OH)8(OH2)14]2+</v>
      </c>
    </row>
    <row r="115" s="4" customFormat="true" ht="14.05" hidden="false" customHeight="false" outlineLevel="0" collapsed="false">
      <c r="A115" s="5" t="n">
        <f aca="false">A114</f>
        <v>6</v>
      </c>
      <c r="B115" s="5" t="n">
        <f aca="false">B114</f>
        <v>0</v>
      </c>
      <c r="C115" s="5" t="n">
        <f aca="false">C114</f>
        <v>0</v>
      </c>
      <c r="D115" s="5" t="n">
        <f aca="false">D114</f>
        <v>6</v>
      </c>
      <c r="E115" s="5" t="n">
        <f aca="false">E114</f>
        <v>4</v>
      </c>
      <c r="F115" s="5" t="n">
        <f aca="false">F114+1</f>
        <v>9</v>
      </c>
      <c r="G115" s="5" t="n">
        <f aca="false">((A115-2)*D115)+2-(E115+F115)</f>
        <v>13</v>
      </c>
      <c r="H115" s="5" t="n">
        <f aca="false">H114</f>
        <v>0</v>
      </c>
      <c r="I115" s="5" t="n">
        <f aca="false">(27*D115)+(16*(E115+F115+G115))+(F115+(G115*2))</f>
        <v>613</v>
      </c>
      <c r="J115" s="5" t="n">
        <f aca="false">IF((3*D115)-(2*E115)-F115&gt;0, (3*D115)-(2*E115)-F115, "")</f>
        <v>1</v>
      </c>
      <c r="K115" s="6" t="n">
        <f aca="false">IF(J115="", "no cation", I115/J115)</f>
        <v>613</v>
      </c>
      <c r="L115" s="7" t="n">
        <f aca="false">IF(J115="","",VALUE(K115))</f>
        <v>613</v>
      </c>
      <c r="M115" s="5" t="s">
        <v>30</v>
      </c>
      <c r="N115" s="5" t="str">
        <f aca="false">IF(M115="","",CONCATENATE("[",IF(M115="","",CONCATENATE("Al",IF(D115&gt;1,VALUE(D115),""),IF(E115=0,"",CONCATENATE(" O",IF(E115&gt;1,VALUE(E115),""))),IF(F115=0,"",CONCATENATE("(OH)",IF(F115&gt;1,VALUE(F115),""))),IF(G115=0,"",CONCATENATE("(OH2)",IF(G115&gt;1,VALUE(G115),""))))),"]",IF(M115="","",IF(J115&gt;1,(CONCATENATE(VALUE(J115),"+")),"+"))))</f>
        <v>[Al6 O4(OH)9(OH2)13]+</v>
      </c>
    </row>
    <row r="116" s="4" customFormat="true" ht="14.05" hidden="false" customHeight="false" outlineLevel="0" collapsed="false">
      <c r="A116" s="5" t="n">
        <f aca="false">A115</f>
        <v>6</v>
      </c>
      <c r="B116" s="5" t="n">
        <f aca="false">B115</f>
        <v>0</v>
      </c>
      <c r="C116" s="5" t="n">
        <f aca="false">C115</f>
        <v>0</v>
      </c>
      <c r="D116" s="3" t="n">
        <v>6</v>
      </c>
      <c r="E116" s="3" t="n">
        <v>6</v>
      </c>
      <c r="F116" s="5" t="n">
        <v>0</v>
      </c>
      <c r="G116" s="5" t="n">
        <f aca="false">((A116-2)*D116)+2-(E116+F116)</f>
        <v>20</v>
      </c>
      <c r="H116" s="5" t="n">
        <f aca="false">H115</f>
        <v>0</v>
      </c>
      <c r="I116" s="5" t="n">
        <f aca="false">(27*D116)+(16*(E116+F116+G116))+(F116+(G116*2))</f>
        <v>618</v>
      </c>
      <c r="J116" s="5" t="n">
        <f aca="false">IF((3*D116)-(2*E116)-F116&gt;0, (3*D116)-(2*E116)-F116, "")</f>
        <v>6</v>
      </c>
      <c r="K116" s="6" t="n">
        <f aca="false">IF(J116="", "no cation", I116/J116)</f>
        <v>103</v>
      </c>
      <c r="L116" s="7" t="n">
        <f aca="false">IF(J116="","",VALUE(K116))</f>
        <v>103</v>
      </c>
      <c r="M116" s="5" t="s">
        <v>30</v>
      </c>
      <c r="N116" s="5" t="str">
        <f aca="false">IF(M116="","",CONCATENATE("[",IF(M116="","",CONCATENATE("Al",IF(D116&gt;1,VALUE(D116),""),IF(E116=0,"",CONCATENATE(" O",IF(E116&gt;1,VALUE(E116),""))),IF(F116=0,"",CONCATENATE("(OH)",IF(F116&gt;1,VALUE(F116),""))),IF(G116=0,"",CONCATENATE("(OH2)",IF(G116&gt;1,VALUE(G116),""))))),"]",IF(M116="","",IF(J116&gt;1,(CONCATENATE(VALUE(J116),"+")),"+"))))</f>
        <v>[Al6 O6(OH2)20]6+</v>
      </c>
    </row>
    <row r="117" s="4" customFormat="true" ht="14.05" hidden="false" customHeight="false" outlineLevel="0" collapsed="false">
      <c r="A117" s="5" t="n">
        <f aca="false">A116</f>
        <v>6</v>
      </c>
      <c r="B117" s="5" t="n">
        <f aca="false">B116</f>
        <v>0</v>
      </c>
      <c r="C117" s="5" t="n">
        <f aca="false">C116</f>
        <v>0</v>
      </c>
      <c r="D117" s="5" t="n">
        <f aca="false">D116</f>
        <v>6</v>
      </c>
      <c r="E117" s="5" t="n">
        <f aca="false">E116</f>
        <v>6</v>
      </c>
      <c r="F117" s="5" t="n">
        <f aca="false">F116+1</f>
        <v>1</v>
      </c>
      <c r="G117" s="5" t="n">
        <f aca="false">((A117-2)*D117)+2-(E117+F117)</f>
        <v>19</v>
      </c>
      <c r="H117" s="5" t="n">
        <f aca="false">H116</f>
        <v>0</v>
      </c>
      <c r="I117" s="5" t="n">
        <f aca="false">(27*D117)+(16*(E117+F117+G117))+(F117+(G117*2))</f>
        <v>617</v>
      </c>
      <c r="J117" s="5" t="n">
        <f aca="false">IF((3*D117)-(2*E117)-F117&gt;0, (3*D117)-(2*E117)-F117, "")</f>
        <v>5</v>
      </c>
      <c r="K117" s="6" t="n">
        <f aca="false">IF(J117="", "no cation", I117/J117)</f>
        <v>123.4</v>
      </c>
      <c r="L117" s="7" t="n">
        <f aca="false">IF(J117="","",VALUE(K117))</f>
        <v>123.4</v>
      </c>
      <c r="M117" s="5" t="s">
        <v>30</v>
      </c>
      <c r="N117" s="5" t="str">
        <f aca="false">IF(M117="","",CONCATENATE("[",IF(M117="","",CONCATENATE("Al",IF(D117&gt;1,VALUE(D117),""),IF(E117=0,"",CONCATENATE(" O",IF(E117&gt;1,VALUE(E117),""))),IF(F117=0,"",CONCATENATE("(OH)",IF(F117&gt;1,VALUE(F117),""))),IF(G117=0,"",CONCATENATE("(OH2)",IF(G117&gt;1,VALUE(G117),""))))),"]",IF(M117="","",IF(J117&gt;1,(CONCATENATE(VALUE(J117),"+")),"+"))))</f>
        <v>[Al6 O6(OH)(OH2)19]5+</v>
      </c>
    </row>
    <row r="118" s="4" customFormat="true" ht="14.05" hidden="false" customHeight="false" outlineLevel="0" collapsed="false">
      <c r="A118" s="5" t="n">
        <f aca="false">A117</f>
        <v>6</v>
      </c>
      <c r="B118" s="5" t="n">
        <f aca="false">B117</f>
        <v>0</v>
      </c>
      <c r="C118" s="5" t="n">
        <f aca="false">C117</f>
        <v>0</v>
      </c>
      <c r="D118" s="5" t="n">
        <f aca="false">D117</f>
        <v>6</v>
      </c>
      <c r="E118" s="5" t="n">
        <f aca="false">E117</f>
        <v>6</v>
      </c>
      <c r="F118" s="5" t="n">
        <f aca="false">F117+1</f>
        <v>2</v>
      </c>
      <c r="G118" s="5" t="n">
        <f aca="false">((A118-2)*D118)+2-(E118+F118)</f>
        <v>18</v>
      </c>
      <c r="H118" s="5" t="n">
        <f aca="false">H117</f>
        <v>0</v>
      </c>
      <c r="I118" s="5" t="n">
        <f aca="false">(27*D118)+(16*(E118+F118+G118))+(F118+(G118*2))</f>
        <v>616</v>
      </c>
      <c r="J118" s="5" t="n">
        <f aca="false">IF((3*D118)-(2*E118)-F118&gt;0, (3*D118)-(2*E118)-F118, "")</f>
        <v>4</v>
      </c>
      <c r="K118" s="6" t="n">
        <f aca="false">IF(J118="", "no cation", I118/J118)</f>
        <v>154</v>
      </c>
      <c r="L118" s="7" t="n">
        <f aca="false">IF(J118="","",VALUE(K118))</f>
        <v>154</v>
      </c>
      <c r="M118" s="5" t="s">
        <v>30</v>
      </c>
      <c r="N118" s="5" t="str">
        <f aca="false">IF(M118="","",CONCATENATE("[",IF(M118="","",CONCATENATE("Al",IF(D118&gt;1,VALUE(D118),""),IF(E118=0,"",CONCATENATE(" O",IF(E118&gt;1,VALUE(E118),""))),IF(F118=0,"",CONCATENATE("(OH)",IF(F118&gt;1,VALUE(F118),""))),IF(G118=0,"",CONCATENATE("(OH2)",IF(G118&gt;1,VALUE(G118),""))))),"]",IF(M118="","",IF(J118&gt;1,(CONCATENATE(VALUE(J118),"+")),"+"))))</f>
        <v>[Al6 O6(OH)2(OH2)18]4+</v>
      </c>
    </row>
    <row r="119" s="4" customFormat="true" ht="14.05" hidden="false" customHeight="false" outlineLevel="0" collapsed="false">
      <c r="A119" s="5" t="n">
        <f aca="false">A118</f>
        <v>6</v>
      </c>
      <c r="B119" s="5" t="n">
        <f aca="false">B118</f>
        <v>0</v>
      </c>
      <c r="C119" s="5" t="n">
        <f aca="false">C118</f>
        <v>0</v>
      </c>
      <c r="D119" s="5" t="n">
        <f aca="false">D118</f>
        <v>6</v>
      </c>
      <c r="E119" s="5" t="n">
        <f aca="false">E118</f>
        <v>6</v>
      </c>
      <c r="F119" s="5" t="n">
        <f aca="false">F118+1</f>
        <v>3</v>
      </c>
      <c r="G119" s="5" t="n">
        <f aca="false">((A119-2)*D119)+2-(E119+F119)</f>
        <v>17</v>
      </c>
      <c r="H119" s="5" t="n">
        <f aca="false">H118</f>
        <v>0</v>
      </c>
      <c r="I119" s="5" t="n">
        <f aca="false">(27*D119)+(16*(E119+F119+G119))+(F119+(G119*2))</f>
        <v>615</v>
      </c>
      <c r="J119" s="5" t="n">
        <f aca="false">IF((3*D119)-(2*E119)-F119&gt;0, (3*D119)-(2*E119)-F119, "")</f>
        <v>3</v>
      </c>
      <c r="K119" s="6" t="n">
        <f aca="false">IF(J119="", "no cation", I119/J119)</f>
        <v>205</v>
      </c>
      <c r="L119" s="7" t="n">
        <f aca="false">IF(J119="","",VALUE(K119))</f>
        <v>205</v>
      </c>
      <c r="M119" s="5" t="s">
        <v>30</v>
      </c>
      <c r="N119" s="5" t="str">
        <f aca="false">IF(M119="","",CONCATENATE("[",IF(M119="","",CONCATENATE("Al",IF(D119&gt;1,VALUE(D119),""),IF(E119=0,"",CONCATENATE(" O",IF(E119&gt;1,VALUE(E119),""))),IF(F119=0,"",CONCATENATE("(OH)",IF(F119&gt;1,VALUE(F119),""))),IF(G119=0,"",CONCATENATE("(OH2)",IF(G119&gt;1,VALUE(G119),""))))),"]",IF(M119="","",IF(J119&gt;1,(CONCATENATE(VALUE(J119),"+")),"+"))))</f>
        <v>[Al6 O6(OH)3(OH2)17]3+</v>
      </c>
    </row>
    <row r="120" s="4" customFormat="true" ht="14.05" hidden="false" customHeight="false" outlineLevel="0" collapsed="false">
      <c r="A120" s="5" t="n">
        <f aca="false">A119</f>
        <v>6</v>
      </c>
      <c r="B120" s="5" t="n">
        <f aca="false">B119</f>
        <v>0</v>
      </c>
      <c r="C120" s="5" t="n">
        <f aca="false">C119</f>
        <v>0</v>
      </c>
      <c r="D120" s="5" t="n">
        <f aca="false">D119</f>
        <v>6</v>
      </c>
      <c r="E120" s="5" t="n">
        <f aca="false">E119</f>
        <v>6</v>
      </c>
      <c r="F120" s="5" t="n">
        <f aca="false">F119+1</f>
        <v>4</v>
      </c>
      <c r="G120" s="5" t="n">
        <f aca="false">((A120-2)*D120)+2-(E120+F120)</f>
        <v>16</v>
      </c>
      <c r="H120" s="5" t="n">
        <f aca="false">H119</f>
        <v>0</v>
      </c>
      <c r="I120" s="5" t="n">
        <f aca="false">(27*D120)+(16*(E120+F120+G120))+(F120+(G120*2))</f>
        <v>614</v>
      </c>
      <c r="J120" s="5" t="n">
        <f aca="false">IF((3*D120)-(2*E120)-F120&gt;0, (3*D120)-(2*E120)-F120, "")</f>
        <v>2</v>
      </c>
      <c r="K120" s="6" t="n">
        <f aca="false">IF(J120="", "no cation", I120/J120)</f>
        <v>307</v>
      </c>
      <c r="L120" s="7" t="n">
        <f aca="false">IF(J120="","",VALUE(K120))</f>
        <v>307</v>
      </c>
      <c r="M120" s="5" t="s">
        <v>30</v>
      </c>
      <c r="N120" s="5" t="str">
        <f aca="false">IF(M120="","",CONCATENATE("[",IF(M120="","",CONCATENATE("Al",IF(D120&gt;1,VALUE(D120),""),IF(E120=0,"",CONCATENATE(" O",IF(E120&gt;1,VALUE(E120),""))),IF(F120=0,"",CONCATENATE("(OH)",IF(F120&gt;1,VALUE(F120),""))),IF(G120=0,"",CONCATENATE("(OH2)",IF(G120&gt;1,VALUE(G120),""))))),"]",IF(M120="","",IF(J120&gt;1,(CONCATENATE(VALUE(J120),"+")),"+"))))</f>
        <v>[Al6 O6(OH)4(OH2)16]2+</v>
      </c>
    </row>
    <row r="121" s="4" customFormat="true" ht="14.05" hidden="false" customHeight="false" outlineLevel="0" collapsed="false">
      <c r="A121" s="5" t="n">
        <f aca="false">A120</f>
        <v>6</v>
      </c>
      <c r="B121" s="5" t="n">
        <f aca="false">B120</f>
        <v>0</v>
      </c>
      <c r="C121" s="5" t="n">
        <f aca="false">C120</f>
        <v>0</v>
      </c>
      <c r="D121" s="5" t="n">
        <f aca="false">D120</f>
        <v>6</v>
      </c>
      <c r="E121" s="5" t="n">
        <f aca="false">E120</f>
        <v>6</v>
      </c>
      <c r="F121" s="5" t="n">
        <f aca="false">F120+1</f>
        <v>5</v>
      </c>
      <c r="G121" s="5" t="n">
        <f aca="false">((A121-2)*D121)+2-(E121+F121)</f>
        <v>15</v>
      </c>
      <c r="H121" s="5" t="n">
        <f aca="false">H120</f>
        <v>0</v>
      </c>
      <c r="I121" s="5" t="n">
        <f aca="false">(27*D121)+(16*(E121+F121+G121))+(F121+(G121*2))</f>
        <v>613</v>
      </c>
      <c r="J121" s="5" t="n">
        <f aca="false">IF((3*D121)-(2*E121)-F121&gt;0, (3*D121)-(2*E121)-F121, "")</f>
        <v>1</v>
      </c>
      <c r="K121" s="6" t="n">
        <f aca="false">IF(J121="", "no cation", I121/J121)</f>
        <v>613</v>
      </c>
      <c r="L121" s="7" t="n">
        <f aca="false">IF(J121="","",VALUE(K121))</f>
        <v>613</v>
      </c>
      <c r="M121" s="5" t="s">
        <v>30</v>
      </c>
      <c r="N121" s="5" t="str">
        <f aca="false">IF(M121="","",CONCATENATE("[",IF(M121="","",CONCATENATE("Al",IF(D121&gt;1,VALUE(D121),""),IF(E121=0,"",CONCATENATE(" O",IF(E121&gt;1,VALUE(E121),""))),IF(F121=0,"",CONCATENATE("(OH)",IF(F121&gt;1,VALUE(F121),""))),IF(G121=0,"",CONCATENATE("(OH2)",IF(G121&gt;1,VALUE(G121),""))))),"]",IF(M121="","",IF(J121&gt;1,(CONCATENATE(VALUE(J121),"+")),"+"))))</f>
        <v>[Al6 O6(OH)5(OH2)15]+</v>
      </c>
    </row>
    <row r="122" s="4" customFormat="true" ht="14.05" hidden="false" customHeight="false" outlineLevel="0" collapsed="false">
      <c r="A122" s="5" t="n">
        <f aca="false">A121</f>
        <v>6</v>
      </c>
      <c r="B122" s="5" t="n">
        <f aca="false">B121</f>
        <v>0</v>
      </c>
      <c r="C122" s="5" t="n">
        <f aca="false">C121</f>
        <v>0</v>
      </c>
      <c r="D122" s="3" t="n">
        <v>6</v>
      </c>
      <c r="E122" s="3" t="n">
        <v>8</v>
      </c>
      <c r="F122" s="5" t="n">
        <v>0</v>
      </c>
      <c r="G122" s="5" t="n">
        <f aca="false">((A122-2)*D122)+2-(E122+F122)</f>
        <v>18</v>
      </c>
      <c r="H122" s="5" t="n">
        <f aca="false">H121</f>
        <v>0</v>
      </c>
      <c r="I122" s="5" t="n">
        <f aca="false">(27*D122)+(16*(E122+F122+G122))+(F122+(G122*2))</f>
        <v>614</v>
      </c>
      <c r="J122" s="5" t="n">
        <f aca="false">IF((3*D122)-(2*E122)-F122&gt;0, (3*D122)-(2*E122)-F122, "")</f>
        <v>2</v>
      </c>
      <c r="K122" s="6" t="n">
        <f aca="false">IF(J122="", "no cation", I122/J122)</f>
        <v>307</v>
      </c>
      <c r="L122" s="7" t="n">
        <f aca="false">IF(J122="","",VALUE(K122))</f>
        <v>307</v>
      </c>
      <c r="M122" s="5" t="s">
        <v>30</v>
      </c>
      <c r="N122" s="5" t="str">
        <f aca="false">IF(M122="","",CONCATENATE("[",IF(M122="","",CONCATENATE("Al",IF(D122&gt;1,VALUE(D122),""),IF(E122=0,"",CONCATENATE(" O",IF(E122&gt;1,VALUE(E122),""))),IF(F122=0,"",CONCATENATE("(OH)",IF(F122&gt;1,VALUE(F122),""))),IF(G122=0,"",CONCATENATE("(OH2)",IF(G122&gt;1,VALUE(G122),""))))),"]",IF(M122="","",IF(J122&gt;1,(CONCATENATE(VALUE(J122),"+")),"+"))))</f>
        <v>[Al6 O8(OH2)18]2+</v>
      </c>
    </row>
    <row r="123" s="4" customFormat="true" ht="14.05" hidden="false" customHeight="false" outlineLevel="0" collapsed="false">
      <c r="A123" s="5" t="n">
        <f aca="false">A122</f>
        <v>6</v>
      </c>
      <c r="B123" s="5" t="n">
        <f aca="false">B122</f>
        <v>0</v>
      </c>
      <c r="C123" s="5" t="n">
        <f aca="false">C122</f>
        <v>0</v>
      </c>
      <c r="D123" s="5" t="n">
        <f aca="false">D122</f>
        <v>6</v>
      </c>
      <c r="E123" s="5" t="n">
        <f aca="false">E122</f>
        <v>8</v>
      </c>
      <c r="F123" s="5" t="n">
        <f aca="false">F122+1</f>
        <v>1</v>
      </c>
      <c r="G123" s="5" t="n">
        <f aca="false">((A123-2)*D123)+2-(E123+F123)</f>
        <v>17</v>
      </c>
      <c r="H123" s="5" t="n">
        <f aca="false">H122</f>
        <v>0</v>
      </c>
      <c r="I123" s="5" t="n">
        <f aca="false">(27*D123)+(16*(E123+F123+G123))+(F123+(G123*2))</f>
        <v>613</v>
      </c>
      <c r="J123" s="5" t="n">
        <f aca="false">IF((3*D123)-(2*E123)-F123&gt;0, (3*D123)-(2*E123)-F123, "")</f>
        <v>1</v>
      </c>
      <c r="K123" s="6" t="n">
        <f aca="false">IF(J123="", "no cation", I123/J123)</f>
        <v>613</v>
      </c>
      <c r="L123" s="7" t="n">
        <f aca="false">IF(J123="","",VALUE(K123))</f>
        <v>613</v>
      </c>
      <c r="M123" s="5" t="s">
        <v>30</v>
      </c>
      <c r="N123" s="5" t="str">
        <f aca="false">IF(M123="","",CONCATENATE("[",IF(M123="","",CONCATENATE("Al",IF(D123&gt;1,VALUE(D123),""),IF(E123=0,"",CONCATENATE(" O",IF(E123&gt;1,VALUE(E123),""))),IF(F123=0,"",CONCATENATE("(OH)",IF(F123&gt;1,VALUE(F123),""))),IF(G123=0,"",CONCATENATE("(OH2)",IF(G123&gt;1,VALUE(G123),""))))),"]",IF(M123="","",IF(J123&gt;1,(CONCATENATE(VALUE(J123),"+")),"+"))))</f>
        <v>[Al6 O8(OH)(OH2)17]+</v>
      </c>
    </row>
  </sheetData>
  <printOptions headings="false" gridLines="false" gridLinesSet="true" horizontalCentered="false" verticalCentered="false"/>
  <pageMargins left="0.7" right="0.7" top="0.3" bottom="0.3" header="0.3" footer="0.3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LibreOffice/4.4.0.3$Windows_x86 LibreOffice_project/de093506bcdc5fafd9023ee680b8c60e3e0645d7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2013-08-17T07:12:49Z</dcterms:created>
  <dc:creator>ash</dc:creator>
  <dc:language>en-US</dc:language>
  <cp:lastModifiedBy>ash</cp:lastModifiedBy>
  <dcterms:modified xsi:type="dcterms:W3CDTF">2016-08-10T07:38:55Z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