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491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4" i="1" l="1"/>
  <c r="D73" i="1" l="1"/>
  <c r="D72" i="1"/>
  <c r="D71" i="1"/>
  <c r="D70" i="1"/>
  <c r="D69" i="1"/>
  <c r="D68" i="1"/>
  <c r="D67" i="1"/>
  <c r="D66" i="1"/>
  <c r="D65" i="1"/>
  <c r="D64" i="1"/>
  <c r="D63" i="1"/>
  <c r="D62" i="1"/>
</calcChain>
</file>

<file path=xl/sharedStrings.xml><?xml version="1.0" encoding="utf-8"?>
<sst xmlns="http://schemas.openxmlformats.org/spreadsheetml/2006/main" count="305" uniqueCount="207">
  <si>
    <t>2,4-dichlorophenoxyacetic acid (2,4-D)</t>
  </si>
  <si>
    <t>anionic</t>
  </si>
  <si>
    <t>[O-]C(=O)COC1=C(Cl)C=C(Cl)C=C1</t>
  </si>
  <si>
    <t>Torang (2003)</t>
  </si>
  <si>
    <t>acrylic acid</t>
  </si>
  <si>
    <t>[O-]C(=O)C=C</t>
  </si>
  <si>
    <t>Mackay handbook of physical-chemical properties; Howard: Handbook of Environmental Degradation Rates; Capel and Larson (1995)</t>
  </si>
  <si>
    <t>gemfibrozil</t>
  </si>
  <si>
    <t>CC1=CC(OCCCC(C)(C)C([O-])=O)=C(C)C=C1</t>
  </si>
  <si>
    <t>Boix et al. (2016); Baena-Nogueras et al. (2017)</t>
  </si>
  <si>
    <t>ibuprofen</t>
  </si>
  <si>
    <t>CC(C)CC1=CC=C(C=C1)C(C)C([O-])=O</t>
  </si>
  <si>
    <t>acetic acid</t>
  </si>
  <si>
    <t>CC([O-])=O</t>
  </si>
  <si>
    <t>Mackay handbook of physical-chemical properties</t>
  </si>
  <si>
    <t>dicamba</t>
  </si>
  <si>
    <t>COC1=C(Cl)C=CC(Cl)=C1C([O-])=O</t>
  </si>
  <si>
    <t>Scifres et al. (1973)</t>
  </si>
  <si>
    <t>endothall</t>
  </si>
  <si>
    <t>[O-]C(=O)C1C2CCC(O2)C1C([O-])=O</t>
  </si>
  <si>
    <t>Hiltibran (1962)</t>
  </si>
  <si>
    <t>candesartan</t>
  </si>
  <si>
    <t>CCOC1=NC2=CC=CC(C([O-])=O)=C2N1CC1=CC=C(C=C1)C1=CC=CC=C1C1=NNN=N1</t>
  </si>
  <si>
    <t>AstraZeneca data</t>
  </si>
  <si>
    <t>Phenylbutazone</t>
  </si>
  <si>
    <t>CCCCC1=C(N(N(C1=O)C2=CC=CC=C2)C3=CC=CC=C3)[O-]</t>
  </si>
  <si>
    <t>Baena-Nogueras et al. (2017)</t>
  </si>
  <si>
    <t>Naproxen</t>
  </si>
  <si>
    <t>CC(C1=CC2=C(C=C1)C=C(C=C2)OC)C(=O)[O-]</t>
  </si>
  <si>
    <t>Indomethacin</t>
  </si>
  <si>
    <t>CC1=C(C2=C(N1C(=O)C3=CC=C(C=C3)Cl)C=CC(=C2)OC)CC(=O)[O-]</t>
  </si>
  <si>
    <t>crizotinib</t>
  </si>
  <si>
    <t>cationic</t>
  </si>
  <si>
    <t>[H][C@](C)(OC1=CC(=CN=C1N)C1=CN(N=C1)C1CC[NH2+]CC1)C1=C(Cl)C=CC(F)=C1Cl</t>
  </si>
  <si>
    <t>PHIZER CONFIDENTIAL DATA</t>
  </si>
  <si>
    <t>sertraline</t>
  </si>
  <si>
    <t>C[NH2+][C@H]1CC[C@@H](C2=CC(Cl)=C(Cl)C=C2)C2=CC=CC=C12</t>
  </si>
  <si>
    <t>Lam et al. (2004)</t>
  </si>
  <si>
    <t>venlafaxine</t>
  </si>
  <si>
    <t>COC1=CC=C(C=C1)C(C[NH+](C)C)C1(O)CCCCC1</t>
  </si>
  <si>
    <t>Boix et al. (2016); Gasser et al. (2012)</t>
  </si>
  <si>
    <t>dimethylamine</t>
  </si>
  <si>
    <t>CC[NH2+]CC</t>
  </si>
  <si>
    <t>Howard: Handbook of Environmental Fate and Exposure Data For Organic Chemicals, Volume 2</t>
  </si>
  <si>
    <t>propranolol</t>
  </si>
  <si>
    <t>CC(C)[NH2+]CC(O)COC1=CC=CC2=CC=CC=C12</t>
  </si>
  <si>
    <t>Lin et al. (2010); Baena-Nogueras et al. (2017)</t>
  </si>
  <si>
    <t>metoprolol</t>
  </si>
  <si>
    <t>COCCC1=CC=C(OCC(O)C[NH2+]C(C)C)C=C1</t>
  </si>
  <si>
    <t>Liu et al. (2009); Baena-Nogueras et al. (2017)</t>
  </si>
  <si>
    <t>atenolol</t>
  </si>
  <si>
    <t>CC(C)[NH2+]CC(O)COC1=CC=C(CC(N)=O)C=C1</t>
  </si>
  <si>
    <t>acebutolol</t>
  </si>
  <si>
    <t>CCCC(=O)NC1=CC(C(C)=O)=C(OCC(O)C[NH2+]C(C)C)C=C1</t>
  </si>
  <si>
    <t>Lin et al. (2010)</t>
  </si>
  <si>
    <t>O-desmethylvenlafaxine</t>
  </si>
  <si>
    <t>C[NH+](C)CC(C1=CC=C(O)C=C1)C1(O)CCCCC1</t>
  </si>
  <si>
    <t>Gasser et al. (2012)</t>
  </si>
  <si>
    <t>Timolol</t>
  </si>
  <si>
    <t>CC(C)(C)[NH2+]CC(COC1=NSN=C1N2CCOCC2)O</t>
  </si>
  <si>
    <t>Nadolol</t>
  </si>
  <si>
    <t>CC(C)(C)[NH2+]CC(COC1=CC=CC2=C1CC(C(C2)O)O)O</t>
  </si>
  <si>
    <t>Fluoxetine</t>
  </si>
  <si>
    <t>C[NH2+]CCC(C1=CC=CC=C1)OC2=CC=C(C=C2)C(F)(F)F</t>
  </si>
  <si>
    <t>Amitriptiline</t>
  </si>
  <si>
    <t>C[NH+](C)CCC=C1C2=CC=CC=C2CCC3=CC=CC=C31</t>
  </si>
  <si>
    <t>4,6-dinitro-o-cresol</t>
  </si>
  <si>
    <t>CC1=CC(=CC(=C1[O-])[N+]([O-])=O)[N+]([O-])=O</t>
  </si>
  <si>
    <t>Mackay handbook of physical-chemical properties; Capel and Larson (1995)</t>
  </si>
  <si>
    <t>benzoic acid</t>
  </si>
  <si>
    <t>[O-]C(=O)C1=CC=CC=C1</t>
  </si>
  <si>
    <t>Mackay handbook of physical-chemical properties; Pubchem</t>
  </si>
  <si>
    <t>diclofenac</t>
  </si>
  <si>
    <t>[O-]C(=O)CC1=CC=CC=C1NC1=C(Cl)C=CC=C1Cl</t>
  </si>
  <si>
    <t>Lam et al. (2004); Cormier et al. (2015); Baena-Nogueras et al. (2017)</t>
  </si>
  <si>
    <t>clofibric acid</t>
  </si>
  <si>
    <t>CC(C)(OC1=CC=C(Cl)C=C1)C([O-])=O</t>
  </si>
  <si>
    <t>Araujo et al. (2014)</t>
  </si>
  <si>
    <t>atorvastatin</t>
  </si>
  <si>
    <t>CC(C)C1=C(C(=O)NC2=CC=CC=C2)C(=C(N1CC[C@@H](O)C[C@@H](O)CC([O-])=O)C1=CC=C(F)C=C1)C1=CC=CC=C1</t>
  </si>
  <si>
    <t>Ketoprofen</t>
  </si>
  <si>
    <t>CC(C1=CC=CC(=C1)C(=O)C2=CC=CC=C2)C(=O)[O-]</t>
  </si>
  <si>
    <t>Fenoprofen</t>
  </si>
  <si>
    <t>CC(C1=CC(=CC=C1)OC2=CC=CC=C2)C(=O)[O-]</t>
  </si>
  <si>
    <t>Mefenamic acid</t>
  </si>
  <si>
    <t>CC1=C(C(=CC=C1)NC2=CC=CC=C2C(=O)[O-])C</t>
  </si>
  <si>
    <t>Salicylic acid</t>
  </si>
  <si>
    <t>C1=CC=C(C(=C1)C(=O)O)[O-]</t>
  </si>
  <si>
    <t>Baena-Nogueras et al. (2017), lake water and seawater values; pubchem</t>
  </si>
  <si>
    <t>chloroquine</t>
  </si>
  <si>
    <t>CC[NH+](CC)CCCC(C)NC1=C2C=CC(Cl)=CC2=[NH+]C=C1</t>
  </si>
  <si>
    <t>Tappin et al. (2016)</t>
  </si>
  <si>
    <t>fluphenazine</t>
  </si>
  <si>
    <t>OCC[NH+]1CCN(CCCN2C3=CC=CC=C3SC3=C2C=C(C=C3)C(F)(F)F)CC1</t>
  </si>
  <si>
    <t>quinine</t>
  </si>
  <si>
    <t>COC1=CC2=C(C=CN=C2C=C1)[C@@H](O)[C@@H]1C[C@@H]2CC[NH+]1C[C@@H]2C=C</t>
  </si>
  <si>
    <t>diethanolamine</t>
  </si>
  <si>
    <t>OCC[NH2+]CCO</t>
  </si>
  <si>
    <t>Pubchem</t>
  </si>
  <si>
    <t>Albuterol</t>
  </si>
  <si>
    <t>CC(C)(C)[NH2+]CC(C1=CC(=C(C=C1)O)CO)O</t>
  </si>
  <si>
    <t>formate</t>
  </si>
  <si>
    <t>C(=O)[O-]</t>
  </si>
  <si>
    <t>carbonmonoxide</t>
  </si>
  <si>
    <t>zwitterionic(?)</t>
  </si>
  <si>
    <t>[C-]#[O+]</t>
  </si>
  <si>
    <t>fulvic acid</t>
  </si>
  <si>
    <t>O1C(O[H])(C2=CC=C3C(=O)C4C(O)COC(C5C=C(CC([O-])=O)OC6C(C7CC=CC(=O)C7)C=CCC5=6)C=4OC3=C2)CC2=C(C(=O)C3=C(O2)C=C(O[H])C(O[H])=C3C([O-])=O)C1</t>
  </si>
  <si>
    <t>Bastviken et al. (2004)</t>
  </si>
  <si>
    <t>oxolinic acid</t>
  </si>
  <si>
    <t>CCN1C=C(C(=O)C2=CC3=C(C=C21)OCO3)C(=O)[O-]</t>
  </si>
  <si>
    <t>Lai et al. (2008); Kummerer et al. (2009)</t>
  </si>
  <si>
    <t>tartaric acid</t>
  </si>
  <si>
    <t>C(C(C(=O)[O-])O)(C(=O)[O-])O</t>
  </si>
  <si>
    <t>Berggren et al. (2010)</t>
  </si>
  <si>
    <t>succinic acid</t>
  </si>
  <si>
    <t>C(CC(=O)[O-])C(=O)[O-]</t>
  </si>
  <si>
    <t>oxalic acid</t>
  </si>
  <si>
    <t>C(=O)(C(=O)[O-])[O-]</t>
  </si>
  <si>
    <t>malic acid</t>
  </si>
  <si>
    <t>C(C(C(=O)[O-])O)C(=O)[O-]</t>
  </si>
  <si>
    <t>lactic acid</t>
  </si>
  <si>
    <t>CC(C(=O)[O-])O</t>
  </si>
  <si>
    <t>glycolic acid</t>
  </si>
  <si>
    <t>C(C(=O)[O-])O</t>
  </si>
  <si>
    <t>Berggren et al. (2010); Wright (1975)</t>
  </si>
  <si>
    <t>citric acid</t>
  </si>
  <si>
    <t>C(C(=O)[O-])C(CC(=O)[O-])(C(=O)[O-])O</t>
  </si>
  <si>
    <t>lysine</t>
  </si>
  <si>
    <t>C(CC[NH3+])CC(C(=O)[O-])[NH3+]</t>
  </si>
  <si>
    <t>aspartic acid</t>
  </si>
  <si>
    <t>C(C(C(=O)[O-])[NH3+])C(=O)[O-]</t>
  </si>
  <si>
    <t>Glutamic acid</t>
  </si>
  <si>
    <t>C(CC(=O)[O-])C(C(=O)[O-])[NH3+]</t>
  </si>
  <si>
    <t>valence</t>
  </si>
  <si>
    <t>smiles</t>
  </si>
  <si>
    <t>logkb</t>
  </si>
  <si>
    <t>kb</t>
  </si>
  <si>
    <t>ref</t>
  </si>
  <si>
    <t>ASA (Solvent-accessible surface area)</t>
  </si>
  <si>
    <t>rygr (radius of gyration)</t>
  </si>
  <si>
    <t>zwitterionic</t>
  </si>
  <si>
    <t>V (molecular volume)</t>
  </si>
  <si>
    <t>polyacrylic acid</t>
  </si>
  <si>
    <t>C(C(=O)[O-])(CC(C(=O)[O-])CC(C(=O)[O-])CC(C(=O)[O-])CC(C(=O)[O-])CC(C(=O)[O-])CC(C(=O)[O-])CC(CC(C([O-])=O)CC(C([O-])=O)CC(C([O-])=O)CC(C([O-])=O)CC(C([O-])=O)CC(C([O-])=O)C(O)C([O-])=O)C([O-])=O)CO</t>
  </si>
  <si>
    <t>Negewo BB. 2012. Renewable Energy Desalination: An Emerging Solution to Close the Water Gap in the Middle East and North Africa. Chapter 6: 6. Environmental Impacts of CSP Desalination; Ekebafe et al. (2011)</t>
  </si>
  <si>
    <t>peramivir</t>
  </si>
  <si>
    <t>O([H])[C@@]1[C@@](C(=O)[O-])C[C@]([C@]1([H])[C@](C(CC)CC)N([H])C(C)=O)/[N+](/[H])=C(\N([H])[H])/N([H])[H]</t>
  </si>
  <si>
    <t>Azuma et al. (2017)</t>
  </si>
  <si>
    <t>Laninamivir</t>
  </si>
  <si>
    <t>O1C(C(=O)[O-])=C[C@@]([C@]([C@]1([H])[C@@]([C@@](CO[H])O[H])OC)N([H])C(C)=O)/[N+](/[H])=C(\N([H])[H])/N([H])[H]</t>
  </si>
  <si>
    <t>oseltamivir carboxylate</t>
  </si>
  <si>
    <t>CCC(CC)O[C@@H]1C=C(C[C@H]([NH3+])[C@H]1NC(C)=O)C([O-])=O</t>
  </si>
  <si>
    <t>Accinelli et al. (2010); Azuma et al. (2017)</t>
  </si>
  <si>
    <t>Amantadine</t>
  </si>
  <si>
    <t>C1C2CC3CC1CC(C2)(C3)[NH3+]</t>
  </si>
  <si>
    <t>Zanamivir</t>
  </si>
  <si>
    <t>CC(=O)NC1[C@@H](OC(=CC1[NH+]=C(N)N)C(=O)[O-])C(C(CO)O)O</t>
  </si>
  <si>
    <t>2-methylaminoethanol</t>
  </si>
  <si>
    <t>C[NH2+]CCO</t>
  </si>
  <si>
    <t>cyclohexane carboxylic acid</t>
  </si>
  <si>
    <t>C1CCC(CC1)C(=O)[O-]</t>
  </si>
  <si>
    <t>Wang et al. (2016)</t>
  </si>
  <si>
    <t>Booth et al.; Pubchem</t>
  </si>
  <si>
    <t>n-butanoic acid</t>
  </si>
  <si>
    <t>benzylamine</t>
  </si>
  <si>
    <t>4-hydroxybenzoic acid</t>
  </si>
  <si>
    <t>Anthranilic acid</t>
  </si>
  <si>
    <t>Diquat</t>
  </si>
  <si>
    <t>benzenesulfonate</t>
  </si>
  <si>
    <t>allylamine</t>
  </si>
  <si>
    <t>desipramine</t>
  </si>
  <si>
    <t>Amphetamine</t>
  </si>
  <si>
    <t>Methamphetamine</t>
  </si>
  <si>
    <t>Isopropylamine</t>
  </si>
  <si>
    <t>Methacrylic acid</t>
  </si>
  <si>
    <t>CCCC(=O)[O-]</t>
  </si>
  <si>
    <t>C1=CC=C(C=C1)C[NH3+]</t>
  </si>
  <si>
    <t>C1=CC(=CC=C1C(=O)[O-])[OH]</t>
  </si>
  <si>
    <t>C1=CC=C(C(=C1)C(=O)[O-])N</t>
  </si>
  <si>
    <t>C1C[N+]2=CC=CC=C2C3=CC=CC=[N+]31</t>
  </si>
  <si>
    <t>C1=CC=C(C=C1)S(=O)(=O)[O-]</t>
  </si>
  <si>
    <t>C=CC[NH3+]</t>
  </si>
  <si>
    <t>C[NH2+]CCCN1C2=CC=CC=C2CCC3=CC=CC=C31</t>
  </si>
  <si>
    <t>CC(CC1=CC=CC=C1)[NH3+]</t>
  </si>
  <si>
    <t>CC(CC1=CC=CC=C1)[NH2+]C</t>
  </si>
  <si>
    <t>CC(C)[NH3+]</t>
  </si>
  <si>
    <t>CC(=C)C(=O)[O-]</t>
  </si>
  <si>
    <t>Takemoto et al.; Pubchem</t>
  </si>
  <si>
    <t>Subba-Rao and Alexander (1982); Pubchem</t>
  </si>
  <si>
    <t>Gerike et al. (1979); Madsen et al. (1991); Pubchem</t>
  </si>
  <si>
    <t>Shelton et al. (1981); Pubchem</t>
  </si>
  <si>
    <t>Mackay handbook of physical-chemical properties; Simsiman et al. (1976); Pubchem</t>
  </si>
  <si>
    <t>Urano et al. (1986); Urano et al. (1986); Pubchem</t>
  </si>
  <si>
    <t>Khaleel et al. (2016)</t>
  </si>
  <si>
    <t>Bagnall et al. (2013); Pubchem</t>
  </si>
  <si>
    <t>IUCLID Dataset on Isopropylamine. European Commission, European Chemicals Bureau (2000); Pubchem</t>
  </si>
  <si>
    <t>ASA</t>
  </si>
  <si>
    <t>tylosyn</t>
  </si>
  <si>
    <t>cationic?</t>
  </si>
  <si>
    <t>CC[C@H]1OC(=O)C[C@@H](O)C(C)[C@@H](O[C@@H]2O[C@H](C)[C@@H](O[C@H]3C[C@@](C)(O)[C@@H](O)[C@H](C)O3)[C@@H]([C@H]2O)N(C)C)[C@@H](CC=O)C[C@@H](C)C(=O)\C=C\C(\C)=C\C1COC1O[C@H](C)[C@@H](O)[C@@H](OC)[C@H]1OC</t>
  </si>
  <si>
    <t>Hu and Coats (2007)</t>
  </si>
  <si>
    <t>logkow (molinsp)</t>
  </si>
  <si>
    <t>PSA</t>
  </si>
  <si>
    <t>TPSA (molinsp)</t>
  </si>
  <si>
    <t>Tolli et al. 2006</t>
  </si>
  <si>
    <t>compound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</si>
</sst>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1" fontId="0" fillId="0" borderId="0" xfId="0" applyNumberFormat="1"/>
    <xf numFmtId="0" fontId="0" fillId="0" borderId="0" xfId="0" applyFill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>
                <a:noFill/>
              </a:ln>
            </c:spPr>
            <c:trendlineType val="power"/>
            <c:dispRSqr val="1"/>
            <c:dispEq val="1"/>
            <c:trendlineLbl>
              <c:layout>
                <c:manualLayout>
                  <c:x val="-3.7563648293963255E-2"/>
                  <c:y val="-0.49228382910469526"/>
                </c:manualLayout>
              </c:layout>
              <c:numFmt formatCode="General" sourceLinked="0"/>
            </c:trendlineLbl>
          </c:trendline>
          <c:xVal>
            <c:numRef>
              <c:f>Sheet1!$H$2:$H$74</c:f>
              <c:numCache>
                <c:formatCode>General</c:formatCode>
                <c:ptCount val="73"/>
                <c:pt idx="0">
                  <c:v>391.584</c:v>
                </c:pt>
                <c:pt idx="1">
                  <c:v>228.48599999999999</c:v>
                </c:pt>
                <c:pt idx="2">
                  <c:v>506.68799999999999</c:v>
                </c:pt>
                <c:pt idx="3">
                  <c:v>463.32499999999999</c:v>
                </c:pt>
                <c:pt idx="4">
                  <c:v>208.1</c:v>
                </c:pt>
                <c:pt idx="5">
                  <c:v>370.32400000000001</c:v>
                </c:pt>
                <c:pt idx="6">
                  <c:v>401.79899999999998</c:v>
                </c:pt>
                <c:pt idx="7">
                  <c:v>693.94200000000001</c:v>
                </c:pt>
                <c:pt idx="8">
                  <c:v>579.20799999999997</c:v>
                </c:pt>
                <c:pt idx="9">
                  <c:v>465.11099999999999</c:v>
                </c:pt>
                <c:pt idx="10">
                  <c:v>598.89800000000002</c:v>
                </c:pt>
                <c:pt idx="11">
                  <c:v>703.83100000000002</c:v>
                </c:pt>
                <c:pt idx="12">
                  <c:v>573.21600000000001</c:v>
                </c:pt>
                <c:pt idx="13">
                  <c:v>536.529</c:v>
                </c:pt>
                <c:pt idx="14">
                  <c:v>281.99400000000003</c:v>
                </c:pt>
                <c:pt idx="15">
                  <c:v>530.69299999999998</c:v>
                </c:pt>
                <c:pt idx="16">
                  <c:v>577.72</c:v>
                </c:pt>
                <c:pt idx="17">
                  <c:v>557.62699999999995</c:v>
                </c:pt>
                <c:pt idx="18">
                  <c:v>666.29399999999998</c:v>
                </c:pt>
                <c:pt idx="19">
                  <c:v>503.30700000000002</c:v>
                </c:pt>
                <c:pt idx="20">
                  <c:v>534.58199999999999</c:v>
                </c:pt>
                <c:pt idx="21">
                  <c:v>566.62</c:v>
                </c:pt>
                <c:pt idx="22">
                  <c:v>574.45500000000004</c:v>
                </c:pt>
                <c:pt idx="23">
                  <c:v>559.34299999999996</c:v>
                </c:pt>
                <c:pt idx="24">
                  <c:v>368.899</c:v>
                </c:pt>
                <c:pt idx="25">
                  <c:v>298.036</c:v>
                </c:pt>
                <c:pt idx="26">
                  <c:v>485.22800000000001</c:v>
                </c:pt>
                <c:pt idx="27">
                  <c:v>408.54300000000001</c:v>
                </c:pt>
                <c:pt idx="28">
                  <c:v>806.46400000000006</c:v>
                </c:pt>
                <c:pt idx="29">
                  <c:v>503.27699999999999</c:v>
                </c:pt>
                <c:pt idx="30">
                  <c:v>482.70499999999998</c:v>
                </c:pt>
                <c:pt idx="31">
                  <c:v>472.113</c:v>
                </c:pt>
                <c:pt idx="32">
                  <c:v>310.44200000000001</c:v>
                </c:pt>
                <c:pt idx="33">
                  <c:v>539.75099999999998</c:v>
                </c:pt>
                <c:pt idx="34">
                  <c:v>676.50099999999998</c:v>
                </c:pt>
                <c:pt idx="35">
                  <c:v>583.66200000000003</c:v>
                </c:pt>
                <c:pt idx="36">
                  <c:v>301.54000000000002</c:v>
                </c:pt>
                <c:pt idx="37">
                  <c:v>490.25599999999997</c:v>
                </c:pt>
                <c:pt idx="38">
                  <c:v>171.04300000000001</c:v>
                </c:pt>
                <c:pt idx="39">
                  <c:v>144.96600000000001</c:v>
                </c:pt>
                <c:pt idx="40">
                  <c:v>947.28800000000001</c:v>
                </c:pt>
                <c:pt idx="41">
                  <c:v>466.92899999999997</c:v>
                </c:pt>
                <c:pt idx="42">
                  <c:v>412.48599999999999</c:v>
                </c:pt>
                <c:pt idx="43">
                  <c:v>375.392</c:v>
                </c:pt>
                <c:pt idx="44">
                  <c:v>281.82100000000003</c:v>
                </c:pt>
                <c:pt idx="45">
                  <c:v>366.154</c:v>
                </c:pt>
                <c:pt idx="46">
                  <c:v>251.65299999999999</c:v>
                </c:pt>
                <c:pt idx="47">
                  <c:v>222.49199999999999</c:v>
                </c:pt>
                <c:pt idx="48">
                  <c:v>346.72300000000001</c:v>
                </c:pt>
                <c:pt idx="49">
                  <c:v>370.00799999999998</c:v>
                </c:pt>
                <c:pt idx="50">
                  <c:v>297.846</c:v>
                </c:pt>
                <c:pt idx="51">
                  <c:v>321.40499999999997</c:v>
                </c:pt>
                <c:pt idx="52">
                  <c:v>1297.1079999999999</c:v>
                </c:pt>
                <c:pt idx="53">
                  <c:v>577.15300000000002</c:v>
                </c:pt>
                <c:pt idx="54">
                  <c:v>559.02099999999996</c:v>
                </c:pt>
                <c:pt idx="55">
                  <c:v>536.56799999999998</c:v>
                </c:pt>
                <c:pt idx="56">
                  <c:v>351.12599999999998</c:v>
                </c:pt>
                <c:pt idx="57">
                  <c:v>538.84199999999998</c:v>
                </c:pt>
                <c:pt idx="58">
                  <c:v>266.041</c:v>
                </c:pt>
                <c:pt idx="59">
                  <c:v>323.12900000000002</c:v>
                </c:pt>
                <c:pt idx="60">
                  <c:v>266.32</c:v>
                </c:pt>
                <c:pt idx="61">
                  <c:v>315.63200000000001</c:v>
                </c:pt>
                <c:pt idx="62">
                  <c:v>311.76600000000002</c:v>
                </c:pt>
                <c:pt idx="63">
                  <c:v>311.12299999999999</c:v>
                </c:pt>
                <c:pt idx="64">
                  <c:v>394.459</c:v>
                </c:pt>
                <c:pt idx="65">
                  <c:v>328.084</c:v>
                </c:pt>
                <c:pt idx="66">
                  <c:v>246.369</c:v>
                </c:pt>
                <c:pt idx="67">
                  <c:v>521.40499999999997</c:v>
                </c:pt>
                <c:pt idx="68">
                  <c:v>356.983</c:v>
                </c:pt>
                <c:pt idx="69">
                  <c:v>374.714</c:v>
                </c:pt>
                <c:pt idx="70">
                  <c:v>251.24199999999999</c:v>
                </c:pt>
                <c:pt idx="71">
                  <c:v>256.54899999999998</c:v>
                </c:pt>
                <c:pt idx="72">
                  <c:v>1235.4349999999999</c:v>
                </c:pt>
              </c:numCache>
            </c:numRef>
          </c:xVal>
          <c:yVal>
            <c:numRef>
              <c:f>Sheet1!$E$2:$E$74</c:f>
              <c:numCache>
                <c:formatCode>0.00E+00</c:formatCode>
                <c:ptCount val="73"/>
                <c:pt idx="0">
                  <c:v>3.1622780000000002E-12</c:v>
                </c:pt>
                <c:pt idx="1">
                  <c:v>2.5118864300000001E-10</c:v>
                </c:pt>
                <c:pt idx="2">
                  <c:v>9.9999999999999998E-13</c:v>
                </c:pt>
                <c:pt idx="3">
                  <c:v>1.9952620000000001E-12</c:v>
                </c:pt>
                <c:pt idx="4">
                  <c:v>6.3095734E-11</c:v>
                </c:pt>
                <c:pt idx="5">
                  <c:v>2.5118859999999998E-12</c:v>
                </c:pt>
                <c:pt idx="6">
                  <c:v>1.2589253999999999E-11</c:v>
                </c:pt>
                <c:pt idx="8">
                  <c:v>1.9952623000000002E-11</c:v>
                </c:pt>
                <c:pt idx="9">
                  <c:v>1.584893E-12</c:v>
                </c:pt>
                <c:pt idx="10">
                  <c:v>1.5848932E-11</c:v>
                </c:pt>
                <c:pt idx="11">
                  <c:v>9.9999999999999998E-13</c:v>
                </c:pt>
                <c:pt idx="12">
                  <c:v>1.2589249999999999E-12</c:v>
                </c:pt>
                <c:pt idx="13">
                  <c:v>9.9999999999999998E-13</c:v>
                </c:pt>
                <c:pt idx="14">
                  <c:v>2.5118864300000001E-10</c:v>
                </c:pt>
                <c:pt idx="15">
                  <c:v>9.9999999999999994E-12</c:v>
                </c:pt>
                <c:pt idx="16">
                  <c:v>6.3095730000000003E-12</c:v>
                </c:pt>
                <c:pt idx="17">
                  <c:v>3.1622780000000002E-12</c:v>
                </c:pt>
                <c:pt idx="18">
                  <c:v>2.5118859999999998E-12</c:v>
                </c:pt>
                <c:pt idx="19">
                  <c:v>1.9952620000000001E-12</c:v>
                </c:pt>
                <c:pt idx="20">
                  <c:v>6.3095730000000003E-12</c:v>
                </c:pt>
                <c:pt idx="21">
                  <c:v>1.2589253999999999E-11</c:v>
                </c:pt>
                <c:pt idx="22">
                  <c:v>6.3095730000000003E-12</c:v>
                </c:pt>
                <c:pt idx="23">
                  <c:v>1.584893E-12</c:v>
                </c:pt>
                <c:pt idx="24">
                  <c:v>1.2589253999999999E-11</c:v>
                </c:pt>
                <c:pt idx="25">
                  <c:v>2.5118864300000001E-10</c:v>
                </c:pt>
                <c:pt idx="26">
                  <c:v>1.584893E-12</c:v>
                </c:pt>
                <c:pt idx="27">
                  <c:v>9.9999999999999998E-13</c:v>
                </c:pt>
                <c:pt idx="28">
                  <c:v>1.584893E-12</c:v>
                </c:pt>
                <c:pt idx="29">
                  <c:v>1.584893E-12</c:v>
                </c:pt>
                <c:pt idx="30">
                  <c:v>1.584893E-12</c:v>
                </c:pt>
                <c:pt idx="31">
                  <c:v>3.9810719999999997E-12</c:v>
                </c:pt>
                <c:pt idx="32">
                  <c:v>2.0388223299999999E-10</c:v>
                </c:pt>
                <c:pt idx="33">
                  <c:v>1.9952620000000001E-12</c:v>
                </c:pt>
                <c:pt idx="34">
                  <c:v>1.9952620000000001E-12</c:v>
                </c:pt>
                <c:pt idx="35">
                  <c:v>1.9952620000000001E-12</c:v>
                </c:pt>
                <c:pt idx="36">
                  <c:v>3.1622776999999997E-11</c:v>
                </c:pt>
                <c:pt idx="37">
                  <c:v>1.584893E-12</c:v>
                </c:pt>
                <c:pt idx="38">
                  <c:v>1.66666667E-10</c:v>
                </c:pt>
                <c:pt idx="39">
                  <c:v>3.3333333300000001E-10</c:v>
                </c:pt>
                <c:pt idx="40">
                  <c:v>1.9561800000000001E-13</c:v>
                </c:pt>
                <c:pt idx="41">
                  <c:v>8.1859899999999999E-13</c:v>
                </c:pt>
                <c:pt idx="42">
                  <c:v>5.9523809999999999E-12</c:v>
                </c:pt>
                <c:pt idx="43">
                  <c:v>2.9761900000000001E-12</c:v>
                </c:pt>
                <c:pt idx="44">
                  <c:v>2.9761900000000001E-12</c:v>
                </c:pt>
                <c:pt idx="45">
                  <c:v>2.9761900000000001E-12</c:v>
                </c:pt>
                <c:pt idx="46">
                  <c:v>5.9523809999999994E-11</c:v>
                </c:pt>
                <c:pt idx="47">
                  <c:v>9.7668170000000001E-12</c:v>
                </c:pt>
                <c:pt idx="48">
                  <c:v>5.9523809999999994E-11</c:v>
                </c:pt>
                <c:pt idx="49">
                  <c:v>4.6296295999999999E-11</c:v>
                </c:pt>
                <c:pt idx="50">
                  <c:v>5.9523809999999994E-11</c:v>
                </c:pt>
                <c:pt idx="51">
                  <c:v>5.9523809999999994E-11</c:v>
                </c:pt>
                <c:pt idx="52" formatCode="General">
                  <c:v>1.9291984270324253E-13</c:v>
                </c:pt>
                <c:pt idx="53" formatCode="General">
                  <c:v>1.388888888888882E-12</c:v>
                </c:pt>
                <c:pt idx="54" formatCode="General">
                  <c:v>1.388888888888882E-12</c:v>
                </c:pt>
                <c:pt idx="55" formatCode="General">
                  <c:v>1.2059623566373221E-12</c:v>
                </c:pt>
                <c:pt idx="56" formatCode="General">
                  <c:v>1.388888888888882E-12</c:v>
                </c:pt>
                <c:pt idx="57" formatCode="General">
                  <c:v>1.388888888888882E-12</c:v>
                </c:pt>
                <c:pt idx="58" formatCode="General">
                  <c:v>2.5118864315095759E-11</c:v>
                </c:pt>
                <c:pt idx="59" formatCode="General">
                  <c:v>2.3148148148148074E-12</c:v>
                </c:pt>
                <c:pt idx="60">
                  <c:v>1.041666666666665E-10</c:v>
                </c:pt>
                <c:pt idx="61">
                  <c:v>2.0833333333333264E-10</c:v>
                </c:pt>
                <c:pt idx="62">
                  <c:v>5.9523809523809254E-12</c:v>
                </c:pt>
                <c:pt idx="63">
                  <c:v>5.9523809523809254E-12</c:v>
                </c:pt>
                <c:pt idx="64">
                  <c:v>2.3112508176051095E-12</c:v>
                </c:pt>
                <c:pt idx="65">
                  <c:v>1.0416666666666639E-11</c:v>
                </c:pt>
                <c:pt idx="66">
                  <c:v>2.6539278131634821E-11</c:v>
                </c:pt>
                <c:pt idx="67">
                  <c:v>1.4880952380952313E-12</c:v>
                </c:pt>
                <c:pt idx="68">
                  <c:v>4.1666666666666562E-11</c:v>
                </c:pt>
                <c:pt idx="69">
                  <c:v>2.3809523809523705E-11</c:v>
                </c:pt>
                <c:pt idx="70">
                  <c:v>2.7777777777777725E-11</c:v>
                </c:pt>
                <c:pt idx="71">
                  <c:v>2.7777777777777725E-11</c:v>
                </c:pt>
                <c:pt idx="72">
                  <c:v>1.9952623149688807E-13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44640"/>
        <c:axId val="108745216"/>
      </c:scatterChart>
      <c:valAx>
        <c:axId val="108744640"/>
        <c:scaling>
          <c:logBase val="2"/>
          <c:orientation val="minMax"/>
          <c:max val="1500"/>
          <c:min val="125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ASA, Å</a:t>
                </a:r>
                <a:r>
                  <a:rPr lang="en-US" sz="1000" b="1" i="0" baseline="30000">
                    <a:effectLst/>
                  </a:rPr>
                  <a:t>2</a:t>
                </a:r>
                <a:endParaRPr lang="en-US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8745216"/>
        <c:crossesAt val="1.0000000000000007E-13"/>
        <c:crossBetween val="midCat"/>
        <c:majorUnit val="2"/>
      </c:valAx>
      <c:valAx>
        <c:axId val="108745216"/>
        <c:scaling>
          <c:logBase val="10"/>
          <c:orientation val="minMax"/>
          <c:max val="1.0000000000000005E-9"/>
          <c:min val="1.0000000000000007E-13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log(kb), , Lh-1cell-1</a:t>
                </a:r>
                <a:endParaRPr lang="en-US" sz="1000">
                  <a:effectLst/>
                </a:endParaRPr>
              </a:p>
            </c:rich>
          </c:tx>
          <c:layout/>
          <c:overlay val="0"/>
        </c:title>
        <c:numFmt formatCode="0.E+00" sourceLinked="0"/>
        <c:majorTickMark val="out"/>
        <c:minorTickMark val="none"/>
        <c:tickLblPos val="nextTo"/>
        <c:crossAx val="1087446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296636</xdr:colOff>
      <xdr:row>0</xdr:row>
      <xdr:rowOff>155121</xdr:rowOff>
    </xdr:from>
    <xdr:to>
      <xdr:col>21</xdr:col>
      <xdr:colOff>604157</xdr:colOff>
      <xdr:row>18</xdr:row>
      <xdr:rowOff>149679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zoomScale="70" zoomScaleNormal="70" workbookViewId="0"/>
  </sheetViews>
  <sheetFormatPr defaultRowHeight="15" x14ac:dyDescent="0.25"/>
  <cols>
    <col min="4" max="4" width="9.140625" style="1"/>
    <col min="5" max="5" width="9.140625" style="2"/>
  </cols>
  <sheetData>
    <row r="1" spans="1:14" x14ac:dyDescent="0.25">
      <c r="A1" t="s">
        <v>206</v>
      </c>
      <c r="B1" t="s">
        <v>134</v>
      </c>
      <c r="C1" t="s">
        <v>135</v>
      </c>
      <c r="D1" s="1" t="s">
        <v>136</v>
      </c>
      <c r="E1" s="2" t="s">
        <v>137</v>
      </c>
      <c r="F1" t="s">
        <v>138</v>
      </c>
      <c r="G1" s="3" t="s">
        <v>140</v>
      </c>
      <c r="H1" s="3" t="s">
        <v>139</v>
      </c>
      <c r="I1" s="3" t="s">
        <v>142</v>
      </c>
      <c r="J1" s="3" t="s">
        <v>204</v>
      </c>
      <c r="K1" s="3" t="s">
        <v>203</v>
      </c>
      <c r="L1" t="s">
        <v>202</v>
      </c>
      <c r="M1" t="s">
        <v>197</v>
      </c>
    </row>
    <row r="2" spans="1:14" x14ac:dyDescent="0.25">
      <c r="A2" t="s">
        <v>0</v>
      </c>
      <c r="B2" t="s">
        <v>1</v>
      </c>
      <c r="C2" t="s">
        <v>2</v>
      </c>
      <c r="D2" s="1">
        <v>-11.5</v>
      </c>
      <c r="E2" s="2">
        <v>3.1622780000000002E-12</v>
      </c>
      <c r="F2" t="s">
        <v>3</v>
      </c>
      <c r="G2">
        <v>2.9470000000000001</v>
      </c>
      <c r="H2">
        <v>391.584</v>
      </c>
      <c r="I2">
        <v>161.16</v>
      </c>
      <c r="J2">
        <v>49.36</v>
      </c>
      <c r="K2">
        <v>50.457999999999998</v>
      </c>
      <c r="L2">
        <v>-0.19</v>
      </c>
      <c r="M2">
        <v>391.584</v>
      </c>
      <c r="N2">
        <v>-11.5</v>
      </c>
    </row>
    <row r="3" spans="1:14" x14ac:dyDescent="0.25">
      <c r="A3" t="s">
        <v>4</v>
      </c>
      <c r="B3" t="s">
        <v>1</v>
      </c>
      <c r="C3" t="s">
        <v>5</v>
      </c>
      <c r="D3" s="1">
        <v>-9.6</v>
      </c>
      <c r="E3" s="2">
        <v>2.5118864300000001E-10</v>
      </c>
      <c r="F3" t="s">
        <v>6</v>
      </c>
      <c r="G3">
        <v>1.508</v>
      </c>
      <c r="H3">
        <v>228.48599999999999</v>
      </c>
      <c r="I3">
        <v>64.62</v>
      </c>
      <c r="J3">
        <v>40.130000000000003</v>
      </c>
      <c r="K3">
        <v>23.471</v>
      </c>
      <c r="L3">
        <v>-2.5099999999999998</v>
      </c>
      <c r="M3">
        <v>228.48599999999999</v>
      </c>
      <c r="N3">
        <v>-9.6</v>
      </c>
    </row>
    <row r="4" spans="1:14" x14ac:dyDescent="0.25">
      <c r="A4" t="s">
        <v>7</v>
      </c>
      <c r="B4" t="s">
        <v>1</v>
      </c>
      <c r="C4" t="s">
        <v>8</v>
      </c>
      <c r="D4" s="1">
        <v>-12</v>
      </c>
      <c r="E4" s="2">
        <v>9.9999999999999998E-13</v>
      </c>
      <c r="F4" t="s">
        <v>9</v>
      </c>
      <c r="G4">
        <v>3.2829999999999999</v>
      </c>
      <c r="H4">
        <v>506.68799999999999</v>
      </c>
      <c r="I4">
        <v>250.44</v>
      </c>
      <c r="J4">
        <v>49.36</v>
      </c>
      <c r="K4">
        <v>51.927999999999997</v>
      </c>
      <c r="L4">
        <v>1.05</v>
      </c>
      <c r="M4">
        <v>506.68799999999999</v>
      </c>
      <c r="N4">
        <v>-12</v>
      </c>
    </row>
    <row r="5" spans="1:14" x14ac:dyDescent="0.25">
      <c r="A5" t="s">
        <v>10</v>
      </c>
      <c r="B5" t="s">
        <v>1</v>
      </c>
      <c r="C5" t="s">
        <v>11</v>
      </c>
      <c r="D5" s="1">
        <v>-11.7</v>
      </c>
      <c r="E5" s="2">
        <v>1.9952620000000001E-12</v>
      </c>
      <c r="F5" t="s">
        <v>9</v>
      </c>
      <c r="G5">
        <v>3.2970000000000002</v>
      </c>
      <c r="H5">
        <v>463.32499999999999</v>
      </c>
      <c r="I5">
        <v>208.44</v>
      </c>
      <c r="J5">
        <v>40.130000000000003</v>
      </c>
      <c r="K5">
        <v>57.771000000000001</v>
      </c>
      <c r="L5">
        <v>0.75</v>
      </c>
      <c r="M5">
        <v>463.32499999999999</v>
      </c>
      <c r="N5">
        <v>-11.7</v>
      </c>
    </row>
    <row r="6" spans="1:14" x14ac:dyDescent="0.25">
      <c r="A6" t="s">
        <v>12</v>
      </c>
      <c r="B6" t="s">
        <v>1</v>
      </c>
      <c r="C6" t="s">
        <v>13</v>
      </c>
      <c r="D6" s="1">
        <v>-10.199999999999999</v>
      </c>
      <c r="E6" s="2">
        <v>6.3095734E-11</v>
      </c>
      <c r="F6" t="s">
        <v>14</v>
      </c>
      <c r="G6">
        <v>1.2569999999999999</v>
      </c>
      <c r="H6">
        <v>208.1</v>
      </c>
      <c r="I6">
        <v>53.45</v>
      </c>
      <c r="J6">
        <v>40.130000000000003</v>
      </c>
      <c r="K6">
        <v>71.429000000000002</v>
      </c>
      <c r="L6">
        <v>-2.78</v>
      </c>
      <c r="M6">
        <v>208.1</v>
      </c>
      <c r="N6">
        <v>-10.199999999999999</v>
      </c>
    </row>
    <row r="7" spans="1:14" x14ac:dyDescent="0.25">
      <c r="A7" t="s">
        <v>15</v>
      </c>
      <c r="B7" t="s">
        <v>1</v>
      </c>
      <c r="C7" t="s">
        <v>16</v>
      </c>
      <c r="D7" s="1">
        <v>-11.6</v>
      </c>
      <c r="E7" s="2">
        <v>2.5118859999999998E-12</v>
      </c>
      <c r="F7" t="s">
        <v>17</v>
      </c>
      <c r="G7">
        <v>2.641</v>
      </c>
      <c r="H7">
        <v>370.32400000000001</v>
      </c>
      <c r="I7">
        <v>160.91999999999999</v>
      </c>
      <c r="J7">
        <v>49.36</v>
      </c>
      <c r="K7">
        <v>58.651000000000003</v>
      </c>
      <c r="L7">
        <v>-0.28999999999999998</v>
      </c>
      <c r="M7">
        <v>370.32400000000001</v>
      </c>
      <c r="N7">
        <v>-11.6</v>
      </c>
    </row>
    <row r="8" spans="1:14" x14ac:dyDescent="0.25">
      <c r="A8" t="s">
        <v>18</v>
      </c>
      <c r="B8" t="s">
        <v>1</v>
      </c>
      <c r="C8" t="s">
        <v>19</v>
      </c>
      <c r="D8" s="1">
        <v>-10.9</v>
      </c>
      <c r="E8" s="2">
        <v>1.2589253999999999E-11</v>
      </c>
      <c r="F8" t="s">
        <v>20</v>
      </c>
      <c r="G8">
        <v>2.86</v>
      </c>
      <c r="H8">
        <v>401.79899999999998</v>
      </c>
      <c r="I8">
        <v>149.37</v>
      </c>
      <c r="J8">
        <v>89.49</v>
      </c>
      <c r="K8">
        <v>238.30699999999999</v>
      </c>
      <c r="L8">
        <v>-2.8</v>
      </c>
      <c r="M8">
        <v>401.79899999999998</v>
      </c>
      <c r="N8">
        <v>-10.9</v>
      </c>
    </row>
    <row r="9" spans="1:14" x14ac:dyDescent="0.25">
      <c r="A9" t="s">
        <v>21</v>
      </c>
      <c r="B9" t="s">
        <v>1</v>
      </c>
      <c r="C9" t="s">
        <v>22</v>
      </c>
      <c r="D9" s="1">
        <v>-10.8</v>
      </c>
      <c r="F9" t="s">
        <v>23</v>
      </c>
      <c r="G9">
        <v>4.1890000000000001</v>
      </c>
      <c r="H9">
        <v>693.94200000000001</v>
      </c>
      <c r="I9">
        <v>379.4</v>
      </c>
      <c r="J9">
        <v>121.66</v>
      </c>
      <c r="L9">
        <v>1.47</v>
      </c>
    </row>
    <row r="10" spans="1:14" x14ac:dyDescent="0.25">
      <c r="A10" t="s">
        <v>24</v>
      </c>
      <c r="B10" t="s">
        <v>1</v>
      </c>
      <c r="C10" t="s">
        <v>25</v>
      </c>
      <c r="D10" s="1">
        <v>-10.7</v>
      </c>
      <c r="E10" s="2">
        <v>1.9952623000000002E-11</v>
      </c>
      <c r="F10" t="s">
        <v>26</v>
      </c>
      <c r="G10">
        <v>3.4550000000000001</v>
      </c>
      <c r="H10">
        <v>579.20799999999997</v>
      </c>
      <c r="I10">
        <v>288.82</v>
      </c>
      <c r="J10">
        <v>50</v>
      </c>
      <c r="K10">
        <v>67.254999999999995</v>
      </c>
      <c r="L10">
        <v>1.0900000000000001</v>
      </c>
      <c r="M10">
        <v>579.20799999999997</v>
      </c>
      <c r="N10">
        <v>-10.7</v>
      </c>
    </row>
    <row r="11" spans="1:14" x14ac:dyDescent="0.25">
      <c r="A11" t="s">
        <v>27</v>
      </c>
      <c r="B11" t="s">
        <v>1</v>
      </c>
      <c r="C11" t="s">
        <v>28</v>
      </c>
      <c r="D11" s="1">
        <v>-11.8</v>
      </c>
      <c r="E11" s="2">
        <v>1.584893E-12</v>
      </c>
      <c r="F11" t="s">
        <v>26</v>
      </c>
      <c r="G11">
        <v>3.4340000000000002</v>
      </c>
      <c r="H11">
        <v>465.11099999999999</v>
      </c>
      <c r="I11">
        <v>211.23</v>
      </c>
      <c r="J11">
        <v>49.36</v>
      </c>
      <c r="K11">
        <v>74.198999999999998</v>
      </c>
      <c r="L11">
        <v>0.66</v>
      </c>
      <c r="M11">
        <v>465.11099999999999</v>
      </c>
      <c r="N11">
        <v>-11.8</v>
      </c>
    </row>
    <row r="12" spans="1:14" x14ac:dyDescent="0.25">
      <c r="A12" t="s">
        <v>29</v>
      </c>
      <c r="B12" t="s">
        <v>1</v>
      </c>
      <c r="C12" t="s">
        <v>30</v>
      </c>
      <c r="D12" s="1">
        <v>-10.8</v>
      </c>
      <c r="E12" s="2">
        <v>1.5848932E-11</v>
      </c>
      <c r="F12" t="s">
        <v>26</v>
      </c>
      <c r="G12">
        <v>4.0129999999999999</v>
      </c>
      <c r="H12">
        <v>598.89800000000002</v>
      </c>
      <c r="I12">
        <v>300.5</v>
      </c>
      <c r="J12">
        <v>71.37</v>
      </c>
      <c r="K12">
        <v>92.432000000000002</v>
      </c>
      <c r="L12">
        <v>1.27</v>
      </c>
      <c r="M12">
        <v>598.89800000000002</v>
      </c>
      <c r="N12">
        <v>-10.8</v>
      </c>
    </row>
    <row r="13" spans="1:14" x14ac:dyDescent="0.25">
      <c r="A13" t="s">
        <v>31</v>
      </c>
      <c r="B13" t="s">
        <v>32</v>
      </c>
      <c r="C13" t="s">
        <v>33</v>
      </c>
      <c r="D13" s="1">
        <v>-12</v>
      </c>
      <c r="E13" s="2">
        <v>9.9999999999999998E-13</v>
      </c>
      <c r="F13" t="s">
        <v>34</v>
      </c>
      <c r="G13">
        <v>4.9859999999999998</v>
      </c>
      <c r="H13">
        <v>703.83100000000002</v>
      </c>
      <c r="I13">
        <v>376.15</v>
      </c>
      <c r="J13">
        <v>82.58</v>
      </c>
      <c r="K13">
        <v>63.195</v>
      </c>
      <c r="L13">
        <v>1.34</v>
      </c>
      <c r="M13">
        <v>703.83100000000002</v>
      </c>
      <c r="N13">
        <v>-12</v>
      </c>
    </row>
    <row r="14" spans="1:14" x14ac:dyDescent="0.25">
      <c r="A14" t="s">
        <v>35</v>
      </c>
      <c r="B14" t="s">
        <v>32</v>
      </c>
      <c r="C14" t="s">
        <v>36</v>
      </c>
      <c r="D14" s="1">
        <v>-11.9</v>
      </c>
      <c r="E14" s="2">
        <v>1.2589249999999999E-12</v>
      </c>
      <c r="F14" t="s">
        <v>37</v>
      </c>
      <c r="G14">
        <v>3.6160000000000001</v>
      </c>
      <c r="H14">
        <v>573.21600000000001</v>
      </c>
      <c r="I14">
        <v>268.88</v>
      </c>
      <c r="J14">
        <v>16.61</v>
      </c>
      <c r="K14">
        <v>5.0270000000000001</v>
      </c>
      <c r="L14">
        <v>1.87</v>
      </c>
      <c r="M14">
        <v>573.21600000000001</v>
      </c>
      <c r="N14">
        <v>-11.9</v>
      </c>
    </row>
    <row r="15" spans="1:14" x14ac:dyDescent="0.25">
      <c r="A15" t="s">
        <v>38</v>
      </c>
      <c r="B15" t="s">
        <v>32</v>
      </c>
      <c r="C15" t="s">
        <v>39</v>
      </c>
      <c r="D15" s="1">
        <v>-12</v>
      </c>
      <c r="E15" s="2">
        <v>9.9999999999999998E-13</v>
      </c>
      <c r="F15" t="s">
        <v>40</v>
      </c>
      <c r="G15">
        <v>3.3140000000000001</v>
      </c>
      <c r="H15">
        <v>536.529</v>
      </c>
      <c r="I15">
        <v>289.93</v>
      </c>
      <c r="J15">
        <v>33.9</v>
      </c>
      <c r="K15">
        <v>50.93</v>
      </c>
      <c r="L15">
        <v>0.65</v>
      </c>
      <c r="M15">
        <v>536.529</v>
      </c>
      <c r="N15">
        <v>-12</v>
      </c>
    </row>
    <row r="16" spans="1:14" x14ac:dyDescent="0.25">
      <c r="A16" t="s">
        <v>41</v>
      </c>
      <c r="B16" t="s">
        <v>32</v>
      </c>
      <c r="C16" t="s">
        <v>42</v>
      </c>
      <c r="D16" s="1">
        <v>-9.6</v>
      </c>
      <c r="E16" s="2">
        <v>2.5118864300000001E-10</v>
      </c>
      <c r="F16" t="s">
        <v>43</v>
      </c>
      <c r="G16">
        <v>1.599</v>
      </c>
      <c r="H16">
        <v>281.99400000000003</v>
      </c>
      <c r="I16">
        <v>92.74</v>
      </c>
      <c r="J16">
        <v>16.61</v>
      </c>
      <c r="K16">
        <v>15.904999999999999</v>
      </c>
      <c r="L16">
        <v>-2.17</v>
      </c>
      <c r="M16">
        <v>281.99400000000003</v>
      </c>
      <c r="N16">
        <v>-9.6</v>
      </c>
    </row>
    <row r="17" spans="1:14" x14ac:dyDescent="0.25">
      <c r="A17" t="s">
        <v>44</v>
      </c>
      <c r="B17" t="s">
        <v>32</v>
      </c>
      <c r="C17" t="s">
        <v>45</v>
      </c>
      <c r="D17" s="1">
        <v>-11</v>
      </c>
      <c r="E17" s="2">
        <v>9.9999999999999994E-12</v>
      </c>
      <c r="F17" t="s">
        <v>46</v>
      </c>
      <c r="G17">
        <v>3.8820000000000001</v>
      </c>
      <c r="H17">
        <v>530.69299999999998</v>
      </c>
      <c r="I17">
        <v>258.8</v>
      </c>
      <c r="J17">
        <v>46.07</v>
      </c>
      <c r="K17">
        <v>36.585999999999999</v>
      </c>
      <c r="L17">
        <v>0.02</v>
      </c>
      <c r="M17">
        <v>530.69299999999998</v>
      </c>
      <c r="N17">
        <v>-11</v>
      </c>
    </row>
    <row r="18" spans="1:14" x14ac:dyDescent="0.25">
      <c r="A18" t="s">
        <v>47</v>
      </c>
      <c r="B18" t="s">
        <v>32</v>
      </c>
      <c r="C18" t="s">
        <v>48</v>
      </c>
      <c r="D18" s="1">
        <v>-11.2</v>
      </c>
      <c r="E18" s="2">
        <v>6.3095730000000003E-12</v>
      </c>
      <c r="F18" t="s">
        <v>49</v>
      </c>
      <c r="G18">
        <v>4.6029999999999998</v>
      </c>
      <c r="H18">
        <v>577.72</v>
      </c>
      <c r="I18">
        <v>273.95</v>
      </c>
      <c r="J18">
        <v>55.3</v>
      </c>
      <c r="K18">
        <v>61.83</v>
      </c>
      <c r="L18">
        <v>-0.98</v>
      </c>
      <c r="M18">
        <v>577.72</v>
      </c>
      <c r="N18">
        <v>-11.2</v>
      </c>
    </row>
    <row r="19" spans="1:14" x14ac:dyDescent="0.25">
      <c r="A19" t="s">
        <v>50</v>
      </c>
      <c r="B19" t="s">
        <v>32</v>
      </c>
      <c r="C19" t="s">
        <v>51</v>
      </c>
      <c r="D19" s="1">
        <v>-11.5</v>
      </c>
      <c r="E19" s="2">
        <v>3.1622780000000002E-12</v>
      </c>
      <c r="F19" t="s">
        <v>49</v>
      </c>
      <c r="G19">
        <v>3.976</v>
      </c>
      <c r="H19">
        <v>557.62699999999995</v>
      </c>
      <c r="I19">
        <v>261.88</v>
      </c>
      <c r="J19">
        <v>89.16</v>
      </c>
      <c r="K19">
        <v>142.178</v>
      </c>
      <c r="L19">
        <v>-2.23</v>
      </c>
      <c r="M19">
        <v>557.62699999999995</v>
      </c>
      <c r="N19">
        <v>-11.5</v>
      </c>
    </row>
    <row r="20" spans="1:14" x14ac:dyDescent="0.25">
      <c r="A20" t="s">
        <v>52</v>
      </c>
      <c r="B20" t="s">
        <v>32</v>
      </c>
      <c r="C20" t="s">
        <v>53</v>
      </c>
      <c r="D20" s="1">
        <v>-11.6</v>
      </c>
      <c r="E20" s="2">
        <v>2.5118859999999998E-12</v>
      </c>
      <c r="F20" t="s">
        <v>54</v>
      </c>
      <c r="G20">
        <v>4.7610000000000001</v>
      </c>
      <c r="H20">
        <v>666.29399999999998</v>
      </c>
      <c r="I20">
        <v>331.9</v>
      </c>
      <c r="J20">
        <v>92.24</v>
      </c>
      <c r="K20">
        <v>155.53399999999999</v>
      </c>
      <c r="L20">
        <v>-0.7</v>
      </c>
      <c r="M20">
        <v>666.29399999999998</v>
      </c>
      <c r="N20">
        <v>-11.6</v>
      </c>
    </row>
    <row r="21" spans="1:14" x14ac:dyDescent="0.25">
      <c r="A21" t="s">
        <v>55</v>
      </c>
      <c r="B21" t="s">
        <v>32</v>
      </c>
      <c r="C21" t="s">
        <v>56</v>
      </c>
      <c r="D21" s="1">
        <v>-11.7</v>
      </c>
      <c r="E21" s="2">
        <v>1.9952620000000001E-12</v>
      </c>
      <c r="F21" t="s">
        <v>57</v>
      </c>
      <c r="G21">
        <v>3.0659999999999998</v>
      </c>
      <c r="H21">
        <v>503.30700000000002</v>
      </c>
      <c r="I21">
        <v>272.39999999999998</v>
      </c>
      <c r="J21">
        <v>44.89</v>
      </c>
      <c r="K21">
        <v>92.43</v>
      </c>
      <c r="L21">
        <v>0.12</v>
      </c>
      <c r="M21">
        <v>503.30700000000002</v>
      </c>
      <c r="N21">
        <v>-11.7</v>
      </c>
    </row>
    <row r="22" spans="1:14" x14ac:dyDescent="0.25">
      <c r="A22" t="s">
        <v>58</v>
      </c>
      <c r="B22" t="s">
        <v>32</v>
      </c>
      <c r="C22" t="s">
        <v>59</v>
      </c>
      <c r="D22" s="1">
        <v>-11.2</v>
      </c>
      <c r="E22" s="2">
        <v>6.3095730000000003E-12</v>
      </c>
      <c r="F22" t="s">
        <v>26</v>
      </c>
      <c r="G22">
        <v>3.2509999999999999</v>
      </c>
      <c r="H22">
        <v>534.58199999999999</v>
      </c>
      <c r="I22">
        <v>291.57</v>
      </c>
      <c r="J22">
        <v>84.32</v>
      </c>
      <c r="K22">
        <v>101.898</v>
      </c>
      <c r="L22">
        <v>-1.91</v>
      </c>
      <c r="M22">
        <v>534.58199999999999</v>
      </c>
      <c r="N22">
        <v>-11.2</v>
      </c>
    </row>
    <row r="23" spans="1:14" x14ac:dyDescent="0.25">
      <c r="A23" t="s">
        <v>60</v>
      </c>
      <c r="B23" t="s">
        <v>32</v>
      </c>
      <c r="C23" t="s">
        <v>61</v>
      </c>
      <c r="D23" s="1">
        <v>-10.9</v>
      </c>
      <c r="E23" s="2">
        <v>1.2589253999999999E-11</v>
      </c>
      <c r="F23" t="s">
        <v>26</v>
      </c>
      <c r="G23">
        <v>3.5739999999999998</v>
      </c>
      <c r="H23">
        <v>566.62</v>
      </c>
      <c r="I23">
        <v>303.5</v>
      </c>
      <c r="J23">
        <v>86.52</v>
      </c>
      <c r="K23">
        <v>154.44900000000001</v>
      </c>
      <c r="L23">
        <v>-1.86</v>
      </c>
      <c r="M23">
        <v>566.62</v>
      </c>
      <c r="N23">
        <v>-10.9</v>
      </c>
    </row>
    <row r="24" spans="1:14" x14ac:dyDescent="0.25">
      <c r="A24" t="s">
        <v>62</v>
      </c>
      <c r="B24" t="s">
        <v>32</v>
      </c>
      <c r="C24" t="s">
        <v>63</v>
      </c>
      <c r="D24" s="1">
        <v>-11.2</v>
      </c>
      <c r="E24" s="2">
        <v>6.3095730000000003E-12</v>
      </c>
      <c r="F24" t="s">
        <v>26</v>
      </c>
      <c r="G24">
        <v>3.681</v>
      </c>
      <c r="H24">
        <v>574.45500000000004</v>
      </c>
      <c r="I24">
        <v>276.11</v>
      </c>
      <c r="J24">
        <v>25.84</v>
      </c>
      <c r="K24">
        <v>21.077000000000002</v>
      </c>
      <c r="L24">
        <v>1.51</v>
      </c>
      <c r="M24">
        <v>574.45500000000004</v>
      </c>
      <c r="N24">
        <v>-11.2</v>
      </c>
    </row>
    <row r="25" spans="1:14" x14ac:dyDescent="0.25">
      <c r="A25" t="s">
        <v>64</v>
      </c>
      <c r="B25" t="s">
        <v>32</v>
      </c>
      <c r="C25" t="s">
        <v>65</v>
      </c>
      <c r="D25" s="1">
        <v>-11.8</v>
      </c>
      <c r="E25" s="2">
        <v>1.584893E-12</v>
      </c>
      <c r="F25" t="s">
        <v>26</v>
      </c>
      <c r="G25">
        <v>3.5150000000000001</v>
      </c>
      <c r="H25">
        <v>559.34299999999996</v>
      </c>
      <c r="I25">
        <v>288.25</v>
      </c>
      <c r="J25">
        <v>4.4400000000000004</v>
      </c>
      <c r="K25">
        <v>14.129</v>
      </c>
      <c r="L25">
        <v>1.03</v>
      </c>
      <c r="M25">
        <v>559.34299999999996</v>
      </c>
      <c r="N25">
        <v>-11.8</v>
      </c>
    </row>
    <row r="26" spans="1:14" x14ac:dyDescent="0.25">
      <c r="A26" t="s">
        <v>66</v>
      </c>
      <c r="B26" t="s">
        <v>1</v>
      </c>
      <c r="C26" t="s">
        <v>67</v>
      </c>
      <c r="D26" s="1">
        <v>-10.9</v>
      </c>
      <c r="E26" s="2">
        <v>1.2589253999999999E-11</v>
      </c>
      <c r="F26" t="s">
        <v>68</v>
      </c>
      <c r="G26">
        <v>2.7080000000000002</v>
      </c>
      <c r="H26">
        <v>368.899</v>
      </c>
      <c r="I26">
        <v>152.55000000000001</v>
      </c>
      <c r="J26">
        <v>114.7</v>
      </c>
      <c r="K26">
        <v>204.624</v>
      </c>
      <c r="L26">
        <v>-1.1100000000000001</v>
      </c>
      <c r="M26">
        <v>368.899</v>
      </c>
      <c r="N26">
        <v>-10.9</v>
      </c>
    </row>
    <row r="27" spans="1:14" x14ac:dyDescent="0.25">
      <c r="A27" t="s">
        <v>69</v>
      </c>
      <c r="B27" t="s">
        <v>1</v>
      </c>
      <c r="C27" t="s">
        <v>70</v>
      </c>
      <c r="D27" s="1">
        <v>-9.6</v>
      </c>
      <c r="E27" s="2">
        <v>2.5118864300000001E-10</v>
      </c>
      <c r="F27" t="s">
        <v>71</v>
      </c>
      <c r="G27">
        <v>2.105</v>
      </c>
      <c r="H27">
        <v>298.036</v>
      </c>
      <c r="I27">
        <v>108.3</v>
      </c>
      <c r="J27">
        <v>40.130000000000003</v>
      </c>
      <c r="K27">
        <v>55.902000000000001</v>
      </c>
      <c r="L27">
        <v>-1.56</v>
      </c>
      <c r="M27">
        <v>298.036</v>
      </c>
      <c r="N27">
        <v>-9.6</v>
      </c>
    </row>
    <row r="28" spans="1:14" x14ac:dyDescent="0.25">
      <c r="A28" t="s">
        <v>72</v>
      </c>
      <c r="B28" t="s">
        <v>1</v>
      </c>
      <c r="C28" t="s">
        <v>73</v>
      </c>
      <c r="D28" s="1">
        <v>-11.8</v>
      </c>
      <c r="E28" s="2">
        <v>1.584893E-12</v>
      </c>
      <c r="F28" t="s">
        <v>74</v>
      </c>
      <c r="G28">
        <v>3.1880000000000002</v>
      </c>
      <c r="H28">
        <v>485.22800000000001</v>
      </c>
      <c r="I28">
        <v>235.99</v>
      </c>
      <c r="J28">
        <v>52.16</v>
      </c>
      <c r="K28">
        <v>59.959000000000003</v>
      </c>
      <c r="L28">
        <v>1.85</v>
      </c>
      <c r="M28">
        <v>485.22800000000001</v>
      </c>
      <c r="N28">
        <v>-11.8</v>
      </c>
    </row>
    <row r="29" spans="1:14" x14ac:dyDescent="0.25">
      <c r="A29" t="s">
        <v>75</v>
      </c>
      <c r="B29" t="s">
        <v>1</v>
      </c>
      <c r="C29" t="s">
        <v>76</v>
      </c>
      <c r="D29" s="1">
        <v>-12</v>
      </c>
      <c r="E29" s="2">
        <v>9.9999999999999998E-13</v>
      </c>
      <c r="F29" t="s">
        <v>77</v>
      </c>
      <c r="G29">
        <v>3.1539999999999999</v>
      </c>
      <c r="H29">
        <v>408.54300000000001</v>
      </c>
      <c r="I29">
        <v>180.45</v>
      </c>
      <c r="J29">
        <v>49.36</v>
      </c>
      <c r="K29">
        <v>62.026000000000003</v>
      </c>
      <c r="L29">
        <v>0.01</v>
      </c>
      <c r="M29">
        <v>408.54300000000001</v>
      </c>
      <c r="N29">
        <v>-12</v>
      </c>
    </row>
    <row r="30" spans="1:14" x14ac:dyDescent="0.25">
      <c r="A30" t="s">
        <v>78</v>
      </c>
      <c r="B30" t="s">
        <v>1</v>
      </c>
      <c r="C30" t="s">
        <v>79</v>
      </c>
      <c r="D30" s="1">
        <v>-11.8</v>
      </c>
      <c r="E30" s="2">
        <v>1.584893E-12</v>
      </c>
      <c r="F30" t="s">
        <v>37</v>
      </c>
      <c r="G30">
        <v>4.2430000000000003</v>
      </c>
      <c r="H30">
        <v>806.46400000000006</v>
      </c>
      <c r="I30">
        <v>511.06</v>
      </c>
      <c r="J30">
        <v>114.62</v>
      </c>
      <c r="K30">
        <v>105.604</v>
      </c>
      <c r="L30">
        <v>2.63</v>
      </c>
      <c r="M30">
        <v>806.46400000000006</v>
      </c>
      <c r="N30">
        <v>-11.8</v>
      </c>
    </row>
    <row r="31" spans="1:14" x14ac:dyDescent="0.25">
      <c r="A31" t="s">
        <v>80</v>
      </c>
      <c r="B31" t="s">
        <v>1</v>
      </c>
      <c r="C31" t="s">
        <v>81</v>
      </c>
      <c r="D31" s="1">
        <v>-11.8</v>
      </c>
      <c r="E31" s="2">
        <v>1.584893E-12</v>
      </c>
      <c r="F31" t="s">
        <v>26</v>
      </c>
      <c r="G31">
        <v>3.407</v>
      </c>
      <c r="H31">
        <v>503.27699999999999</v>
      </c>
      <c r="I31">
        <v>232.08</v>
      </c>
      <c r="J31">
        <v>57.2</v>
      </c>
      <c r="K31">
        <v>78.034000000000006</v>
      </c>
      <c r="L31">
        <v>0.88</v>
      </c>
      <c r="M31">
        <v>503.27699999999999</v>
      </c>
      <c r="N31">
        <v>-11.8</v>
      </c>
    </row>
    <row r="32" spans="1:14" x14ac:dyDescent="0.25">
      <c r="A32" t="s">
        <v>82</v>
      </c>
      <c r="B32" t="s">
        <v>1</v>
      </c>
      <c r="C32" t="s">
        <v>83</v>
      </c>
      <c r="D32" s="1">
        <v>-11.8</v>
      </c>
      <c r="E32" s="2">
        <v>1.584893E-12</v>
      </c>
      <c r="F32" t="s">
        <v>26</v>
      </c>
      <c r="G32">
        <v>3.1739999999999999</v>
      </c>
      <c r="H32">
        <v>482.70499999999998</v>
      </c>
      <c r="I32">
        <v>222.08</v>
      </c>
      <c r="J32">
        <v>49.36</v>
      </c>
      <c r="K32">
        <v>58.247</v>
      </c>
      <c r="L32">
        <v>1.18</v>
      </c>
      <c r="M32">
        <v>482.70499999999998</v>
      </c>
      <c r="N32">
        <v>-11.8</v>
      </c>
    </row>
    <row r="33" spans="1:14" x14ac:dyDescent="0.25">
      <c r="A33" t="s">
        <v>84</v>
      </c>
      <c r="B33" t="s">
        <v>1</v>
      </c>
      <c r="C33" t="s">
        <v>85</v>
      </c>
      <c r="D33" s="1">
        <v>-11.4</v>
      </c>
      <c r="E33" s="2">
        <v>3.9810719999999997E-12</v>
      </c>
      <c r="F33" t="s">
        <v>26</v>
      </c>
      <c r="G33">
        <v>3.25</v>
      </c>
      <c r="H33">
        <v>472.113</v>
      </c>
      <c r="I33">
        <v>225.24</v>
      </c>
      <c r="J33">
        <v>52.16</v>
      </c>
      <c r="K33">
        <v>90.52</v>
      </c>
      <c r="L33">
        <v>1.18</v>
      </c>
      <c r="M33">
        <v>472.113</v>
      </c>
      <c r="N33">
        <v>-11.4</v>
      </c>
    </row>
    <row r="34" spans="1:14" x14ac:dyDescent="0.25">
      <c r="A34" t="s">
        <v>86</v>
      </c>
      <c r="B34" t="s">
        <v>1</v>
      </c>
      <c r="C34" t="s">
        <v>87</v>
      </c>
      <c r="D34" s="1">
        <v>-9.69</v>
      </c>
      <c r="E34" s="2">
        <v>2.0388223299999999E-10</v>
      </c>
      <c r="F34" t="s">
        <v>88</v>
      </c>
      <c r="G34">
        <v>2.1579999999999999</v>
      </c>
      <c r="H34">
        <v>310.44200000000001</v>
      </c>
      <c r="I34">
        <v>116.32</v>
      </c>
      <c r="J34">
        <v>60.36</v>
      </c>
      <c r="K34">
        <v>149.38</v>
      </c>
      <c r="L34">
        <v>-1.81</v>
      </c>
      <c r="M34">
        <v>310.44200000000001</v>
      </c>
      <c r="N34">
        <v>-9.6906206186877935</v>
      </c>
    </row>
    <row r="35" spans="1:14" x14ac:dyDescent="0.25">
      <c r="A35" t="s">
        <v>89</v>
      </c>
      <c r="B35" t="s">
        <v>32</v>
      </c>
      <c r="C35" t="s">
        <v>90</v>
      </c>
      <c r="D35" s="1">
        <v>-11.7</v>
      </c>
      <c r="E35" s="2">
        <v>1.9952620000000001E-12</v>
      </c>
      <c r="F35" t="s">
        <v>91</v>
      </c>
      <c r="G35">
        <v>3.0590000000000002</v>
      </c>
      <c r="H35">
        <v>539.75099999999998</v>
      </c>
      <c r="I35">
        <v>319.08</v>
      </c>
      <c r="J35">
        <v>30.6</v>
      </c>
      <c r="K35">
        <v>39.914999999999999</v>
      </c>
      <c r="L35">
        <v>1.91</v>
      </c>
      <c r="M35">
        <v>539.75099999999998</v>
      </c>
      <c r="N35">
        <v>-11.7</v>
      </c>
    </row>
    <row r="36" spans="1:14" x14ac:dyDescent="0.25">
      <c r="A36" t="s">
        <v>92</v>
      </c>
      <c r="B36" t="s">
        <v>32</v>
      </c>
      <c r="C36" t="s">
        <v>93</v>
      </c>
      <c r="D36" s="1">
        <v>-11.7</v>
      </c>
      <c r="E36" s="2">
        <v>1.9952620000000001E-12</v>
      </c>
      <c r="F36" t="s">
        <v>91</v>
      </c>
      <c r="G36">
        <v>4.2089999999999996</v>
      </c>
      <c r="H36">
        <v>676.50099999999998</v>
      </c>
      <c r="I36">
        <v>383.89</v>
      </c>
      <c r="J36">
        <v>32.840000000000003</v>
      </c>
      <c r="K36">
        <v>83.153999999999996</v>
      </c>
      <c r="L36">
        <v>1.35</v>
      </c>
      <c r="M36">
        <v>676.50099999999998</v>
      </c>
      <c r="N36">
        <v>-11.7</v>
      </c>
    </row>
    <row r="37" spans="1:14" x14ac:dyDescent="0.25">
      <c r="A37" t="s">
        <v>94</v>
      </c>
      <c r="B37" t="s">
        <v>32</v>
      </c>
      <c r="C37" t="s">
        <v>95</v>
      </c>
      <c r="D37" s="1">
        <v>-11.7</v>
      </c>
      <c r="E37" s="2">
        <v>1.9952620000000001E-12</v>
      </c>
      <c r="F37" t="s">
        <v>91</v>
      </c>
      <c r="G37">
        <v>3.4630000000000001</v>
      </c>
      <c r="H37">
        <v>583.66200000000003</v>
      </c>
      <c r="I37">
        <v>313.89999999999998</v>
      </c>
      <c r="J37">
        <v>46.79</v>
      </c>
      <c r="K37">
        <v>83.525999999999996</v>
      </c>
      <c r="L37">
        <v>-0.1</v>
      </c>
      <c r="M37">
        <v>583.66200000000003</v>
      </c>
      <c r="N37">
        <v>-11.7</v>
      </c>
    </row>
    <row r="38" spans="1:14" x14ac:dyDescent="0.25">
      <c r="A38" t="s">
        <v>96</v>
      </c>
      <c r="B38" t="s">
        <v>32</v>
      </c>
      <c r="C38" t="s">
        <v>97</v>
      </c>
      <c r="D38" s="1">
        <v>-10.5</v>
      </c>
      <c r="E38" s="2">
        <v>3.1622776999999997E-11</v>
      </c>
      <c r="F38" t="s">
        <v>98</v>
      </c>
      <c r="G38">
        <v>1.819</v>
      </c>
      <c r="H38">
        <v>301.54000000000002</v>
      </c>
      <c r="I38">
        <v>109.26</v>
      </c>
      <c r="J38">
        <v>57.06</v>
      </c>
      <c r="K38">
        <v>81.239000000000004</v>
      </c>
      <c r="L38">
        <v>-4.17</v>
      </c>
      <c r="M38">
        <v>301.54000000000002</v>
      </c>
      <c r="N38">
        <v>-10.5</v>
      </c>
    </row>
    <row r="39" spans="1:14" x14ac:dyDescent="0.25">
      <c r="A39" t="s">
        <v>99</v>
      </c>
      <c r="B39" t="s">
        <v>32</v>
      </c>
      <c r="C39" t="s">
        <v>100</v>
      </c>
      <c r="D39" s="1">
        <v>-11.8</v>
      </c>
      <c r="E39" s="2">
        <v>1.584893E-12</v>
      </c>
      <c r="F39" t="s">
        <v>26</v>
      </c>
      <c r="G39">
        <v>2.96</v>
      </c>
      <c r="H39">
        <v>490.25599999999997</v>
      </c>
      <c r="I39">
        <v>238.09</v>
      </c>
      <c r="J39">
        <v>77.290000000000006</v>
      </c>
      <c r="K39">
        <v>111.33199999999999</v>
      </c>
      <c r="L39">
        <v>-1.66</v>
      </c>
      <c r="M39">
        <v>490.25599999999997</v>
      </c>
      <c r="N39">
        <v>-11.8</v>
      </c>
    </row>
    <row r="40" spans="1:14" x14ac:dyDescent="0.25">
      <c r="A40" t="s">
        <v>101</v>
      </c>
      <c r="B40" t="s">
        <v>1</v>
      </c>
      <c r="C40" t="s">
        <v>102</v>
      </c>
      <c r="D40" s="1">
        <v>-9.7781500000000001</v>
      </c>
      <c r="E40" s="2">
        <v>1.66666667E-10</v>
      </c>
      <c r="F40" t="s">
        <v>98</v>
      </c>
      <c r="G40">
        <v>1.0029999999999999</v>
      </c>
      <c r="H40">
        <v>171.04300000000001</v>
      </c>
      <c r="I40">
        <v>36.89</v>
      </c>
      <c r="J40">
        <v>40.130000000000003</v>
      </c>
      <c r="K40">
        <v>171.01499999999999</v>
      </c>
      <c r="L40">
        <v>-3.23</v>
      </c>
      <c r="M40">
        <v>171.04300000000001</v>
      </c>
      <c r="N40">
        <v>-9.7781512503836439</v>
      </c>
    </row>
    <row r="41" spans="1:14" x14ac:dyDescent="0.25">
      <c r="A41" t="s">
        <v>103</v>
      </c>
      <c r="B41" t="s">
        <v>104</v>
      </c>
      <c r="C41" t="s">
        <v>105</v>
      </c>
      <c r="D41" s="1">
        <v>-9.4771199999999993</v>
      </c>
      <c r="E41" s="2">
        <v>3.3333333300000001E-10</v>
      </c>
      <c r="F41" t="s">
        <v>205</v>
      </c>
      <c r="G41">
        <v>0.57999999999999996</v>
      </c>
      <c r="H41">
        <v>144.96600000000001</v>
      </c>
      <c r="I41">
        <v>30.45</v>
      </c>
      <c r="J41">
        <v>17.059999999999999</v>
      </c>
      <c r="L41">
        <v>-2.88</v>
      </c>
      <c r="M41">
        <v>144.96600000000001</v>
      </c>
      <c r="N41">
        <v>-9.4771212547196626</v>
      </c>
    </row>
    <row r="42" spans="1:14" x14ac:dyDescent="0.25">
      <c r="A42" t="s">
        <v>106</v>
      </c>
      <c r="B42" t="s">
        <v>1</v>
      </c>
      <c r="C42" t="s">
        <v>107</v>
      </c>
      <c r="D42" s="1">
        <v>-12.708600000000001</v>
      </c>
      <c r="E42" s="2">
        <v>1.9561800000000001E-13</v>
      </c>
      <c r="F42" t="s">
        <v>108</v>
      </c>
      <c r="G42">
        <v>5.4669999999999996</v>
      </c>
      <c r="H42">
        <v>947.28800000000001</v>
      </c>
      <c r="I42">
        <v>644.78</v>
      </c>
      <c r="J42">
        <v>266.36</v>
      </c>
      <c r="L42">
        <v>0.12</v>
      </c>
      <c r="M42">
        <v>947.28800000000001</v>
      </c>
      <c r="N42">
        <v>-12.708590845150344</v>
      </c>
    </row>
    <row r="43" spans="1:14" x14ac:dyDescent="0.25">
      <c r="A43" t="s">
        <v>109</v>
      </c>
      <c r="B43" t="s">
        <v>1</v>
      </c>
      <c r="C43" t="s">
        <v>110</v>
      </c>
      <c r="D43" s="1">
        <v>-12.0869</v>
      </c>
      <c r="E43" s="2">
        <v>8.1859899999999999E-13</v>
      </c>
      <c r="F43" t="s">
        <v>111</v>
      </c>
      <c r="G43">
        <v>3.2639999999999998</v>
      </c>
      <c r="H43">
        <v>466.92899999999997</v>
      </c>
      <c r="I43">
        <v>213.94</v>
      </c>
      <c r="J43">
        <v>80.599999999999994</v>
      </c>
      <c r="K43">
        <v>143.434</v>
      </c>
      <c r="L43">
        <v>-2.39</v>
      </c>
      <c r="M43">
        <v>466.92899999999997</v>
      </c>
      <c r="N43">
        <v>-12.086929024048365</v>
      </c>
    </row>
    <row r="44" spans="1:14" x14ac:dyDescent="0.25">
      <c r="A44" t="s">
        <v>112</v>
      </c>
      <c r="B44" t="s">
        <v>1</v>
      </c>
      <c r="C44" t="s">
        <v>113</v>
      </c>
      <c r="D44" s="1">
        <v>-11.225300000000001</v>
      </c>
      <c r="E44" s="2">
        <v>5.9523809999999999E-12</v>
      </c>
      <c r="F44" t="s">
        <v>114</v>
      </c>
      <c r="G44">
        <v>3.347</v>
      </c>
      <c r="H44">
        <v>412.48599999999999</v>
      </c>
      <c r="I44">
        <v>110.84</v>
      </c>
      <c r="J44">
        <v>120.71</v>
      </c>
      <c r="K44">
        <v>300.03899999999999</v>
      </c>
      <c r="L44">
        <v>-4.72</v>
      </c>
      <c r="M44">
        <v>412.48599999999999</v>
      </c>
      <c r="N44">
        <v>-11.225309281725863</v>
      </c>
    </row>
    <row r="45" spans="1:14" x14ac:dyDescent="0.25">
      <c r="A45" t="s">
        <v>115</v>
      </c>
      <c r="B45" t="s">
        <v>1</v>
      </c>
      <c r="C45" t="s">
        <v>116</v>
      </c>
      <c r="D45" s="1">
        <v>-11.526300000000001</v>
      </c>
      <c r="E45" s="2">
        <v>2.9761900000000001E-12</v>
      </c>
      <c r="F45" t="s">
        <v>114</v>
      </c>
      <c r="G45">
        <v>2.9790000000000001</v>
      </c>
      <c r="H45">
        <v>375.392</v>
      </c>
      <c r="I45">
        <v>94.76</v>
      </c>
      <c r="J45">
        <v>80.260000000000005</v>
      </c>
      <c r="K45">
        <v>298.20499999999998</v>
      </c>
      <c r="L45">
        <v>-3.22</v>
      </c>
      <c r="M45">
        <v>375.392</v>
      </c>
      <c r="N45">
        <v>-11.526339277389845</v>
      </c>
    </row>
    <row r="46" spans="1:14" x14ac:dyDescent="0.25">
      <c r="A46" t="s">
        <v>117</v>
      </c>
      <c r="B46" t="s">
        <v>1</v>
      </c>
      <c r="C46" t="s">
        <v>118</v>
      </c>
      <c r="D46" s="1">
        <v>-11.526300000000001</v>
      </c>
      <c r="E46" s="2">
        <v>2.9761900000000001E-12</v>
      </c>
      <c r="F46" t="s">
        <v>114</v>
      </c>
      <c r="G46">
        <v>2.7850000000000001</v>
      </c>
      <c r="H46">
        <v>281.82100000000003</v>
      </c>
      <c r="I46">
        <v>61.15</v>
      </c>
      <c r="J46">
        <v>80.260000000000005</v>
      </c>
      <c r="K46">
        <v>306.86099999999999</v>
      </c>
      <c r="L46">
        <v>-3.76</v>
      </c>
      <c r="M46">
        <v>281.82100000000003</v>
      </c>
      <c r="N46">
        <v>-11.526339277389845</v>
      </c>
    </row>
    <row r="47" spans="1:14" x14ac:dyDescent="0.25">
      <c r="A47" t="s">
        <v>119</v>
      </c>
      <c r="B47" t="s">
        <v>1</v>
      </c>
      <c r="C47" t="s">
        <v>120</v>
      </c>
      <c r="D47" s="1">
        <v>-11.526300000000001</v>
      </c>
      <c r="E47" s="2">
        <v>2.9761900000000001E-12</v>
      </c>
      <c r="F47" t="s">
        <v>114</v>
      </c>
      <c r="G47">
        <v>2.8450000000000002</v>
      </c>
      <c r="H47">
        <v>366.154</v>
      </c>
      <c r="I47">
        <v>102.8</v>
      </c>
      <c r="J47">
        <v>100.48</v>
      </c>
      <c r="K47">
        <v>299.88400000000001</v>
      </c>
      <c r="L47">
        <v>-4.13</v>
      </c>
      <c r="M47">
        <v>366.154</v>
      </c>
      <c r="N47">
        <v>-11.526339277389845</v>
      </c>
    </row>
    <row r="48" spans="1:14" x14ac:dyDescent="0.25">
      <c r="A48" t="s">
        <v>121</v>
      </c>
      <c r="B48" t="s">
        <v>1</v>
      </c>
      <c r="C48" t="s">
        <v>122</v>
      </c>
      <c r="D48" s="1">
        <v>-10.225300000000001</v>
      </c>
      <c r="E48" s="2">
        <v>5.9523809999999994E-11</v>
      </c>
      <c r="F48" t="s">
        <v>114</v>
      </c>
      <c r="G48">
        <v>1.621</v>
      </c>
      <c r="H48">
        <v>251.65299999999999</v>
      </c>
      <c r="I48">
        <v>78.3</v>
      </c>
      <c r="J48">
        <v>60.36</v>
      </c>
      <c r="K48">
        <v>107.15</v>
      </c>
      <c r="L48">
        <v>-3.42</v>
      </c>
      <c r="M48">
        <v>251.65299999999999</v>
      </c>
      <c r="N48">
        <v>-10.225309281725863</v>
      </c>
    </row>
    <row r="49" spans="1:14" x14ac:dyDescent="0.25">
      <c r="A49" t="s">
        <v>123</v>
      </c>
      <c r="B49" t="s">
        <v>1</v>
      </c>
      <c r="C49" t="s">
        <v>124</v>
      </c>
      <c r="D49" s="1">
        <v>-11.010199999999999</v>
      </c>
      <c r="E49" s="2">
        <v>9.7668170000000001E-12</v>
      </c>
      <c r="F49" t="s">
        <v>125</v>
      </c>
      <c r="G49">
        <v>1.4910000000000001</v>
      </c>
      <c r="H49">
        <v>222.49199999999999</v>
      </c>
      <c r="I49">
        <v>61.71</v>
      </c>
      <c r="J49">
        <v>60.36</v>
      </c>
      <c r="K49">
        <v>112.532</v>
      </c>
      <c r="L49">
        <v>-3.79</v>
      </c>
      <c r="M49">
        <v>222.49199999999999</v>
      </c>
      <c r="N49">
        <v>-11.010246935704144</v>
      </c>
    </row>
    <row r="50" spans="1:14" x14ac:dyDescent="0.25">
      <c r="A50" t="s">
        <v>126</v>
      </c>
      <c r="B50" t="s">
        <v>1</v>
      </c>
      <c r="C50" t="s">
        <v>127</v>
      </c>
      <c r="D50" s="1">
        <v>-10.225300000000001</v>
      </c>
      <c r="E50" s="2">
        <v>5.9523809999999994E-11</v>
      </c>
      <c r="F50" t="s">
        <v>114</v>
      </c>
      <c r="G50">
        <v>2.4239999999999999</v>
      </c>
      <c r="H50">
        <v>346.72300000000001</v>
      </c>
      <c r="I50">
        <v>143.54</v>
      </c>
      <c r="J50">
        <v>140.61000000000001</v>
      </c>
      <c r="K50">
        <v>165.95500000000001</v>
      </c>
      <c r="L50">
        <v>-4.33</v>
      </c>
      <c r="M50">
        <v>346.72300000000001</v>
      </c>
      <c r="N50">
        <v>-10.225309281725863</v>
      </c>
    </row>
    <row r="51" spans="1:14" x14ac:dyDescent="0.25">
      <c r="A51" t="s">
        <v>128</v>
      </c>
      <c r="B51" t="s">
        <v>32</v>
      </c>
      <c r="C51" t="s">
        <v>129</v>
      </c>
      <c r="D51" s="1">
        <v>-10.3345</v>
      </c>
      <c r="E51" s="2">
        <v>4.6296295999999999E-11</v>
      </c>
      <c r="F51" t="s">
        <v>114</v>
      </c>
      <c r="G51">
        <v>2.5009999999999999</v>
      </c>
      <c r="H51">
        <v>370.00799999999998</v>
      </c>
      <c r="I51">
        <v>145.1</v>
      </c>
      <c r="J51">
        <v>95.41</v>
      </c>
      <c r="K51">
        <v>153.952</v>
      </c>
      <c r="L51">
        <v>-3.05</v>
      </c>
      <c r="M51">
        <v>370.00799999999998</v>
      </c>
      <c r="N51">
        <v>-10.334453751150932</v>
      </c>
    </row>
    <row r="52" spans="1:14" x14ac:dyDescent="0.25">
      <c r="A52" t="s">
        <v>130</v>
      </c>
      <c r="B52" t="s">
        <v>1</v>
      </c>
      <c r="C52" t="s">
        <v>131</v>
      </c>
      <c r="D52" s="1">
        <v>-10.225300000000001</v>
      </c>
      <c r="E52" s="2">
        <v>5.9523809999999994E-11</v>
      </c>
      <c r="F52" t="s">
        <v>114</v>
      </c>
      <c r="G52">
        <v>1.8069999999999999</v>
      </c>
      <c r="H52">
        <v>297.846</v>
      </c>
      <c r="I52">
        <v>106.87</v>
      </c>
      <c r="J52">
        <v>107.9</v>
      </c>
      <c r="K52">
        <v>186.49199999999999</v>
      </c>
      <c r="L52">
        <v>-3.97</v>
      </c>
      <c r="M52">
        <v>297.846</v>
      </c>
      <c r="N52">
        <v>-10.225309281725863</v>
      </c>
    </row>
    <row r="53" spans="1:14" x14ac:dyDescent="0.25">
      <c r="A53" t="s">
        <v>132</v>
      </c>
      <c r="B53" t="s">
        <v>1</v>
      </c>
      <c r="C53" t="s">
        <v>133</v>
      </c>
      <c r="D53" s="1">
        <v>-10.225300000000001</v>
      </c>
      <c r="E53" s="2">
        <v>5.9523809999999994E-11</v>
      </c>
      <c r="F53" t="s">
        <v>114</v>
      </c>
      <c r="G53">
        <v>2.3679999999999999</v>
      </c>
      <c r="H53">
        <v>321.40499999999997</v>
      </c>
      <c r="I53">
        <v>123.67</v>
      </c>
      <c r="J53">
        <v>107.9</v>
      </c>
      <c r="K53">
        <v>176.72900000000001</v>
      </c>
      <c r="L53">
        <v>-3.7</v>
      </c>
      <c r="M53">
        <v>321.40499999999997</v>
      </c>
      <c r="N53">
        <v>-10.225309281725863</v>
      </c>
    </row>
    <row r="54" spans="1:14" x14ac:dyDescent="0.25">
      <c r="A54" t="s">
        <v>143</v>
      </c>
      <c r="B54" t="s">
        <v>1</v>
      </c>
      <c r="C54" s="1" t="s">
        <v>144</v>
      </c>
      <c r="D54" s="1">
        <v>-12.714623100851034</v>
      </c>
      <c r="E54">
        <v>1.9291984270324253E-13</v>
      </c>
      <c r="F54" t="s">
        <v>145</v>
      </c>
      <c r="G54">
        <v>7.1</v>
      </c>
      <c r="H54">
        <v>1297.1079999999999</v>
      </c>
      <c r="I54">
        <v>880.19</v>
      </c>
      <c r="J54">
        <v>642.38</v>
      </c>
      <c r="L54">
        <v>-4.18</v>
      </c>
      <c r="M54">
        <v>1297.1079999999999</v>
      </c>
      <c r="N54">
        <v>-12.714623100851034</v>
      </c>
    </row>
    <row r="55" spans="1:14" x14ac:dyDescent="0.25">
      <c r="A55" t="s">
        <v>146</v>
      </c>
      <c r="B55" t="s">
        <v>141</v>
      </c>
      <c r="C55" s="1" t="s">
        <v>147</v>
      </c>
      <c r="D55" s="1">
        <v>-11.857332496431269</v>
      </c>
      <c r="E55">
        <v>1.388888888888882E-12</v>
      </c>
      <c r="F55" t="s">
        <v>148</v>
      </c>
      <c r="G55">
        <v>3.0990000000000002</v>
      </c>
      <c r="H55">
        <v>577.15300000000002</v>
      </c>
      <c r="I55">
        <v>302.72000000000003</v>
      </c>
      <c r="J55">
        <v>155.47</v>
      </c>
      <c r="K55">
        <v>216.554</v>
      </c>
      <c r="L55">
        <v>-3.61</v>
      </c>
      <c r="M55">
        <v>577.15300000000002</v>
      </c>
      <c r="N55">
        <v>-11.857332496431269</v>
      </c>
    </row>
    <row r="56" spans="1:14" x14ac:dyDescent="0.25">
      <c r="A56" t="s">
        <v>149</v>
      </c>
      <c r="B56" t="s">
        <v>141</v>
      </c>
      <c r="C56" s="1" t="s">
        <v>150</v>
      </c>
      <c r="D56" s="1">
        <v>-11.857332496431269</v>
      </c>
      <c r="E56">
        <v>1.388888888888882E-12</v>
      </c>
      <c r="F56" t="s">
        <v>148</v>
      </c>
      <c r="G56">
        <v>3.2349999999999999</v>
      </c>
      <c r="H56">
        <v>559.02099999999996</v>
      </c>
      <c r="I56">
        <v>289.13</v>
      </c>
      <c r="J56">
        <v>194.17</v>
      </c>
      <c r="K56">
        <v>371.68</v>
      </c>
      <c r="L56">
        <v>-5.18</v>
      </c>
      <c r="M56">
        <v>559.02099999999996</v>
      </c>
      <c r="N56">
        <v>-11.857332496431269</v>
      </c>
    </row>
    <row r="57" spans="1:14" x14ac:dyDescent="0.25">
      <c r="A57" t="s">
        <v>151</v>
      </c>
      <c r="B57" t="s">
        <v>141</v>
      </c>
      <c r="C57" s="1" t="s">
        <v>152</v>
      </c>
      <c r="D57" s="1">
        <v>-11.918666248215635</v>
      </c>
      <c r="E57">
        <v>1.2059623566373221E-12</v>
      </c>
      <c r="F57" t="s">
        <v>153</v>
      </c>
      <c r="G57">
        <v>2.8740000000000001</v>
      </c>
      <c r="H57">
        <v>536.56799999999998</v>
      </c>
      <c r="I57">
        <v>273.33</v>
      </c>
      <c r="J57">
        <v>106.1</v>
      </c>
      <c r="K57">
        <v>186.21600000000001</v>
      </c>
      <c r="L57">
        <v>-2.2000000000000002</v>
      </c>
      <c r="M57">
        <v>536.56799999999998</v>
      </c>
      <c r="N57">
        <v>-11.918666248215635</v>
      </c>
    </row>
    <row r="58" spans="1:14" x14ac:dyDescent="0.25">
      <c r="A58" t="s">
        <v>154</v>
      </c>
      <c r="B58" t="s">
        <v>32</v>
      </c>
      <c r="C58" s="1" t="s">
        <v>155</v>
      </c>
      <c r="D58" s="1">
        <v>-11.857332496431269</v>
      </c>
      <c r="E58">
        <v>1.388888888888882E-12</v>
      </c>
      <c r="F58" t="s">
        <v>148</v>
      </c>
      <c r="G58">
        <v>1.986</v>
      </c>
      <c r="H58">
        <v>351.12599999999998</v>
      </c>
      <c r="I58">
        <v>160</v>
      </c>
      <c r="J58">
        <v>27.64</v>
      </c>
      <c r="L58">
        <v>-0.09</v>
      </c>
      <c r="M58">
        <v>351.12599999999998</v>
      </c>
      <c r="N58">
        <v>-11.857332496431269</v>
      </c>
    </row>
    <row r="59" spans="1:14" x14ac:dyDescent="0.25">
      <c r="A59" t="s">
        <v>156</v>
      </c>
      <c r="B59" t="s">
        <v>141</v>
      </c>
      <c r="C59" s="1" t="s">
        <v>157</v>
      </c>
      <c r="D59" s="1">
        <v>-11.857332496431269</v>
      </c>
      <c r="E59">
        <v>1.388888888888882E-12</v>
      </c>
      <c r="F59" t="s">
        <v>148</v>
      </c>
      <c r="G59">
        <v>3.3079999999999998</v>
      </c>
      <c r="H59">
        <v>538.84199999999998</v>
      </c>
      <c r="I59">
        <v>284.08</v>
      </c>
      <c r="J59">
        <v>205.16</v>
      </c>
      <c r="K59">
        <v>389.53</v>
      </c>
      <c r="L59">
        <v>-5.29</v>
      </c>
      <c r="M59">
        <v>538.84199999999998</v>
      </c>
      <c r="N59">
        <v>-11.857332496431269</v>
      </c>
    </row>
    <row r="60" spans="1:14" x14ac:dyDescent="0.25">
      <c r="A60" t="s">
        <v>158</v>
      </c>
      <c r="B60" t="s">
        <v>32</v>
      </c>
      <c r="C60" s="1" t="s">
        <v>159</v>
      </c>
      <c r="D60" s="1">
        <v>-10.6</v>
      </c>
      <c r="E60">
        <v>2.5118864315095759E-11</v>
      </c>
      <c r="F60" t="s">
        <v>163</v>
      </c>
      <c r="G60">
        <v>1.4370000000000001</v>
      </c>
      <c r="H60">
        <v>266.041</v>
      </c>
      <c r="I60">
        <v>84.2</v>
      </c>
      <c r="J60">
        <v>36.83</v>
      </c>
      <c r="K60">
        <v>27.757000000000001</v>
      </c>
      <c r="L60">
        <v>-3.55</v>
      </c>
      <c r="M60">
        <v>266.041</v>
      </c>
      <c r="N60">
        <v>-10.6</v>
      </c>
    </row>
    <row r="61" spans="1:14" x14ac:dyDescent="0.25">
      <c r="A61" t="s">
        <v>160</v>
      </c>
      <c r="B61" t="s">
        <v>1</v>
      </c>
      <c r="C61" s="1" t="s">
        <v>161</v>
      </c>
      <c r="D61" s="1">
        <v>-11.635483746814913</v>
      </c>
      <c r="E61">
        <v>2.3148148148148074E-12</v>
      </c>
      <c r="F61" t="s">
        <v>162</v>
      </c>
      <c r="G61">
        <v>2.1379999999999999</v>
      </c>
      <c r="H61">
        <v>323.12900000000002</v>
      </c>
      <c r="I61">
        <v>126.89</v>
      </c>
      <c r="J61">
        <v>40.130000000000003</v>
      </c>
      <c r="K61">
        <v>44.554000000000002</v>
      </c>
      <c r="L61">
        <v>-0.87</v>
      </c>
      <c r="M61">
        <v>323.12900000000002</v>
      </c>
      <c r="N61">
        <v>-11.635483746814913</v>
      </c>
    </row>
    <row r="62" spans="1:14" x14ac:dyDescent="0.25">
      <c r="A62" t="s">
        <v>164</v>
      </c>
      <c r="B62" t="s">
        <v>1</v>
      </c>
      <c r="C62" t="s">
        <v>176</v>
      </c>
      <c r="D62">
        <f>LOG(((1/(((4))))/24)/(100000000))</f>
        <v>-9.9822712330395689</v>
      </c>
      <c r="E62" s="2">
        <v>1.041666666666665E-10</v>
      </c>
      <c r="F62" t="s">
        <v>188</v>
      </c>
      <c r="G62">
        <v>1.738</v>
      </c>
      <c r="H62">
        <v>266.32</v>
      </c>
      <c r="I62">
        <v>87.06</v>
      </c>
      <c r="J62">
        <v>40.130000000000003</v>
      </c>
      <c r="K62">
        <v>63.286000000000001</v>
      </c>
      <c r="L62">
        <v>-1.72</v>
      </c>
      <c r="M62">
        <v>266.32</v>
      </c>
      <c r="N62">
        <v>-9.9822712330395689</v>
      </c>
    </row>
    <row r="63" spans="1:14" x14ac:dyDescent="0.25">
      <c r="A63" t="s">
        <v>165</v>
      </c>
      <c r="B63" t="s">
        <v>32</v>
      </c>
      <c r="C63" t="s">
        <v>177</v>
      </c>
      <c r="D63">
        <f>LOG(((1/(((2))))/24)/(100000000))</f>
        <v>-9.6812412373755876</v>
      </c>
      <c r="E63" s="2">
        <v>2.0833333333333264E-10</v>
      </c>
      <c r="F63" t="s">
        <v>189</v>
      </c>
      <c r="G63">
        <v>2.044</v>
      </c>
      <c r="H63">
        <v>315.63200000000001</v>
      </c>
      <c r="I63">
        <v>112.93</v>
      </c>
      <c r="J63">
        <v>27.64</v>
      </c>
      <c r="K63">
        <v>3.4489999999999998</v>
      </c>
      <c r="L63">
        <v>-1.42</v>
      </c>
      <c r="M63">
        <v>315.63200000000001</v>
      </c>
      <c r="N63">
        <v>-9.6812412373755876</v>
      </c>
    </row>
    <row r="64" spans="1:14" x14ac:dyDescent="0.25">
      <c r="A64" t="s">
        <v>166</v>
      </c>
      <c r="B64" t="s">
        <v>1</v>
      </c>
      <c r="C64" t="s">
        <v>178</v>
      </c>
      <c r="D64">
        <f>LOG(((1/(((70))))/24)/(100000000))</f>
        <v>-11.225309281725863</v>
      </c>
      <c r="E64" s="2">
        <v>5.9523809523809254E-12</v>
      </c>
      <c r="F64" t="s">
        <v>190</v>
      </c>
      <c r="G64">
        <v>2.359</v>
      </c>
      <c r="H64">
        <v>311.76600000000002</v>
      </c>
      <c r="I64">
        <v>116.32</v>
      </c>
      <c r="J64">
        <v>60.36</v>
      </c>
      <c r="K64">
        <v>127.47199999999999</v>
      </c>
      <c r="L64">
        <v>-2.04</v>
      </c>
      <c r="M64">
        <v>311.76600000000002</v>
      </c>
      <c r="N64">
        <v>-11.225309281725863</v>
      </c>
    </row>
    <row r="65" spans="1:14" x14ac:dyDescent="0.25">
      <c r="A65" t="s">
        <v>167</v>
      </c>
      <c r="B65" t="s">
        <v>1</v>
      </c>
      <c r="C65" t="s">
        <v>179</v>
      </c>
      <c r="D65">
        <f>LOG(((1/(((70))))/24)/(100000000))</f>
        <v>-11.225309281725863</v>
      </c>
      <c r="E65" s="2">
        <v>5.9523809523809254E-12</v>
      </c>
      <c r="F65" t="s">
        <v>191</v>
      </c>
      <c r="G65">
        <v>2.157</v>
      </c>
      <c r="H65">
        <v>311.12299999999999</v>
      </c>
      <c r="I65">
        <v>119.59</v>
      </c>
      <c r="J65">
        <v>66.150000000000006</v>
      </c>
      <c r="K65">
        <v>131.351</v>
      </c>
      <c r="L65">
        <v>-2.13</v>
      </c>
      <c r="M65">
        <v>311.12299999999999</v>
      </c>
      <c r="N65">
        <v>-11.225309281725863</v>
      </c>
    </row>
    <row r="66" spans="1:14" x14ac:dyDescent="0.25">
      <c r="A66" s="3" t="s">
        <v>168</v>
      </c>
      <c r="B66" s="3" t="s">
        <v>32</v>
      </c>
      <c r="C66" s="3" t="s">
        <v>180</v>
      </c>
      <c r="D66" s="3">
        <f>(LOG(((1/(((650))))/24)/(100000000))+LOG(((1/(((50))))/24)/(100000000)))/2</f>
        <v>-11.636152922201044</v>
      </c>
      <c r="E66" s="4">
        <v>2.3112508176051095E-12</v>
      </c>
      <c r="F66" s="3" t="s">
        <v>192</v>
      </c>
      <c r="G66" s="3">
        <v>2.5960000000000001</v>
      </c>
      <c r="H66" s="3">
        <v>394.459</v>
      </c>
      <c r="I66">
        <v>176.37</v>
      </c>
      <c r="J66">
        <v>7.77</v>
      </c>
      <c r="K66">
        <v>30.074999999999999</v>
      </c>
      <c r="L66">
        <v>-5.4</v>
      </c>
      <c r="M66">
        <v>394.459</v>
      </c>
      <c r="N66">
        <v>-11.636152922201044</v>
      </c>
    </row>
    <row r="67" spans="1:14" x14ac:dyDescent="0.25">
      <c r="A67" t="s">
        <v>169</v>
      </c>
      <c r="B67" t="s">
        <v>1</v>
      </c>
      <c r="C67" t="s">
        <v>181</v>
      </c>
      <c r="D67">
        <f>LOG(((1/(((40))))/24)/(100000000))</f>
        <v>-10.982271233039569</v>
      </c>
      <c r="E67" s="2">
        <v>1.0416666666666639E-11</v>
      </c>
      <c r="F67" t="s">
        <v>193</v>
      </c>
      <c r="G67">
        <v>2.3330000000000002</v>
      </c>
      <c r="H67">
        <v>328.084</v>
      </c>
      <c r="I67">
        <v>120.75</v>
      </c>
      <c r="J67">
        <v>57.2</v>
      </c>
      <c r="K67">
        <v>136.98500000000001</v>
      </c>
      <c r="L67">
        <v>-2.13</v>
      </c>
      <c r="M67">
        <v>328.084</v>
      </c>
      <c r="N67">
        <v>-10.982271233039569</v>
      </c>
    </row>
    <row r="68" spans="1:14" x14ac:dyDescent="0.25">
      <c r="A68" t="s">
        <v>170</v>
      </c>
      <c r="B68" t="s">
        <v>32</v>
      </c>
      <c r="C68" t="s">
        <v>182</v>
      </c>
      <c r="D68">
        <f>(LOG(((1/(((15.7))))/24)/(100000000)))</f>
        <v>-10.576110894120839</v>
      </c>
      <c r="E68" s="2">
        <v>2.6539278131634821E-11</v>
      </c>
      <c r="F68" t="s">
        <v>98</v>
      </c>
      <c r="G68">
        <v>1.5269999999999999</v>
      </c>
      <c r="H68">
        <v>246.369</v>
      </c>
      <c r="I68">
        <v>69.260000000000005</v>
      </c>
      <c r="J68">
        <v>27.64</v>
      </c>
      <c r="K68">
        <v>26.843</v>
      </c>
      <c r="L68">
        <v>-2.37</v>
      </c>
      <c r="M68">
        <v>246.369</v>
      </c>
      <c r="N68">
        <v>-10.576110894120839</v>
      </c>
    </row>
    <row r="69" spans="1:14" x14ac:dyDescent="0.25">
      <c r="A69" t="s">
        <v>171</v>
      </c>
      <c r="B69" t="s">
        <v>32</v>
      </c>
      <c r="C69" t="s">
        <v>183</v>
      </c>
      <c r="D69">
        <f>(LOG(((1/(((280))))/24)/(100000000)))</f>
        <v>-11.827369273053826</v>
      </c>
      <c r="E69" s="2">
        <v>1.4880952380952313E-12</v>
      </c>
      <c r="F69" t="s">
        <v>194</v>
      </c>
      <c r="G69">
        <v>3.3029999999999999</v>
      </c>
      <c r="H69">
        <v>521.40499999999997</v>
      </c>
      <c r="I69">
        <v>271.33999999999997</v>
      </c>
      <c r="J69">
        <v>19.84</v>
      </c>
      <c r="K69">
        <v>8.8019999999999996</v>
      </c>
      <c r="L69">
        <v>0.9</v>
      </c>
      <c r="M69">
        <v>521.40499999999997</v>
      </c>
      <c r="N69">
        <v>-11.827369273053826</v>
      </c>
    </row>
    <row r="70" spans="1:14" x14ac:dyDescent="0.25">
      <c r="A70" t="s">
        <v>172</v>
      </c>
      <c r="B70" s="3" t="s">
        <v>32</v>
      </c>
      <c r="C70" t="s">
        <v>184</v>
      </c>
      <c r="D70">
        <f>(LOG(((1/(((10))))/24)/(100000000)))</f>
        <v>-10.380211241711606</v>
      </c>
      <c r="E70" s="2">
        <v>4.1666666666666562E-11</v>
      </c>
      <c r="F70" t="s">
        <v>195</v>
      </c>
      <c r="G70">
        <v>2.294</v>
      </c>
      <c r="H70">
        <v>356.983</v>
      </c>
      <c r="I70">
        <v>146.32</v>
      </c>
      <c r="J70">
        <v>27.64</v>
      </c>
      <c r="L70">
        <v>-0.85</v>
      </c>
      <c r="M70">
        <v>356.983</v>
      </c>
      <c r="N70">
        <v>-10.380211241711606</v>
      </c>
    </row>
    <row r="71" spans="1:14" x14ac:dyDescent="0.25">
      <c r="A71" t="s">
        <v>173</v>
      </c>
      <c r="B71" s="3" t="s">
        <v>32</v>
      </c>
      <c r="C71" t="s">
        <v>185</v>
      </c>
      <c r="D71">
        <f>(LOG(((1/(((17.5))))/24)/(100000000)))</f>
        <v>-10.623249290397901</v>
      </c>
      <c r="E71" s="2">
        <v>2.3809523809523705E-11</v>
      </c>
      <c r="F71" t="s">
        <v>195</v>
      </c>
      <c r="G71">
        <v>2.4380000000000002</v>
      </c>
      <c r="H71">
        <v>374.714</v>
      </c>
      <c r="I71">
        <v>164.17</v>
      </c>
      <c r="J71">
        <v>16.61</v>
      </c>
      <c r="K71">
        <v>6.0990000000000002</v>
      </c>
      <c r="L71">
        <v>-0.75</v>
      </c>
      <c r="M71">
        <v>374.714</v>
      </c>
      <c r="N71">
        <v>-10.623249290397901</v>
      </c>
    </row>
    <row r="72" spans="1:14" x14ac:dyDescent="0.25">
      <c r="A72" t="s">
        <v>174</v>
      </c>
      <c r="B72" s="3" t="s">
        <v>32</v>
      </c>
      <c r="C72" t="s">
        <v>186</v>
      </c>
      <c r="D72">
        <f>(LOG(((1/(((15))))/24)/(100000000)))</f>
        <v>-10.556302500767288</v>
      </c>
      <c r="E72" s="2">
        <v>2.7777777777777725E-11</v>
      </c>
      <c r="F72" t="s">
        <v>196</v>
      </c>
      <c r="G72">
        <v>1.4510000000000001</v>
      </c>
      <c r="H72">
        <v>251.24199999999999</v>
      </c>
      <c r="I72">
        <v>74.67</v>
      </c>
      <c r="J72">
        <v>27.64</v>
      </c>
      <c r="L72">
        <v>-2.2799999999999998</v>
      </c>
      <c r="M72">
        <v>251.24199999999999</v>
      </c>
      <c r="N72">
        <v>-10.556302500767288</v>
      </c>
    </row>
    <row r="73" spans="1:14" x14ac:dyDescent="0.25">
      <c r="A73" t="s">
        <v>175</v>
      </c>
      <c r="B73" s="3" t="s">
        <v>1</v>
      </c>
      <c r="C73" t="s">
        <v>187</v>
      </c>
      <c r="D73">
        <f>(LOG(((1/(((15))))/24)/(100000000)))</f>
        <v>-10.556302500767288</v>
      </c>
      <c r="E73" s="2">
        <v>2.7777777777777725E-11</v>
      </c>
      <c r="F73" t="s">
        <v>98</v>
      </c>
      <c r="G73">
        <v>1.6559999999999999</v>
      </c>
      <c r="H73">
        <v>256.54899999999998</v>
      </c>
      <c r="I73">
        <v>81.19</v>
      </c>
      <c r="J73">
        <v>40.130000000000003</v>
      </c>
      <c r="K73">
        <v>9.2390000000000008</v>
      </c>
      <c r="L73">
        <v>-1.96</v>
      </c>
      <c r="M73">
        <v>256.54899999999998</v>
      </c>
      <c r="N73">
        <v>-10.556302500767288</v>
      </c>
    </row>
    <row r="74" spans="1:14" x14ac:dyDescent="0.25">
      <c r="A74" t="s">
        <v>198</v>
      </c>
      <c r="B74" t="s">
        <v>199</v>
      </c>
      <c r="C74" t="s">
        <v>200</v>
      </c>
      <c r="D74" s="1">
        <v>-12.7</v>
      </c>
      <c r="E74" s="2">
        <f>10^D74</f>
        <v>1.9952623149688807E-13</v>
      </c>
      <c r="F74" t="s">
        <v>201</v>
      </c>
      <c r="G74">
        <v>5.5759999999999996</v>
      </c>
      <c r="H74">
        <v>1235.4349999999999</v>
      </c>
      <c r="I74">
        <v>867.39</v>
      </c>
      <c r="J74">
        <v>238.7</v>
      </c>
      <c r="K74">
        <v>389.584</v>
      </c>
      <c r="L74">
        <v>2.36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CnCZ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 Nolte</dc:creator>
  <cp:lastModifiedBy>TM Nolte</cp:lastModifiedBy>
  <dcterms:created xsi:type="dcterms:W3CDTF">2017-06-05T14:19:35Z</dcterms:created>
  <dcterms:modified xsi:type="dcterms:W3CDTF">2017-11-05T13:39:49Z</dcterms:modified>
</cp:coreProperties>
</file>